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Path Edges" sheetId="8" r:id="rId8"/>
    <sheet name="Path Vertices" sheetId="9" r:id="rId9"/>
    <sheet name="Path Metrics" sheetId="10" r:id="rId10"/>
    <sheet name="Words" sheetId="11" r:id="rId11"/>
    <sheet name="Word Pairs" sheetId="12" r:id="rId12"/>
    <sheet name="Group Edges" sheetId="13" r:id="rId13"/>
    <sheet name="Export Options" sheetId="14" r:id="rId14"/>
    <sheet name="Top Items" sheetId="15" r:id="rId15"/>
    <sheet name="Time Series Edges" sheetId="17" state="hidden" r:id="rId16"/>
    <sheet name="Network Top Items" sheetId="16" r:id="rId17"/>
    <sheet name="Time Series" sheetId="18" r:id="rId18"/>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9"/>
  </pivotCaches>
  <extLst>
    <ext xmlns:x14="http://schemas.microsoft.com/office/spreadsheetml/2009/9/main" uri="{BBE1A952-AA13-448e-AADC-164F8A28A991}">
      <x14:slicerCaches>
        <x14:slicerCache r:id="rId23"/>
        <x14:slicerCache r:id="rId24"/>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<sst xmlns="http://schemas.openxmlformats.org/spreadsheetml/2006/main" count="10869" uniqueCount="1510">
  <si>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</si>
  <si>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</si>
  <si>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</si>
  <si>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</si>
  <si>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</si>
  <si>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</si>
  <si>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</si>
  <si>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</si>
  <si>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</si>
  <si>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</si>
  <si>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</si>
  <si>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</si>
  <si>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</si>
  <si>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</si>
  <si>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</si>
  <si>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</si>
  <si>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</si>
  <si>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</si>
  <si>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</si>
  <si>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</si>
  <si>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</si>
  <si>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</si>
  <si>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</si>
  <si>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</si>
  <si>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</si>
  <si>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</si>
  <si>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</si>
  <si>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</si>
  <si>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</si>
  <si>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</si>
  <si>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</si>
  <si>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</si>
  <si>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</si>
  <si>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</si>
  <si>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</si>
  <si>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</si>
  <si>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</si>
  <si>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</si>
  <si>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</si>
  <si>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</si>
  <si>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</si>
  <si>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</si>
  <si>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</si>
  <si>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</si>
  <si>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</si>
  <si>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</si>
  <si>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</si>
  <si>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</si>
  <si>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</si>
  <si>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</si>
  <si>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</si>
  <si>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</si>
  <si>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</si>
  <si>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</si>
  <si>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</si>
  <si>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</si>
  <si>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</si>
  <si>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</si>
  <si>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</si>
  <si>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</si>
  <si>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</si>
  <si>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</si>
  <si>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</si>
  <si>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</si>
  <si>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</si>
  <si>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</si>
  <si>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</si>
  <si>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</si>
  <si>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</si>
  <si>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</si>
  <si>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</si>
  <si>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</si>
  <si>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</si>
  <si>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</si>
  <si>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</si>
  <si>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</si>
  <si>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</si>
  <si>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</si>
  <si>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</si>
  <si>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</si>
  <si>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</si>
  <si>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</si>
  <si>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</si>
  <si>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</si>
  <si>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</si>
  <si>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</si>
  <si>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</si>
  <si>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</si>
  <si>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</si>
  <si>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</si>
  <si>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</si>
  <si>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</si>
  <si>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</si>
  <si>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</si>
  <si>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</si>
  <si>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</si>
  <si>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</si>
  <si>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</si>
  <si>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</si>
  <si>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</si>
  <si>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</si>
  <si>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</si>
  <si>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</si>
  <si>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</si>
  <si>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</si>
  <si>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</si>
  <si>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</si>
  <si>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</si>
  <si>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</si>
  <si>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</si>
  <si>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</si>
  <si>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</si>
  <si>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</si>
  <si>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</si>
  <si>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</si>
  <si>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</si>
  <si>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</si>
  <si>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</si>
  <si>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</si>
  <si>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</si>
  <si>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</si>
  <si>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</si>
  <si>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</si>
  <si>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</si>
  <si>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</si>
  <si>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</si>
  <si>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</si>
  <si>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</si>
  <si>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</si>
  <si>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</si>
  <si>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</si>
  <si>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</si>
  <si>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</si>
  <si>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</si>
  <si>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</si>
  <si>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</si>
  <si>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</si>
  <si>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</si>
  <si>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</si>
  <si>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</si>
  <si>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</si>
  <si>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</si>
  <si>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</si>
  <si>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</si>
  <si>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</si>
  <si>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</si>
  <si>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</si>
  <si>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</si>
  <si>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</si>
  <si>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</si>
  <si>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</si>
  <si>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</si>
  <si>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</si>
  <si>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</si>
  <si>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</si>
  <si>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</si>
  <si>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</si>
  <si>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</si>
  <si>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</si>
  <si>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</si>
  <si>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</si>
  <si>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</si>
  <si>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</si>
  <si>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</si>
  <si>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</si>
  <si>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</si>
  <si>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</si>
  <si>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</si>
  <si>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</si>
  <si>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</si>
  <si>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</si>
  <si>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</si>
  <si>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</si>
  <si>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</si>
  <si>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</si>
  <si>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</si>
  <si>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</si>
  <si>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</si>
  <si>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</si>
  <si>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</si>
  <si>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</si>
  <si>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</si>
  <si>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</si>
  <si>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</si>
  <si>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</si>
  <si>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</si>
  <si>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</si>
  <si>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</si>
  <si>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</si>
  <si>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</si>
  <si>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</si>
  <si>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</si>
  <si>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</si>
  <si>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</si>
  <si>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</si>
  <si>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</si>
  <si>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</si>
  <si>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</si>
  <si>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</si>
  <si>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</si>
  <si>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</si>
  <si>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</si>
  <si>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</si>
  <si>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</si>
  <si>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</si>
  <si>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</si>
  <si>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</si>
  <si>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</si>
  <si>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</si>
  <si>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</si>
  <si>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</si>
  <si>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</si>
  <si>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</si>
  <si>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</si>
  <si>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</si>
  <si>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</si>
  <si>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</si>
  <si>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</si>
  <si>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</si>
  <si>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</si>
  <si>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</si>
  <si>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</si>
  <si>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</si>
  <si>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</si>
  <si>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</si>
  <si>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</si>
  <si>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</si>
  <si>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</si>
  <si>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</si>
  <si>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</si>
  <si>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</si>
  <si>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</si>
  <si>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</si>
  <si>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</si>
  <si>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mikk_c</t>
  </si>
  <si>
    <t>lr</t>
  </si>
  <si>
    <t>nerdsitu</t>
  </si>
  <si>
    <t>keithjkraus</t>
  </si>
  <si>
    <t>gpuoai</t>
  </si>
  <si>
    <t>lmeyerov</t>
  </si>
  <si>
    <t>bartleyr</t>
  </si>
  <si>
    <t>murraydata</t>
  </si>
  <si>
    <t>animaanandkumar</t>
  </si>
  <si>
    <t>michigan_ai</t>
  </si>
  <si>
    <t>jamaal1124</t>
  </si>
  <si>
    <t>tylersnetwork</t>
  </si>
  <si>
    <t>nodexl_mktng</t>
  </si>
  <si>
    <t>smr_foundation</t>
  </si>
  <si>
    <t>connectedaction</t>
  </si>
  <si>
    <t>mrdoomtr</t>
  </si>
  <si>
    <t>chidambara09</t>
  </si>
  <si>
    <t>fmfrancoise</t>
  </si>
  <si>
    <t>marc_smith</t>
  </si>
  <si>
    <t>vivianfrancos</t>
  </si>
  <si>
    <t>masaomi_kimura</t>
  </si>
  <si>
    <t>datametrician</t>
  </si>
  <si>
    <t>nodexl</t>
  </si>
  <si>
    <t>ccprakay</t>
  </si>
  <si>
    <t>tomekdrabas</t>
  </si>
  <si>
    <t>rosmith11</t>
  </si>
  <si>
    <t>lulypiojis</t>
  </si>
  <si>
    <t>yesicammm</t>
  </si>
  <si>
    <t>rocidemarchi</t>
  </si>
  <si>
    <t>abagavat</t>
  </si>
  <si>
    <t>cjnolet</t>
  </si>
  <si>
    <t>rapidsai</t>
  </si>
  <si>
    <t>bradreeswork</t>
  </si>
  <si>
    <t>mstanojevic118</t>
  </si>
  <si>
    <t>ninarehmehrabi</t>
  </si>
  <si>
    <t>ashokkdeb</t>
  </si>
  <si>
    <t>kaianalytics</t>
  </si>
  <si>
    <t>pambilothomas</t>
  </si>
  <si>
    <t>narvycrzz</t>
  </si>
  <si>
    <t>facu17rodriguez</t>
  </si>
  <si>
    <t>asonam_news</t>
  </si>
  <si>
    <t>cbelth</t>
  </si>
  <si>
    <t>danaikoutra</t>
  </si>
  <si>
    <t>msu_egr_news</t>
  </si>
  <si>
    <t>tangjiliang</t>
  </si>
  <si>
    <t>hamidkarimi65</t>
  </si>
  <si>
    <t>northwesterneng</t>
  </si>
  <si>
    <t>whatsapp</t>
  </si>
  <si>
    <t>cielo_razzo</t>
  </si>
  <si>
    <t>kristinalerman</t>
  </si>
  <si>
    <t>kaichang_kevin</t>
  </si>
  <si>
    <t>Mentions</t>
  </si>
  <si>
    <t>Retweet</t>
  </si>
  <si>
    <t>My @nerdsitu post about the dangers of network data cleaning, specifically bipartite network projection and backboning: https://t.co/c6ZKwg5uCA A collaboration with @LR which I'll present at ASONAM 2019</t>
  </si>
  <si>
    <t>This year, @rapidsai RAPIDS will be at ASONAM (@ASONAM_News) with a information packed tutorial (link prediction, music playlist recommendation, cyber, and more).  Please join the tutorial or at least look for @cjnolet or myself and say hi. #rapidsai #nvidia #cugraph #asonam2019</t>
  </si>
  <si>
    <t>"When to Remember Where You Came From" - Prof. Danai Koutra, Caleb Belth, Fahad Kamran, and Donna Tjandra  propose a node representation learning framework in higher-order networks. @danaikoutra @cbelth #ASONAM2019
https://t.co/UirLB8k6Z1</t>
  </si>
  <si>
    <t>I will be presenting our paper "Multi-Factor Congressional Vote Prediction" this week at #ASONAM2019 in session "4B-Elections and Politics". 
Authors: @hamidkarimi65*, @tylersnetwork*, Aaron Brookhouse, @tangjiliang 
@MSU_Egr_News @ASONAM_News 
https://t.co/nCNF6O3rre https://t.co/0G78JX4Omm</t>
  </si>
  <si>
    <t>Tuesday in Vancouver at 11:30–12:30 and 14:00–15:30 ASONAM 19 Tutorial II: Introduction to Social Network Analysis with NodeXL — https://t.co/4KQbrMFjBe #SNA #SocialMedia #analytics #bigdata #DataScience #DataVisualization #ThinkLink https://t.co/qhTUQenXPw</t>
  </si>
  <si>
    <t>✅  Tuesday in #Vancouver at 11:30–12:30 and 14:00–15:30 #ASONAM19 Tutorial II: Introduction to Social Network Analysis with @nodexl @marc_smith
#SNA #SocialMedia #analytics #bigdata #DataScience #DataVisualization #ThinkLink #NodeXL 
https://t.co/DuErrZhTaQ</t>
  </si>
  <si>
    <t>I am attending to #ASONAM 2019 at  Vancouver.</t>
  </si>
  <si>
    <t>Are you going to be at #ASONAM and enjoy blogging?  Attend the @rapidsai tutorial, 3:30 Aug 27th, write a blog, post a jupyter notebook and you could have a chance to win a new Titan RTX. Details and registration information will be provided at the tutorial.</t>
  </si>
  <si>
    <t>Tutorial @ASONAM_News is going well. @cjnolet going into the basics of @rapidsai #rapids #NVIDIA #DataScience #asonam https://t.co/w2AnUqdfXt</t>
  </si>
  <si>
    <t>Right-wing @WhatsApp users in #Brazil are louder, more active, more effective
@NorthwesternEng @ASONAM_News 
https://t.co/AUxtr4NDDi</t>
  </si>
  <si>
    <t>Como arcoíris que asonam en un mal tiempo!!!! Brillará @Cielo_Razzo</t>
  </si>
  <si>
    <t>At ASONAM'19_xD83D__xDE0A_ Listening Dr.Christina Lerman's talk about friendship paradox in social networks #ASONAM 
#CSS #NetworkScience https://t.co/Tj4FJEF3b6</t>
  </si>
  <si>
    <t>Join my talk tomorrow on semi-supervised opinion understanding from short texts (social media, comments, reviews) at @ASONAM_NEWs (session 3B). #asonam #asonam2019</t>
  </si>
  <si>
    <t>Wonderful keynote from @KristinaLerman on the Friendship Paradox and Majority Illusion at the ASONAM conference (@ASONAM_News). https://t.co/HL6ZP5fpIK</t>
  </si>
  <si>
    <t>Announcement 2: I am in Vancouver and will be presenting our work “Debiasing Community Detection: The Importance of Lowly Connected Nodes” paper in ASONAM this Friday in session 7C-Network Analysis II Link: https://t.co/FGCpkxlkqG</t>
  </si>
  <si>
    <t>Come find @KaiChang_Kevin at #asonam2019 today! Fascinating talks on a wide range of topics in natural language processing and #textanalysis.
https://t.co/lI1eEmQFRW</t>
  </si>
  <si>
    <t>Enjoyed ⁦@mstanojevic118⁩’s talk on surveying public opinion using label prediction! #asonam https://t.co/xrjQDaSxvx</t>
  </si>
  <si>
    <t>Ready to take everything I learned about #scicom at #ComSciConChi19 to #asonam! https://t.co/EedZEDKBSi</t>
  </si>
  <si>
    <t>Great talk this morning about the friendship paradox at #asonam. Main takeaway - your friends are always more X than you, on average, due to power laws and network structure - more popular people, happier people, successful people, are more connected, skewing distributions</t>
  </si>
  <si>
    <t>http://www.michelecoscia.com/?p=1699</t>
  </si>
  <si>
    <t>http://web.eecs.umich.edu/~dkoutra/papers/19-ASONAM-HON_RepLearning.pdf</t>
  </si>
  <si>
    <t>http://www.cse.msu.edu/~derrtyle/papers/asonam19-congressional_vote_prediction.pdf</t>
  </si>
  <si>
    <t>http://asonam.cpsc.ucalgary.ca/2019/FinalProgram.php</t>
  </si>
  <si>
    <t>https://news.northwestern.edu/stories/2019/08/right-wing-whatsapp-users-in-brazil-are-louder-more-active-more-effective/</t>
  </si>
  <si>
    <t>https://arxiv.org/abs/1903.08136</t>
  </si>
  <si>
    <t>http://asonam.cpsc.ucalgary.ca/2019/</t>
  </si>
  <si>
    <t>michelecoscia.com</t>
  </si>
  <si>
    <t>umich.edu</t>
  </si>
  <si>
    <t>msu.edu</t>
  </si>
  <si>
    <t>ucalgary.ca</t>
  </si>
  <si>
    <t>northwestern.edu</t>
  </si>
  <si>
    <t>arxiv.org</t>
  </si>
  <si>
    <t>asonam2019</t>
  </si>
  <si>
    <t>vancouver asonam19 sna socialmedia analytics bigdata datascience datavisualization thinklink nodexl</t>
  </si>
  <si>
    <t>asonam</t>
  </si>
  <si>
    <t>rapids nvidia datascience asonam</t>
  </si>
  <si>
    <t>sna socialmedia analytics bigdata datascience datavisualization thinklink</t>
  </si>
  <si>
    <t>brazil</t>
  </si>
  <si>
    <t>asonam css networkscience</t>
  </si>
  <si>
    <t>rapidsai nvidia cugraph asonam2019</t>
  </si>
  <si>
    <t>asonam asonam2019</t>
  </si>
  <si>
    <t>asonam2019 textanalysis</t>
  </si>
  <si>
    <t>scicom comsciconchi19 asonam</t>
  </si>
  <si>
    <t>https://pbs.twimg.com/media/EC7MfbmUwAASzeS.png</t>
  </si>
  <si>
    <t>https://pbs.twimg.com/media/EC798wOU8AAhwpp.jpg</t>
  </si>
  <si>
    <t>https://pbs.twimg.com/media/EDJxZdDWwAIfWVm.jpg</t>
  </si>
  <si>
    <t>https://pbs.twimg.com/media/EDA16bYXsAA9jN1.jpg</t>
  </si>
  <si>
    <t>https://pbs.twimg.com/media/EDJ106JUYAErxy3.jpg</t>
  </si>
  <si>
    <t>https://pbs.twimg.com/media/EDKGtGJUYAAAl9k.jpg</t>
  </si>
  <si>
    <t>https://pbs.twimg.com/media/EC5hm9yWwAERsZ4.jpg</t>
  </si>
  <si>
    <t>http://pbs.twimg.com/profile_images/1154715226979409920/eUXqQs0P_normal.jpg</t>
  </si>
  <si>
    <t>http://pbs.twimg.com/profile_images/1050029515240611840/gidE_t5o_normal.jpg</t>
  </si>
  <si>
    <t>http://pbs.twimg.com/profile_images/1121310917310976001/XExLZvNV_normal.png</t>
  </si>
  <si>
    <t>http://pbs.twimg.com/profile_images/1030181676217860096/VY7MRi8x_normal.jpg</t>
  </si>
  <si>
    <t>http://pbs.twimg.com/profile_images/964027171109875712/_JEoYRY5_normal.jpg</t>
  </si>
  <si>
    <t>http://pbs.twimg.com/profile_images/378800000266028204/43f72b09c2462e0ae4c4d6d14372b315_normal.jpeg</t>
  </si>
  <si>
    <t>http://pbs.twimg.com/profile_images/1029187688165830657/t4YddAWZ_normal.jpg</t>
  </si>
  <si>
    <t>http://pbs.twimg.com/profile_images/1008298767743897600/SW7E1ynf_normal.jpg</t>
  </si>
  <si>
    <t>http://pbs.twimg.com/profile_images/1059532477092384768/cV7GBCt__normal.jpg</t>
  </si>
  <si>
    <t>http://pbs.twimg.com/profile_images/955508032062058496/bNJiDaId_normal.jpg</t>
  </si>
  <si>
    <t>http://pbs.twimg.com/profile_images/1053862203324014592/0v1EIHJR_normal.jpg</t>
  </si>
  <si>
    <t>http://pbs.twimg.com/profile_images/864997760621174784/AUqwmm07_normal.jpg</t>
  </si>
  <si>
    <t>http://pbs.twimg.com/profile_images/849133030237061120/6hUrNP0a_normal.jpg</t>
  </si>
  <si>
    <t>http://pbs.twimg.com/profile_images/1058449535112867841/JP-rVYlW_normal.jpg</t>
  </si>
  <si>
    <t>http://pbs.twimg.com/profile_images/1157683224165920768/QFYFBRUC_normal.jpg</t>
  </si>
  <si>
    <t>http://pbs.twimg.com/profile_images/760774125522518016/jhzjWv0i_normal.jpg</t>
  </si>
  <si>
    <t>http://pbs.twimg.com/profile_images/1159101544836583424/LlGFl3km_normal.jpg</t>
  </si>
  <si>
    <t>http://pbs.twimg.com/profile_images/943596894831255552/cMOzkc5i_normal.jpg</t>
  </si>
  <si>
    <t>http://pbs.twimg.com/profile_images/1136525117285179392/4LBIES5Y_normal.png</t>
  </si>
  <si>
    <t>http://pbs.twimg.com/profile_images/56671664/Untitled_4_normal.jpeg</t>
  </si>
  <si>
    <t>http://pbs.twimg.com/profile_images/1029067295669116929/tU3g3ogh_normal.jpg</t>
  </si>
  <si>
    <t>http://pbs.twimg.com/profile_images/1066624163173982208/H5Jv1g3o_normal.jpg</t>
  </si>
  <si>
    <t>http://pbs.twimg.com/profile_images/836708640362881024/40qOcZks_normal.jpg</t>
  </si>
  <si>
    <t>http://pbs.twimg.com/profile_images/573118149/Robert_Smith_normal.jpg</t>
  </si>
  <si>
    <t>http://pbs.twimg.com/profile_images/1108187738413715456/-RyE1HVD_normal.jpg</t>
  </si>
  <si>
    <t>http://pbs.twimg.com/profile_images/1011683139381612549/ojSGyI-i_normal.jpg</t>
  </si>
  <si>
    <t>http://pbs.twimg.com/profile_images/1158199969557417984/lkQBkGgG_normal.jpg</t>
  </si>
  <si>
    <t>http://pbs.twimg.com/profile_images/1102673639583944704/HL5wrpAx_normal.png</t>
  </si>
  <si>
    <t>http://pbs.twimg.com/profile_images/1049911508296224770/9R5kP6Ql_normal.jpg</t>
  </si>
  <si>
    <t>http://pbs.twimg.com/profile_images/955440992987082752/rPIHc9Ip_normal.jpg</t>
  </si>
  <si>
    <t>http://abs.twimg.com/sticky/default_profile_images/default_profile_normal.png</t>
  </si>
  <si>
    <t>http://pbs.twimg.com/profile_images/619677922593353728/Qw74A_iX_normal.jpg</t>
  </si>
  <si>
    <t>http://pbs.twimg.com/profile_images/984310199820275712/4ZAlAHBa_normal.jpg</t>
  </si>
  <si>
    <t>http://pbs.twimg.com/profile_images/909830524771774464/MieOD-3l_normal.jpg</t>
  </si>
  <si>
    <t>http://pbs.twimg.com/profile_images/1034142102182092800/DVjyCtYg_normal.jpg</t>
  </si>
  <si>
    <t>http://pbs.twimg.com/profile_images/1150295697855565824/waM2D9yn_normal.jpg</t>
  </si>
  <si>
    <t>http://pbs.twimg.com/profile_images/1166113883515473921/10Kb5wUp_normal.jpg</t>
  </si>
  <si>
    <t>13:10:40</t>
  </si>
  <si>
    <t>13:15:59</t>
  </si>
  <si>
    <t>12:58:55</t>
  </si>
  <si>
    <t>23:22:57</t>
  </si>
  <si>
    <t>23:41:19</t>
  </si>
  <si>
    <t>23:56:01</t>
  </si>
  <si>
    <t>00:51:11</t>
  </si>
  <si>
    <t>03:58:31</t>
  </si>
  <si>
    <t>07:07:56</t>
  </si>
  <si>
    <t>18:37:07</t>
  </si>
  <si>
    <t>18:45:54</t>
  </si>
  <si>
    <t>21:05:14</t>
  </si>
  <si>
    <t>00:42:15</t>
  </si>
  <si>
    <t>00:42:53</t>
  </si>
  <si>
    <t>00:43:09</t>
  </si>
  <si>
    <t>00:43:26</t>
  </si>
  <si>
    <t>01:36:04</t>
  </si>
  <si>
    <t>03:31:50</t>
  </si>
  <si>
    <t>00:41:17</t>
  </si>
  <si>
    <t>07:22:44</t>
  </si>
  <si>
    <t>07:20:19</t>
  </si>
  <si>
    <t>19:29:53</t>
  </si>
  <si>
    <t>23:40:58</t>
  </si>
  <si>
    <t>23:30:32</t>
  </si>
  <si>
    <t>23:30:53</t>
  </si>
  <si>
    <t>00:41:01</t>
  </si>
  <si>
    <t>05:03:42</t>
  </si>
  <si>
    <t>23:39:45</t>
  </si>
  <si>
    <t>13:48:02</t>
  </si>
  <si>
    <t>13:48:31</t>
  </si>
  <si>
    <t>12:36:03</t>
  </si>
  <si>
    <t>15:25:44</t>
  </si>
  <si>
    <t>16:10:00</t>
  </si>
  <si>
    <t>16:18:10</t>
  </si>
  <si>
    <t>17:00:53</t>
  </si>
  <si>
    <t>23:22:38</t>
  </si>
  <si>
    <t>23:39:31</t>
  </si>
  <si>
    <t>23:17:17</t>
  </si>
  <si>
    <t>23:30:47</t>
  </si>
  <si>
    <t>23:20:57</t>
  </si>
  <si>
    <t>20:44:35</t>
  </si>
  <si>
    <t>23:24:02</t>
  </si>
  <si>
    <t>20:48:01</t>
  </si>
  <si>
    <t>17:20:13</t>
  </si>
  <si>
    <t>01:01:50</t>
  </si>
  <si>
    <t>17:59:40</t>
  </si>
  <si>
    <t>18:25:49</t>
  </si>
  <si>
    <t>18:33:58</t>
  </si>
  <si>
    <t>13:17:58</t>
  </si>
  <si>
    <t>17:19:13</t>
  </si>
  <si>
    <t>15:20:28</t>
  </si>
  <si>
    <t>19:19:59</t>
  </si>
  <si>
    <t>https://twitter.com/mikk_c/status/1164525293148626945</t>
  </si>
  <si>
    <t>https://twitter.com/lr/status/1164526631899340802</t>
  </si>
  <si>
    <t>https://twitter.com/nerdsitu/status/1164884724172677120</t>
  </si>
  <si>
    <t>https://twitter.com/keithjkraus/status/1165041769093967872</t>
  </si>
  <si>
    <t>https://twitter.com/gpuoai/status/1165046389954551808</t>
  </si>
  <si>
    <t>https://twitter.com/lmeyerov/status/1165050091092070400</t>
  </si>
  <si>
    <t>https://twitter.com/bartleyr/status/1165063974183985152</t>
  </si>
  <si>
    <t>https://twitter.com/murraydata/status/1165111118139973632</t>
  </si>
  <si>
    <t>https://twitter.com/animaanandkumar/status/1165158782730563584</t>
  </si>
  <si>
    <t>https://twitter.com/michigan_ai/status/1166057000549179393</t>
  </si>
  <si>
    <t>https://twitter.com/jamaal1124/status/1166059209059905537</t>
  </si>
  <si>
    <t>https://twitter.com/tylersnetwork/status/1166094272178708480</t>
  </si>
  <si>
    <t>https://twitter.com/nodexl_mktng/status/1166148887968538624</t>
  </si>
  <si>
    <t>https://twitter.com/smr_foundation/status/1166149046160908289</t>
  </si>
  <si>
    <t>https://twitter.com/connectedaction/status/1166149115882819584</t>
  </si>
  <si>
    <t>https://twitter.com/mrdoomtr/status/1166149187123208192</t>
  </si>
  <si>
    <t>https://twitter.com/chidambara09/status/1166162431732674560</t>
  </si>
  <si>
    <t>https://twitter.com/fmfrancoise/status/1166191562801463297</t>
  </si>
  <si>
    <t>https://twitter.com/marc_smith/status/1166148642979237888</t>
  </si>
  <si>
    <t>https://twitter.com/vivianfrancos/status/1166249673520287744</t>
  </si>
  <si>
    <t>https://twitter.com/vivianfrancos/status/1166249066365431811</t>
  </si>
  <si>
    <t>https://twitter.com/masaomi_kimura/status/1166432665890721792</t>
  </si>
  <si>
    <t>https://twitter.com/datametrician/status/1165046302041878528</t>
  </si>
  <si>
    <t>https://twitter.com/datametrician/status/1166493229279272962</t>
  </si>
  <si>
    <t>https://twitter.com/datametrician/status/1166493314654396416</t>
  </si>
  <si>
    <t>https://twitter.com/nodexl/status/1166148577468399619</t>
  </si>
  <si>
    <t>https://twitter.com/ccprakay/status/1166577072816492546</t>
  </si>
  <si>
    <t>https://twitter.com/tomekdrabas/status/1165045994926395396</t>
  </si>
  <si>
    <t>https://twitter.com/tomekdrabas/status/1166709024387002369</t>
  </si>
  <si>
    <t>https://twitter.com/tomekdrabas/status/1166709145669496833</t>
  </si>
  <si>
    <t>https://twitter.com/rosmith11/status/1167053295116017666</t>
  </si>
  <si>
    <t>https://twitter.com/lulypiojis/status/1167095998709153794</t>
  </si>
  <si>
    <t>https://twitter.com/yesicammm/status/1167107140940652544</t>
  </si>
  <si>
    <t>https://twitter.com/rocidemarchi/status/1167109193079414785</t>
  </si>
  <si>
    <t>https://twitter.com/abagavat/status/1167119945253163010</t>
  </si>
  <si>
    <t>https://twitter.com/cjnolet/status/1165041689574223873</t>
  </si>
  <si>
    <t>https://twitter.com/rapidsai/status/1165045937783414790</t>
  </si>
  <si>
    <t>https://twitter.com/rapidsai/status/1166489891523289090</t>
  </si>
  <si>
    <t>https://twitter.com/rapidsai/status/1166493289291362307</t>
  </si>
  <si>
    <t>https://twitter.com/bradreeswork/status/1165041262946390017</t>
  </si>
  <si>
    <t>https://twitter.com/bradreeswork/status/1166451466397085696</t>
  </si>
  <si>
    <t>https://twitter.com/bradreeswork/status/1166491591617462272</t>
  </si>
  <si>
    <t>https://twitter.com/mstanojevic118/status/1166814718389968896</t>
  </si>
  <si>
    <t>https://twitter.com/bradreeswork/status/1167124809177681920</t>
  </si>
  <si>
    <t>https://twitter.com/ninarehmehrabi/status/1166153814505689089</t>
  </si>
  <si>
    <t>https://twitter.com/ashokkdeb/status/1167134737745362944</t>
  </si>
  <si>
    <t>https://twitter.com/kaianalytics/status/1167141319229067264</t>
  </si>
  <si>
    <t>https://twitter.com/pambilothomas/status/1167143368561840128</t>
  </si>
  <si>
    <t>https://twitter.com/pambilothomas/status/1165976682978775040</t>
  </si>
  <si>
    <t>https://twitter.com/pambilothomas/status/1167124556315672577</t>
  </si>
  <si>
    <t>https://twitter.com/narvycrzz/status/1167094676047978496</t>
  </si>
  <si>
    <t>https://twitter.com/facu17rodriguez/status/1167154948662018048</t>
  </si>
  <si>
    <t>1164525293148626945</t>
  </si>
  <si>
    <t>1164526631899340802</t>
  </si>
  <si>
    <t>1164884724172677120</t>
  </si>
  <si>
    <t>1165041769093967872</t>
  </si>
  <si>
    <t>1165046389954551808</t>
  </si>
  <si>
    <t>1165050091092070400</t>
  </si>
  <si>
    <t>1165063974183985152</t>
  </si>
  <si>
    <t>1165111118139973632</t>
  </si>
  <si>
    <t>1165158782730563584</t>
  </si>
  <si>
    <t>1166057000549179393</t>
  </si>
  <si>
    <t>1166059209059905537</t>
  </si>
  <si>
    <t>1166094272178708480</t>
  </si>
  <si>
    <t>1166148887968538624</t>
  </si>
  <si>
    <t>1166149046160908289</t>
  </si>
  <si>
    <t>1166149115882819584</t>
  </si>
  <si>
    <t>1166149187123208192</t>
  </si>
  <si>
    <t>1166162431732674560</t>
  </si>
  <si>
    <t>1166191562801463297</t>
  </si>
  <si>
    <t>1166148642979237888</t>
  </si>
  <si>
    <t>1166249673520287744</t>
  </si>
  <si>
    <t>1166249066365431811</t>
  </si>
  <si>
    <t>1166432665890721792</t>
  </si>
  <si>
    <t>1165046302041878528</t>
  </si>
  <si>
    <t>1166493229279272962</t>
  </si>
  <si>
    <t>1166493314654396416</t>
  </si>
  <si>
    <t>1166148577468399619</t>
  </si>
  <si>
    <t>1166577072816492546</t>
  </si>
  <si>
    <t>1165045994926395396</t>
  </si>
  <si>
    <t>1166709024387002369</t>
  </si>
  <si>
    <t>1166709145669496833</t>
  </si>
  <si>
    <t>1167053295116017666</t>
  </si>
  <si>
    <t>1167095998709153794</t>
  </si>
  <si>
    <t>1167107140940652544</t>
  </si>
  <si>
    <t>1167109193079414785</t>
  </si>
  <si>
    <t>1167119945253163010</t>
  </si>
  <si>
    <t>1165041689574223873</t>
  </si>
  <si>
    <t>1165045937783414790</t>
  </si>
  <si>
    <t>1166489891523289090</t>
  </si>
  <si>
    <t>1166493289291362307</t>
  </si>
  <si>
    <t>1165041262946390017</t>
  </si>
  <si>
    <t>1166451466397085696</t>
  </si>
  <si>
    <t>1166491591617462272</t>
  </si>
  <si>
    <t>1166814718389968896</t>
  </si>
  <si>
    <t>1167124809177681920</t>
  </si>
  <si>
    <t>1166153814505689089</t>
  </si>
  <si>
    <t>1167134737745362944</t>
  </si>
  <si>
    <t>1167141319229067264</t>
  </si>
  <si>
    <t>1167143368561840128</t>
  </si>
  <si>
    <t>1165976682978775040</t>
  </si>
  <si>
    <t>1167124556315672577</t>
  </si>
  <si>
    <t>1167094676047978496</t>
  </si>
  <si>
    <t>1167154948662018048</t>
  </si>
  <si>
    <t/>
  </si>
  <si>
    <t>en</t>
  </si>
  <si>
    <t>es</t>
  </si>
  <si>
    <t>Twitter Web App</t>
  </si>
  <si>
    <t>Twitter for iPhone</t>
  </si>
  <si>
    <t>Tweetbot for iΟS</t>
  </si>
  <si>
    <t>Twitter for Android</t>
  </si>
  <si>
    <t>-123.12036466521064,49.28778960562971 
-123.12036466521064,49.28778960562971 
-123.12036466521064,49.28778960562971 
-123.12036466521064,49.28778960562971</t>
  </si>
  <si>
    <t>Canada</t>
  </si>
  <si>
    <t>CA</t>
  </si>
  <si>
    <t>Vancouver Marriott Pinnacle Downtown Hotel</t>
  </si>
  <si>
    <t>07d9db0df0080003</t>
  </si>
  <si>
    <t>poi</t>
  </si>
  <si>
    <t>https://api.twitter.com/1.1/geo/id/07d9db0df0080003.json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</si>
  <si>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</si>
  <si>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</si>
  <si>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</si>
  <si>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</si>
  <si>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</si>
  <si>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</si>
  <si>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</si>
  <si>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</si>
  <si>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</si>
  <si>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</si>
  <si>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</si>
  <si>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</si>
  <si>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</si>
  <si>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</si>
  <si>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</si>
  <si>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</si>
  <si>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</si>
  <si>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</si>
  <si>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</si>
  <si>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</si>
  <si>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</si>
  <si>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Michele Coscia</t>
  </si>
  <si>
    <t>Luca Rossi</t>
  </si>
  <si>
    <t>NERDS@ITU</t>
  </si>
  <si>
    <t>Keith Kraus</t>
  </si>
  <si>
    <t>Brad Rees</t>
  </si>
  <si>
    <t>Corey J Nolet</t>
  </si>
  <si>
    <t>ASONAM News</t>
  </si>
  <si>
    <t>RAPIDS AI</t>
  </si>
  <si>
    <t>GPU Open Analytics Initiative</t>
  </si>
  <si>
    <t>Bartley</t>
  </si>
  <si>
    <t>John Murray</t>
  </si>
  <si>
    <t>Anima Anandkumar (hiring)</t>
  </si>
  <si>
    <t>MichiganAI</t>
  </si>
  <si>
    <t>Caleb Belth</t>
  </si>
  <si>
    <t>Danai Koutra</t>
  </si>
  <si>
    <t>#GoBlueFaithfulFan</t>
  </si>
  <si>
    <t>Tyler Derr</t>
  </si>
  <si>
    <t>SpartanEngineer</t>
  </si>
  <si>
    <t>jiliang</t>
  </si>
  <si>
    <t>Hamid Karimi</t>
  </si>
  <si>
    <t>NodeXL Pro</t>
  </si>
  <si>
    <t>NodeXL Project</t>
  </si>
  <si>
    <t>SMR Foundation</t>
  </si>
  <si>
    <t>Connected Action</t>
  </si>
  <si>
    <t>MrDoomTr</t>
  </si>
  <si>
    <t>Chidambara .ML.</t>
  </si>
  <si>
    <t>Françoise Morvan</t>
  </si>
  <si>
    <t>Marc Smith</t>
  </si>
  <si>
    <t>Soy #SEOhashtag Posiciono tu Evento o Marca</t>
  </si>
  <si>
    <t>Joshua Patterson</t>
  </si>
  <si>
    <t>Prakay Cc</t>
  </si>
  <si>
    <t>Tomek Drabas</t>
  </si>
  <si>
    <t>Robert Smith</t>
  </si>
  <si>
    <t>Northwestern Engineering</t>
  </si>
  <si>
    <t>WhatsApp Inc.</t>
  </si>
  <si>
    <t>LulichacaloopRamirezz</t>
  </si>
  <si>
    <t>Narvy Cielo Razzo</t>
  </si>
  <si>
    <t>Cielo Razzo</t>
  </si>
  <si>
    <t>Yeye</t>
  </si>
  <si>
    <t>RoCío _xD83C__xDF08_</t>
  </si>
  <si>
    <t>Arunkumar Bagavathi</t>
  </si>
  <si>
    <t>Marija Stanojevic</t>
  </si>
  <si>
    <t>Kristina Lerman</t>
  </si>
  <si>
    <t>Ninareh Mehrabi</t>
  </si>
  <si>
    <t>Ashok K. Deb</t>
  </si>
  <si>
    <t>Kai Analytics and Survey Research Inc._xD83C__xDF41_</t>
  </si>
  <si>
    <t>Kai Chang</t>
  </si>
  <si>
    <t>Pamela Bilo Thomas</t>
  </si>
  <si>
    <t>Virulana</t>
  </si>
  <si>
    <t>Associate Professor at the IT University of Copenhagen</t>
  </si>
  <si>
    <t>NEtwoRks, Data and Society (NERDS) group at IT University of Copenhagen @robysinatra @mszll @LR @mikk_c</t>
  </si>
  <si>
    <t>@RAPIDSAI Python developer, computer engineer, data pipeline builder, bacon lover, technology tinkerer. My thoughts are my own.</t>
  </si>
  <si>
    <t>@RapidsAI cuGraph Technical Manager and developer, AI Infrastructure @Nvidia.   developer and graph analytic researcher</t>
  </si>
  <si>
    <t>Senior Data Scientist &amp; ML Engineer @RapidsAI #cuML at @Nvidia. Representation learning enthusiast. I enjoy using data and math to make sense of the world.</t>
  </si>
  <si>
    <t>The 2019 IEEE/ACM International Conference on Advances in Social Networks Analysis and Mining</t>
  </si>
  <si>
    <t>End to end collection of CUDA accelerated data science libraries built on @apachearrow, scaled with @dask_dev for ETL, ML, graph analytics, and DL preprocessing</t>
  </si>
  <si>
    <t>GOAI strives to create common data frameworks enabling developers and statistical researchers to accelerate data science on GPUs.</t>
  </si>
  <si>
    <t>CEO @Graphistry: Investigate w/  GPU visual graph analytics &amp; visually automate. https://t.co/TQKkgYlQ93 . Old: first parallel browser, flapjax, socio-PLT.</t>
  </si>
  <si>
    <t>Senior data scientist, AI Infrastructure @rapidsai @NVIDIA | Cybersecurity+ML/DL researcher | views == mine</t>
  </si>
  <si>
    <t>CTO @FusionDataSci Research Fellow @geodatascience @LivUni #opendata #AI #LiDAR #geospatial #datascience &amp; occasional transport related posts. RT≠endorsement.</t>
  </si>
  <si>
    <t>Director of research @nvidia, Bren #Professor @Caltech, Fmr Principal scientist @awscloud #AI, https://t.co/ZGlvEV5sKp #MachineLearning #Tensors #feminist</t>
  </si>
  <si>
    <t>This is Michigan AI Laboratory, a vibrant research group that includes faculty, research scientists, graduate students, and postdoctoral fellows working in AI.</t>
  </si>
  <si>
    <t>PhD pre-candidate, University of Michigan Computer Science - Purdue University Alum</t>
  </si>
  <si>
    <t>Assistant Professor at University of Michigan, Ann Arbor</t>
  </si>
  <si>
    <t>Husband. Father.  #WaverlyWarrior. #GoBlue #Isiah11 #GoLions #PistonBasketball #GoLakers #KB24 #Cowboys #FAMURattlers  Home Cities: Lansing, MI and Quincy, FL.</t>
  </si>
  <si>
    <t>PhD student focused on social network analysis with negative links @dse_msu ♻️</t>
  </si>
  <si>
    <t>Your source for streamlined news for Michigan State University Spartan Engineers</t>
  </si>
  <si>
    <t>Assistant Professor at MSU and Directing the Data Science and Engineering Lab (https://t.co/NkHwMTEvgT)</t>
  </si>
  <si>
    <t>I am studying PhD of Computer Science at Michigan State University. My area of research is machine learning.</t>
  </si>
  <si>
    <t>For research : @NodeXL
NodeXL PRO - for Brands &amp; Digital Marketers. Social listening, brand monitoring,  sentiment, content  &amp; Influencer analysis, &amp; more .</t>
  </si>
  <si>
    <t>#Socialmedia network analysis and visualization #influencer analysis #marketing Get #NodeXL https://t.co/CAYK8AJLMv</t>
  </si>
  <si>
    <t>We are a group of researchers who create tools, generate and host data, and support open scholarship related to social media.</t>
  </si>
  <si>
    <t>Connected Action applies social science methods to social media strategy &amp; reporting. We provide maps &amp; measures of social media spaces to guide investment.</t>
  </si>
  <si>
    <t>I'm not one of you. #OnlyHacktivist  #HangingOutOnTwitter.</t>
  </si>
  <si>
    <t>Be happy  Be healthy Be smile Be cool Be good human</t>
  </si>
  <si>
    <t>@Credit_Agricole  #womenintech   #influencer Onalytica  #aeronautics   #collective  #intuitive  #emotional  #intelligence  #synesthesia  #France   #Quimper _xD83C__xDDEB__xD83C__xDDF7_</t>
  </si>
  <si>
    <t>Sociologist of computer-mediated collective action @ Connected Action http://t.co/5dRFa89a
Director: Social Media Research Foundation http://t.co/KPxyHajJ</t>
  </si>
  <si>
    <t>Creo su #hashtag y lo posiciono para Vender Más  #SEOHashtag on #YouTube #Marketing #Hashtag #NODEXL  #CanariasDigital #HashtagTeam #GIFDay</t>
  </si>
  <si>
    <t>The professor who is interested in humans' recognition from viewpoint of database technology.</t>
  </si>
  <si>
    <t>General Manager, Data Science - @NVIDIA @RapidsAI. Former Presidential @InnovFellows #MTAMO</t>
  </si>
  <si>
    <t>ศิลปะและวัฒนธรรม หนังสือและวรรณคดี</t>
  </si>
  <si>
    <t>husband, dad, data scientist, computer geek, die-hard TOOL fan, atheist, working on #gpu parallel algorithms for data science @Microsoft. Views are mine.</t>
  </si>
  <si>
    <t>Subject Specialist for Science &amp; Engineering Carleton University Library Ottawa Canada. Updates and posts expressed here are my own.</t>
  </si>
  <si>
    <t>McCormick School of Engineering at Northwestern University</t>
  </si>
  <si>
    <t>WhatsApp: the simple, reliable, secure messaging app. Need help? Go to Settings in your app to contact us.</t>
  </si>
  <si>
    <t>después del óxido tierra nueva yo te prometo florecer _xD83C__xDF39__xD83C__xDF3B__xD83C__xDF37__xD83C__xDF3A_</t>
  </si>
  <si>
    <t>Bajista, manager de Cielo Razzo banda rosarina. #TierraNueva #CieloEnElLuna</t>
  </si>
  <si>
    <t>Cielo Razzo es: 
Pablo Pino (Voz)
Diego Almirón (Guitarra y Coros)
Fernando Aime (Guitarra)
Cristian Narváez (Bajo)
Javier Robledo (Bateria y Coros)</t>
  </si>
  <si>
    <t>Loca, inestable y caprichosa pero si me sabes aprovechar puedo ser lo más lindo q te paso en la vida.</t>
  </si>
  <si>
    <t>Si Te Hace FELIZ...HACELO!!!</t>
  </si>
  <si>
    <t>Assistant Professor at Oklahoma State University... Alumni of UNC Charlotte...</t>
  </si>
  <si>
    <t>Social media and social computing researcher at USC Information Sciences Institute.</t>
  </si>
  <si>
    <t>We help businesses stay competitive by analyzing their customer feedback. We can quickly clean, parse and summarize thousands of comments and reviews.</t>
  </si>
  <si>
    <t>Survey and Qualitative research via @kaianalytics; and coffee on the blockchain via @yave_io
You'll find me between Vancouver, BC and Matsumoto, Nagano.</t>
  </si>
  <si>
    <t>@IndianaUniv alum, currently PhD - @ND_CSE at @NotreDame. Fan of all things intellectually stimulating. Runner, dog owner, science communicator, wannabe yogi.</t>
  </si>
  <si>
    <t>Nació el 29 de Junio de 1997 a las 21:00.
Cada sentimiento, cada cosa, tiene su lugar. Eso lo aprendí del tetris.
Tec. en Gestión de Empresas
Azul azul _xD83D__xDC99_</t>
  </si>
  <si>
    <t>Copenhagen, Denmark</t>
  </si>
  <si>
    <t>Arlington, VA</t>
  </si>
  <si>
    <t>Crofton, MD</t>
  </si>
  <si>
    <t>San Francisco</t>
  </si>
  <si>
    <t>Chester, UK</t>
  </si>
  <si>
    <t>Santa Clara, CA</t>
  </si>
  <si>
    <t>Ann Arbor, MI</t>
  </si>
  <si>
    <t>Michigan, USA</t>
  </si>
  <si>
    <t xml:space="preserve">LANSING, MI </t>
  </si>
  <si>
    <t>East Lansing, MI</t>
  </si>
  <si>
    <t>USA</t>
  </si>
  <si>
    <t>Redwood City, CA</t>
  </si>
  <si>
    <t>Silicon Valley, CA</t>
  </si>
  <si>
    <t>Belmont, CA</t>
  </si>
  <si>
    <t>NON</t>
  </si>
  <si>
    <t xml:space="preserve">Mysore  and  BERLIN </t>
  </si>
  <si>
    <t>France Bretagne Finistère Quimper</t>
  </si>
  <si>
    <t>Belmont, CA, USA</t>
  </si>
  <si>
    <t>España</t>
  </si>
  <si>
    <t>Atlanta, GA</t>
  </si>
  <si>
    <t>กรุงเทพมหานคร, ประเทศไทย</t>
  </si>
  <si>
    <t>Seattle, WA</t>
  </si>
  <si>
    <t>Evanston, IL</t>
  </si>
  <si>
    <t>California</t>
  </si>
  <si>
    <t>Rosario</t>
  </si>
  <si>
    <t>La Plata, Argentina</t>
  </si>
  <si>
    <t>Stillwater, OK</t>
  </si>
  <si>
    <t>Los Angeles</t>
  </si>
  <si>
    <t>Los Angeles, CA</t>
  </si>
  <si>
    <t>Vancouver, British Columbia</t>
  </si>
  <si>
    <t>Indiana, USA</t>
  </si>
  <si>
    <t>Mendoza, Argentina</t>
  </si>
  <si>
    <t>http://t.co/IAbkYA5URV</t>
  </si>
  <si>
    <t>http://t.co/eUyVW7sR8y</t>
  </si>
  <si>
    <t>https://t.co/tIGoF9P483</t>
  </si>
  <si>
    <t>https://t.co/upTnNWQCAP</t>
  </si>
  <si>
    <t>https://t.co/Jeqy9ISnr3</t>
  </si>
  <si>
    <t>https://t.co/GJdaTjta7B</t>
  </si>
  <si>
    <t>https://t.co/GVel22w1ba</t>
  </si>
  <si>
    <t>http://t.co/KqeMXe9W0V</t>
  </si>
  <si>
    <t>https://t.co/k0OORf8L9x</t>
  </si>
  <si>
    <t>https://t.co/cr0ijXcp1F</t>
  </si>
  <si>
    <t>https://t.co/iwbKaHGqTI</t>
  </si>
  <si>
    <t>https://t.co/5BmvFd2lUe</t>
  </si>
  <si>
    <t>http://t.co/dJMh7ghNlu</t>
  </si>
  <si>
    <t>https://t.co/PaD3o9XKY5</t>
  </si>
  <si>
    <t>http://t.co/ijZ4Cp4IRJ</t>
  </si>
  <si>
    <t>https://t.co/1U8sjbF8DK</t>
  </si>
  <si>
    <t>https://t.co/WxmJEyGqxv</t>
  </si>
  <si>
    <t>https://t.co/xNaNFEMqth</t>
  </si>
  <si>
    <t>https://t.co/eUJLtrtePs</t>
  </si>
  <si>
    <t>https://t.co/FKKr76FLpx</t>
  </si>
  <si>
    <t>https://t.co/LhecLereaz</t>
  </si>
  <si>
    <t>https://t.co/bmloAyJQCY</t>
  </si>
  <si>
    <t>https://t.co/dKBp0ZwQm6</t>
  </si>
  <si>
    <t>http://t.co/X1s40eTq9M</t>
  </si>
  <si>
    <t>https://t.co/fF7LyZlVlo</t>
  </si>
  <si>
    <t>https://t.co/LXz7Ret2Xb</t>
  </si>
  <si>
    <t>https://t.co/SipMcULVp9</t>
  </si>
  <si>
    <t>https://t.co/O6cGfGYhoT</t>
  </si>
  <si>
    <t>http://t.co/4WA3O6m0pb</t>
  </si>
  <si>
    <t>http://t.co/SQE5K34R6e</t>
  </si>
  <si>
    <t>https://t.co/fWJVF6hx84</t>
  </si>
  <si>
    <t>http://t.co/Q1h4VFa8QT</t>
  </si>
  <si>
    <t>https://t.co/O8Ad6qy30k</t>
  </si>
  <si>
    <t>https://pbs.twimg.com/profile_banners/1101341/1368556692</t>
  </si>
  <si>
    <t>https://pbs.twimg.com/profile_banners/1120621201376854017/1556624193</t>
  </si>
  <si>
    <t>https://pbs.twimg.com/profile_banners/914582896190660609/1516629807</t>
  </si>
  <si>
    <t>https://pbs.twimg.com/profile_banners/1082668696202502144/1546963803</t>
  </si>
  <si>
    <t>https://pbs.twimg.com/profile_banners/766141614372847617/1537729789</t>
  </si>
  <si>
    <t>https://pbs.twimg.com/profile_banners/1047296373555519488/1539153317</t>
  </si>
  <si>
    <t>https://pbs.twimg.com/profile_banners/15315247/1440277776</t>
  </si>
  <si>
    <t>https://pbs.twimg.com/profile_banners/28465291/1561224664</t>
  </si>
  <si>
    <t>https://pbs.twimg.com/profile_banners/470402184/1563956111</t>
  </si>
  <si>
    <t>https://pbs.twimg.com/profile_banners/2882893927/1546199965</t>
  </si>
  <si>
    <t>https://pbs.twimg.com/profile_banners/954085839314747392/1516308578</t>
  </si>
  <si>
    <t>https://pbs.twimg.com/profile_banners/1730624881/1515005282</t>
  </si>
  <si>
    <t>https://pbs.twimg.com/profile_banners/1441892108/1436457624</t>
  </si>
  <si>
    <t>https://pbs.twimg.com/profile_banners/210559705/1353303604</t>
  </si>
  <si>
    <t>https://pbs.twimg.com/profile_banners/850892377627742209/1505099892</t>
  </si>
  <si>
    <t>https://pbs.twimg.com/profile_banners/17679456/1405604851</t>
  </si>
  <si>
    <t>https://pbs.twimg.com/profile_banners/3437111722/1550875994</t>
  </si>
  <si>
    <t>https://pbs.twimg.com/profile_banners/864995845673897984/1495066628</t>
  </si>
  <si>
    <t>https://pbs.twimg.com/profile_banners/87606674/1405285356</t>
  </si>
  <si>
    <t>https://pbs.twimg.com/profile_banners/151934168/1391403981</t>
  </si>
  <si>
    <t>https://pbs.twimg.com/profile_banners/98097823/1538797822</t>
  </si>
  <si>
    <t>https://pbs.twimg.com/profile_banners/1157671886538575872/1564845994</t>
  </si>
  <si>
    <t>https://pbs.twimg.com/profile_banners/737142202481016832/1538216794</t>
  </si>
  <si>
    <t>https://pbs.twimg.com/profile_banners/3229980963/1565186412</t>
  </si>
  <si>
    <t>https://pbs.twimg.com/profile_banners/12160482/1423267766</t>
  </si>
  <si>
    <t>https://pbs.twimg.com/profile_banners/76935934/1561177238</t>
  </si>
  <si>
    <t>https://pbs.twimg.com/profile_banners/16529292/1398260374</t>
  </si>
  <si>
    <t>https://pbs.twimg.com/profile_banners/423293779/1488322002</t>
  </si>
  <si>
    <t>https://pbs.twimg.com/profile_banners/33964198/1449160096</t>
  </si>
  <si>
    <t>https://pbs.twimg.com/profile_banners/2975474092/1513911917</t>
  </si>
  <si>
    <t>https://pbs.twimg.com/profile_banners/305925790/1561431301</t>
  </si>
  <si>
    <t>https://pbs.twimg.com/profile_banners/177257382/1555880975</t>
  </si>
  <si>
    <t>https://pbs.twimg.com/profile_banners/393155073/1524570292</t>
  </si>
  <si>
    <t>https://pbs.twimg.com/profile_banners/329663953/1525229413</t>
  </si>
  <si>
    <t>https://pbs.twimg.com/profile_banners/32807399/1368651948</t>
  </si>
  <si>
    <t>https://pbs.twimg.com/profile_banners/984308525223432192/1523513114</t>
  </si>
  <si>
    <t>https://pbs.twimg.com/profile_banners/874493356683821056/1559044359</t>
  </si>
  <si>
    <t>https://pbs.twimg.com/profile_banners/873627842461933568/1537915581</t>
  </si>
  <si>
    <t>https://pbs.twimg.com/profile_banners/3103676436/1566172184</t>
  </si>
  <si>
    <t>http://abs.twimg.com/images/themes/theme1/bg.png</t>
  </si>
  <si>
    <t>http://abs.twimg.com/images/themes/theme19/bg.gif</t>
  </si>
  <si>
    <t>http://abs.twimg.com/images/themes/theme14/bg.gif</t>
  </si>
  <si>
    <t>http://abs.twimg.com/images/themes/theme15/bg.png</t>
  </si>
  <si>
    <t>http://abs.twimg.com/images/themes/theme5/bg.gif</t>
  </si>
  <si>
    <t>http://abs.twimg.com/images/themes/theme4/bg.gif</t>
  </si>
  <si>
    <t>http://abs.twimg.com/images/themes/theme3/bg.gif</t>
  </si>
  <si>
    <t>http://abs.twimg.com/images/themes/theme17/bg.gif</t>
  </si>
  <si>
    <t>http://abs.twimg.com/images/themes/theme10/bg.gif</t>
  </si>
  <si>
    <t>http://abs.twimg.com/images/themes/theme18/bg.gif</t>
  </si>
  <si>
    <t>http://abs.twimg.com/images/themes/theme2/bg.gif</t>
  </si>
  <si>
    <t>http://pbs.twimg.com/profile_images/1036709271528976387/3tDoyXN4_normal.jpg</t>
  </si>
  <si>
    <t>http://pbs.twimg.com/profile_images/911607913210417153/aXE1cUZy_normal.jpg</t>
  </si>
  <si>
    <t>http://pbs.twimg.com/profile_images/648691428650971136/VYfWwEsF_normal.jpg</t>
  </si>
  <si>
    <t>http://pbs.twimg.com/profile_images/1101664340925734912/q8PnFz12_normal.png</t>
  </si>
  <si>
    <t>http://pbs.twimg.com/profile_images/581428489536061440/Z22Lvy4Q_normal.jpg</t>
  </si>
  <si>
    <t>http://pbs.twimg.com/profile_images/2244150035/jtang20_normal.jpg</t>
  </si>
  <si>
    <t>http://pbs.twimg.com/profile_images/1099078987765166080/D8M8Aclo_normal.png</t>
  </si>
  <si>
    <t>http://pbs.twimg.com/profile_images/849132774661308416/pa2Uplq1_normal.jpg</t>
  </si>
  <si>
    <t>http://pbs.twimg.com/profile_images/880864012048764928/z6SvzqPs_normal.jpg</t>
  </si>
  <si>
    <t>http://pbs.twimg.com/profile_images/1102644324775297024/SqyiYHRL_normal.png</t>
  </si>
  <si>
    <t>http://pbs.twimg.com/profile_images/1032013519196221440/lZibz4MW_normal.jpg</t>
  </si>
  <si>
    <t>http://pbs.twimg.com/profile_images/1087378474711560192/xzTZlFQB_normal.jpg</t>
  </si>
  <si>
    <t>http://pbs.twimg.com/profile_images/1550782625/KLerman_normal.jpg</t>
  </si>
  <si>
    <t>http://pbs.twimg.com/profile_images/1065805160335568896/6M_rncfn_normal.jpg</t>
  </si>
  <si>
    <t>Open Twitter Page for This Person</t>
  </si>
  <si>
    <t>https://twitter.com/mikk_c</t>
  </si>
  <si>
    <t>https://twitter.com/lr</t>
  </si>
  <si>
    <t>https://twitter.com/nerdsitu</t>
  </si>
  <si>
    <t>https://twitter.com/keithjkraus</t>
  </si>
  <si>
    <t>https://twitter.com/bradreeswork</t>
  </si>
  <si>
    <t>https://twitter.com/cjnolet</t>
  </si>
  <si>
    <t>https://twitter.com/asonam_news</t>
  </si>
  <si>
    <t>https://twitter.com/rapidsai</t>
  </si>
  <si>
    <t>https://twitter.com/gpuoai</t>
  </si>
  <si>
    <t>https://twitter.com/lmeyerov</t>
  </si>
  <si>
    <t>https://twitter.com/bartleyr</t>
  </si>
  <si>
    <t>https://twitter.com/murraydata</t>
  </si>
  <si>
    <t>https://twitter.com/animaanandkumar</t>
  </si>
  <si>
    <t>https://twitter.com/michigan_ai</t>
  </si>
  <si>
    <t>https://twitter.com/cbelth</t>
  </si>
  <si>
    <t>https://twitter.com/danaikoutra</t>
  </si>
  <si>
    <t>https://twitter.com/jamaal1124</t>
  </si>
  <si>
    <t>https://twitter.com/tylersnetwork</t>
  </si>
  <si>
    <t>https://twitter.com/msu_egr_news</t>
  </si>
  <si>
    <t>https://twitter.com/tangjiliang</t>
  </si>
  <si>
    <t>https://twitter.com/hamidkarimi65</t>
  </si>
  <si>
    <t>https://twitter.com/nodexl_mktng</t>
  </si>
  <si>
    <t>https://twitter.com/nodexl</t>
  </si>
  <si>
    <t>https://twitter.com/smr_foundation</t>
  </si>
  <si>
    <t>https://twitter.com/connectedaction</t>
  </si>
  <si>
    <t>https://twitter.com/mrdoomtr</t>
  </si>
  <si>
    <t>https://twitter.com/chidambara09</t>
  </si>
  <si>
    <t>https://twitter.com/fmfrancoise</t>
  </si>
  <si>
    <t>https://twitter.com/marc_smith</t>
  </si>
  <si>
    <t>https://twitter.com/vivianfrancos</t>
  </si>
  <si>
    <t>https://twitter.com/masaomi_kimura</t>
  </si>
  <si>
    <t>https://twitter.com/datametrician</t>
  </si>
  <si>
    <t>https://twitter.com/ccprakay</t>
  </si>
  <si>
    <t>https://twitter.com/tomekdrabas</t>
  </si>
  <si>
    <t>https://twitter.com/rosmith11</t>
  </si>
  <si>
    <t>https://twitter.com/northwesterneng</t>
  </si>
  <si>
    <t>https://twitter.com/whatsapp</t>
  </si>
  <si>
    <t>https://twitter.com/lulypiojis</t>
  </si>
  <si>
    <t>https://twitter.com/narvycrzz</t>
  </si>
  <si>
    <t>https://twitter.com/cielo_razzo</t>
  </si>
  <si>
    <t>https://twitter.com/yesicammm</t>
  </si>
  <si>
    <t>https://twitter.com/rocidemarchi</t>
  </si>
  <si>
    <t>https://twitter.com/abagavat</t>
  </si>
  <si>
    <t>https://twitter.com/mstanojevic118</t>
  </si>
  <si>
    <t>https://twitter.com/kristinalerman</t>
  </si>
  <si>
    <t>https://twitter.com/ninarehmehrabi</t>
  </si>
  <si>
    <t>https://twitter.com/ashokkdeb</t>
  </si>
  <si>
    <t>https://twitter.com/kaianalytics</t>
  </si>
  <si>
    <t>https://twitter.com/kaichang_kevin</t>
  </si>
  <si>
    <t>https://twitter.com/pambilothomas</t>
  </si>
  <si>
    <t>https://twitter.com/facu17rodriguez</t>
  </si>
  <si>
    <t>mikk_c
My @nerdsitu post about the dangers
of network data cleaning, specifically
bipartite network projection and
backboning: https://t.co/c6ZKwg5uCA
A collaboration with @LR which
I'll present at ASONAM 2019</t>
  </si>
  <si>
    <t>lr
My @nerdsitu post about the dangers
of network data cleaning, specifically
bipartite network projection and
backboning: https://t.co/c6ZKwg5uCA
A collaboration with @LR which
I'll present at ASONAM 2019</t>
  </si>
  <si>
    <t>nerdsitu
My @nerdsitu post about the dangers
of network data cleaning, specifically
bipartite network projection and
backboning: https://t.co/c6ZKwg5uCA
A collaboration with @LR which
I'll present at ASONAM 2019</t>
  </si>
  <si>
    <t>keithjkraus
This year, @rapidsai RAPIDS will
be at ASONAM (@ASONAM_News) with
a information packed tutorial (link
prediction, music playlist recommendation,
cyber, and more). Please join the
tutorial or at least look for @cjnolet
or myself and say hi. #rapidsai
#nvidia #cugraph #asonam2019</t>
  </si>
  <si>
    <t>bradreeswork
Wonderful keynote from @KristinaLerman
on the Friendship Paradox and Majority
Illusion at the ASONAM conference
(@ASONAM_News). https://t.co/HL6ZP5fpIK</t>
  </si>
  <si>
    <t>cjnolet
This year, @rapidsai RAPIDS will
be at ASONAM (@ASONAM_News) with
a information packed tutorial (link
prediction, music playlist recommendation,
cyber, and more). Please join the
tutorial or at least look for @cjnolet
or myself and say hi. #rapidsai
#nvidia #cugraph #asonam2019</t>
  </si>
  <si>
    <t xml:space="preserve">asonam_news
</t>
  </si>
  <si>
    <t>rapidsai
Tutorial @ASONAM_News is going
well. @cjnolet going into the basics
of @rapidsai #rapids #NVIDIA #DataScience
#asonam https://t.co/w2AnUqdfXt</t>
  </si>
  <si>
    <t>gpuoai
This year, @rapidsai RAPIDS will
be at ASONAM (@ASONAM_News) with
a information packed tutorial (link
prediction, music playlist recommendation,
cyber, and more). Please join the
tutorial or at least look for @cjnolet
or myself and say hi. #rapidsai
#nvidia #cugraph #asonam2019</t>
  </si>
  <si>
    <t>lmeyerov
This year, @rapidsai RAPIDS will
be at ASONAM (@ASONAM_News) with
a information packed tutorial (link
prediction, music playlist recommendation,
cyber, and more). Please join the
tutorial or at least look for @cjnolet
or myself and say hi. #rapidsai
#nvidia #cugraph #asonam2019</t>
  </si>
  <si>
    <t>bartleyr
This year, @rapidsai RAPIDS will
be at ASONAM (@ASONAM_News) with
a information packed tutorial (link
prediction, music playlist recommendation,
cyber, and more). Please join the
tutorial or at least look for @cjnolet
or myself and say hi. #rapidsai
#nvidia #cugraph #asonam2019</t>
  </si>
  <si>
    <t>murraydata
This year, @rapidsai RAPIDS will
be at ASONAM (@ASONAM_News) with
a information packed tutorial (link
prediction, music playlist recommendation,
cyber, and more). Please join the
tutorial or at least look for @cjnolet
or myself and say hi. #rapidsai
#nvidia #cugraph #asonam2019</t>
  </si>
  <si>
    <t>animaanandkumar
This year, @rapidsai RAPIDS will
be at ASONAM (@ASONAM_News) with
a information packed tutorial (link
prediction, music playlist recommendation,
cyber, and more). Please join the
tutorial or at least look for @cjnolet
or myself and say hi. #rapidsai
#nvidia #cugraph #asonam2019</t>
  </si>
  <si>
    <t>michigan_ai
"When to Remember Where You Came
From" - Prof. Danai Koutra, Caleb
Belth, Fahad Kamran, and Donna
Tjandra propose a node representation
learning framework in higher-order
networks. @danaikoutra @cbelth
#ASONAM2019 https://t.co/UirLB8k6Z1</t>
  </si>
  <si>
    <t xml:space="preserve">cbelth
</t>
  </si>
  <si>
    <t xml:space="preserve">danaikoutra
</t>
  </si>
  <si>
    <t>jamaal1124
"When to Remember Where You Came
From" - Prof. Danai Koutra, Caleb
Belth, Fahad Kamran, and Donna
Tjandra propose a node representation
learning framework in higher-order
networks. @danaikoutra @cbelth
#ASONAM2019 https://t.co/UirLB8k6Z1</t>
  </si>
  <si>
    <t>tylersnetwork
I will be presenting our paper
"Multi-Factor Congressional Vote
Prediction" this week at #ASONAM2019
in session "4B-Elections and Politics".
Authors: @hamidkarimi65*, @tylersnetwork*,
Aaron Brookhouse, @tangjiliang
@MSU_Egr_News @ASONAM_News https://t.co/nCNF6O3rre
https://t.co/0G78JX4Omm</t>
  </si>
  <si>
    <t xml:space="preserve">msu_egr_news
</t>
  </si>
  <si>
    <t xml:space="preserve">tangjiliang
</t>
  </si>
  <si>
    <t xml:space="preserve">hamidkarimi65
</t>
  </si>
  <si>
    <t>nodexl_mktng
Tuesday in Vancouver at 11:30–12:30
and 14:00–15:30 ASONAM 19 Tutorial
II: Introduction to Social Network
Analysis with NodeXL — https://t.co/4KQbrMFjBe
#SNA #SocialMedia #analytics #bigdata
#DataScience #DataVisualization
#ThinkLink https://t.co/qhTUQenXPw</t>
  </si>
  <si>
    <t>nodexl
Tuesday in Vancouver at 11:30–12:30
and 14:00–15:30 ASONAM 19 Tutorial
II: Introduction to Social Network
Analysis with NodeXL — https://t.co/4KQbrMFjBe
#SNA #SocialMedia #analytics #bigdata
#DataScience #DataVisualization
#ThinkLink https://t.co/qhTUQenXPw</t>
  </si>
  <si>
    <t>smr_foundation
Tuesday in Vancouver at 11:30–12:30
and 14:00–15:30 ASONAM 19 Tutorial
II: Introduction to Social Network
Analysis with NodeXL — https://t.co/4KQbrMFjBe
#SNA #SocialMedia #analytics #bigdata
#DataScience #DataVisualization
#ThinkLink https://t.co/qhTUQenXPw</t>
  </si>
  <si>
    <t>connectedaction
Tuesday in Vancouver at 11:30–12:30
and 14:00–15:30 ASONAM 19 Tutorial
II: Introduction to Social Network
Analysis with NodeXL — https://t.co/4KQbrMFjBe
#SNA #SocialMedia #analytics #bigdata
#DataScience #DataVisualization
#ThinkLink https://t.co/qhTUQenXPw</t>
  </si>
  <si>
    <t>mrdoomtr
Tuesday in Vancouver at 11:30–12:30
and 14:00–15:30 ASONAM 19 Tutorial
II: Introduction to Social Network
Analysis with NodeXL — https://t.co/4KQbrMFjBe
#SNA #SocialMedia #analytics #bigdata
#DataScience #DataVisualization
#ThinkLink https://t.co/qhTUQenXPw</t>
  </si>
  <si>
    <t>chidambara09
Tuesday in Vancouver at 11:30–12:30
and 14:00–15:30 ASONAM 19 Tutorial
II: Introduction to Social Network
Analysis with NodeXL — https://t.co/4KQbrMFjBe
#SNA #SocialMedia #analytics #bigdata
#DataScience #DataVisualization
#ThinkLink https://t.co/qhTUQenXPw</t>
  </si>
  <si>
    <t>fmfrancoise
Tuesday in Vancouver at 11:30–12:30
and 14:00–15:30 ASONAM 19 Tutorial
II: Introduction to Social Network
Analysis with NodeXL — https://t.co/4KQbrMFjBe
#SNA #SocialMedia #analytics #bigdata
#DataScience #DataVisualization
#ThinkLink https://t.co/qhTUQenXPw</t>
  </si>
  <si>
    <t>marc_smith
Tuesday in Vancouver at 11:30–12:30
and 14:00–15:30 ASONAM 19 Tutorial
II: Introduction to Social Network
Analysis with NodeXL — https://t.co/4KQbrMFjBe
#SNA #SocialMedia #analytics #bigdata
#DataScience #DataVisualization
#ThinkLink https://t.co/qhTUQenXPw</t>
  </si>
  <si>
    <t>vivianfrancos
✅ Tuesday in #Vancouver at 11:30–12:30
and 14:00–15:30 #ASONAM19 Tutorial
II: Introduction to Social Network
Analysis with @nodexl @marc_smith
#SNA #SocialMedia #analytics #bigdata
#DataScience #DataVisualization
#ThinkLink #NodeXL https://t.co/DuErrZhTaQ</t>
  </si>
  <si>
    <t>masaomi_kimura
I am attending to #ASONAM 2019
at Vancouver.</t>
  </si>
  <si>
    <t>datametrician
Tutorial @ASONAM_News is going
well. @cjnolet going into the basics
of @rapidsai #rapids #NVIDIA #DataScience
#asonam https://t.co/w2AnUqdfXt</t>
  </si>
  <si>
    <t>ccprakay
Tuesday in Vancouver at 11:30–12:30
and 14:00–15:30 ASONAM 19 Tutorial
II: Introduction to Social Network
Analysis with NodeXL — https://t.co/4KQbrMFjBe
#SNA #SocialMedia #analytics #bigdata
#DataScience #DataVisualization
#ThinkLink https://t.co/qhTUQenXPw</t>
  </si>
  <si>
    <t>tomekdrabas
Are you going to be at #ASONAM
and enjoy blogging? Attend the
@rapidsai tutorial, 3:30 Aug 27th,
write a blog, post a jupyter notebook
and you could have a chance to
win a new Titan RTX. Details and
registration information will be
provided at the tutorial.</t>
  </si>
  <si>
    <t>rosmith11
Right-wing @WhatsApp users in #Brazil
are louder, more active, more effective
@NorthwesternEng @ASONAM_News https://t.co/AUxtr4NDDi</t>
  </si>
  <si>
    <t xml:space="preserve">northwesterneng
</t>
  </si>
  <si>
    <t xml:space="preserve">whatsapp
</t>
  </si>
  <si>
    <t>lulypiojis
Como arcoíris que asonam en un
mal tiempo!!!! Brillará @Cielo_Razzo</t>
  </si>
  <si>
    <t>narvycrzz
Como arcoíris que asonam en un
mal tiempo!!!! Brillará @Cielo_Razzo</t>
  </si>
  <si>
    <t xml:space="preserve">cielo_razzo
</t>
  </si>
  <si>
    <t>yesicammm
Como arcoíris que asonam en un
mal tiempo!!!! Brillará @Cielo_Razzo</t>
  </si>
  <si>
    <t>rocidemarchi
Como arcoíris que asonam en un
mal tiempo!!!! Brillará @Cielo_Razzo</t>
  </si>
  <si>
    <t>abagavat
At ASONAM'19_xD83D__xDE0A_ Listening Dr.Christina
Lerman's talk about friendship
paradox in social networks #ASONAM
#CSS #NetworkScience https://t.co/Tj4FJEF3b6</t>
  </si>
  <si>
    <t>mstanojevic118
Join my talk tomorrow on semi-supervised
opinion understanding from short
texts (social media, comments,
reviews) at @ASONAM_NEWs (session
3B). #asonam #asonam2019</t>
  </si>
  <si>
    <t xml:space="preserve">kristinalerman
</t>
  </si>
  <si>
    <t>ninarehmehrabi
Announcement 2: I am in Vancouver
and will be presenting our work
“Debiasing Community Detection:
The Importance of Lowly Connected
Nodes” paper in ASONAM this Friday
in session 7C-Network Analysis
II Link: https://t.co/FGCpkxlkqG</t>
  </si>
  <si>
    <t>ashokkdeb
Announcement 2: I am in Vancouver
and will be presenting our work
“Debiasing Community Detection:
The Importance of Lowly Connected
Nodes” paper in ASONAM this Friday
in session 7C-Network Analysis
II Link: https://t.co/FGCpkxlkqG</t>
  </si>
  <si>
    <t>kaianalytics
Come find @KaiChang_Kevin at #asonam2019
today! Fascinating talks on a wide
range of topics in natural language
processing and #textanalysis. https://t.co/lI1eEmQFRW</t>
  </si>
  <si>
    <t xml:space="preserve">kaichang_kevin
</t>
  </si>
  <si>
    <t>pambilothomas
Enjoyed ⁦@mstanojevic118⁩’s talk
on surveying public opinion using
label prediction! #asonam https://t.co/xrjQDaSxvx</t>
  </si>
  <si>
    <t>facu17rodriguez
Como arcoíris que asonam en un
mal tiempo!!!! Brillará @Cielo_Razzo</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</si>
  <si>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</si>
  <si>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&lt;value&gt;D:\Dropbox\_NodeXL\NodeXL Data\Twitter&lt;/value&gt;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t>
  </si>
  <si>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t>
  </si>
  <si>
    <t xml:space="preserve">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t>
  </si>
  <si>
    <t>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t>
  </si>
  <si>
    <t>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t>
  </si>
  <si>
    <t>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t>
  </si>
  <si>
    <t>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t>
  </si>
  <si>
    <t>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t>
  </si>
  <si>
    <t>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t>
  </si>
  <si>
    <t>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t>
  </si>
  <si>
    <t>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t>
  </si>
  <si>
    <t>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t>
  </si>
  <si>
    <t>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t>
  </si>
  <si>
    <t>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t>
  </si>
  <si>
    <t>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t>
  </si>
  <si>
    <t>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t>
  </si>
  <si>
    <t>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</si>
  <si>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</si>
  <si>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</si>
  <si>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</si>
  <si>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</si>
  <si>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</si>
  <si>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</si>
  <si>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</si>
  <si>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</si>
  <si>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</si>
  <si>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</si>
  <si>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</si>
  <si>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</si>
  <si>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</si>
  <si>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</si>
  <si>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</si>
  <si>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</si>
  <si>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</si>
  <si>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</si>
  <si>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</si>
  <si>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</si>
  <si>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</si>
  <si>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</si>
  <si>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</si>
  <si>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</si>
  <si>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</si>
  <si>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</si>
  <si>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</si>
  <si>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</si>
  <si>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</si>
  <si>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</si>
  <si>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</si>
  <si>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</si>
  <si>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</si>
  <si>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</si>
  <si>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</si>
  <si>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</si>
  <si>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</si>
  <si>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</si>
  <si>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</si>
  <si>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</si>
  <si>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</si>
  <si>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</si>
  <si>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</si>
  <si>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</si>
  <si>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</si>
  <si>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</si>
  <si>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</si>
  <si>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Mysore  and  BERLIN</t>
  </si>
  <si>
    <t>LANSING, MI</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</si>
  <si>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</si>
  <si>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</si>
  <si>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</si>
  <si>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</si>
  <si>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</si>
  <si>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</si>
  <si>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</si>
  <si>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</si>
  <si>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</si>
  <si>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</si>
  <si>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</si>
  <si>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</si>
  <si>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</si>
  <si>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</si>
  <si>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</si>
  <si>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</si>
  <si>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</si>
  <si>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</si>
  <si>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</si>
  <si>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</si>
  <si>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</si>
  <si>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</si>
  <si>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</si>
  <si>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</si>
  <si>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</si>
  <si>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</si>
  <si>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</si>
  <si>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</si>
  <si>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</si>
  <si>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</si>
  <si>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</si>
  <si>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</si>
  <si>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</si>
  <si>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</si>
  <si>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</si>
  <si>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</si>
  <si>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</si>
  <si>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</si>
  <si>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</si>
  <si>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</si>
  <si>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</si>
  <si>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</si>
  <si>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</si>
  <si>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</si>
  <si>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</si>
  <si>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</si>
  <si>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</si>
  <si>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</si>
  <si>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</si>
  <si>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</si>
  <si>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</si>
  <si>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</si>
  <si>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</si>
  <si>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facu17rodriguez: </t>
  </si>
  <si>
    <t xml:space="preserve">narvycrzz: </t>
  </si>
  <si>
    <t xml:space="preserve">pambilothomas: </t>
  </si>
  <si>
    <t xml:space="preserve">kaianalytics: </t>
  </si>
  <si>
    <t xml:space="preserve">ashokkdeb: </t>
  </si>
  <si>
    <t xml:space="preserve">ninarehmehrabi: </t>
  </si>
  <si>
    <t xml:space="preserve">bradreeswork: </t>
  </si>
  <si>
    <t xml:space="preserve">mstanojevic118: </t>
  </si>
  <si>
    <t xml:space="preserve">abagavat: </t>
  </si>
  <si>
    <t xml:space="preserve">rocidemarchi: </t>
  </si>
  <si>
    <t xml:space="preserve">yesicammm: </t>
  </si>
  <si>
    <t xml:space="preserve">lulypiojis: </t>
  </si>
  <si>
    <t xml:space="preserve">rosmith11: </t>
  </si>
  <si>
    <t xml:space="preserve">tomekdrabas: </t>
  </si>
  <si>
    <t xml:space="preserve">ccprakay: </t>
  </si>
  <si>
    <t xml:space="preserve">nodexl: </t>
  </si>
  <si>
    <t xml:space="preserve">datametrician: </t>
  </si>
  <si>
    <t xml:space="preserve">masaomi_kimura: </t>
  </si>
  <si>
    <t xml:space="preserve">vivianfrancos: </t>
  </si>
  <si>
    <t xml:space="preserve">marc_smith: </t>
  </si>
  <si>
    <t xml:space="preserve">fmfrancoise: </t>
  </si>
  <si>
    <t xml:space="preserve">chidambara09: </t>
  </si>
  <si>
    <t xml:space="preserve">mrdoomtr: </t>
  </si>
  <si>
    <t xml:space="preserve">connectedaction: </t>
  </si>
  <si>
    <t xml:space="preserve">smr_foundation: </t>
  </si>
  <si>
    <t xml:space="preserve">nodexl_mktng: </t>
  </si>
  <si>
    <t xml:space="preserve">tylersnetwork: </t>
  </si>
  <si>
    <t xml:space="preserve">jamaal1124: </t>
  </si>
  <si>
    <t xml:space="preserve">michigan_ai: </t>
  </si>
  <si>
    <t xml:space="preserve">animaanandkumar: </t>
  </si>
  <si>
    <t xml:space="preserve">murraydata: </t>
  </si>
  <si>
    <t xml:space="preserve">bartleyr: </t>
  </si>
  <si>
    <t xml:space="preserve">lmeyerov: </t>
  </si>
  <si>
    <t xml:space="preserve">gpuoai: </t>
  </si>
  <si>
    <t xml:space="preserve">rapidsai: </t>
  </si>
  <si>
    <t xml:space="preserve">cjnolet: </t>
  </si>
  <si>
    <t xml:space="preserve">keithjkraus: </t>
  </si>
  <si>
    <t xml:space="preserve">nerdsitu: </t>
  </si>
  <si>
    <t xml:space="preserve">mikk_c: </t>
  </si>
  <si>
    <t xml:space="preserve">lr: </t>
  </si>
  <si>
    <t>Messages</t>
  </si>
  <si>
    <t>Breadth</t>
  </si>
  <si>
    <t>Generations</t>
  </si>
  <si>
    <t>Min Date</t>
  </si>
  <si>
    <t>Max Date</t>
  </si>
  <si>
    <t>Period</t>
  </si>
  <si>
    <t>Word</t>
  </si>
  <si>
    <t>Words in Sentiment List#1: Positive</t>
  </si>
  <si>
    <t>Words in Sentiment List#2: Negative</t>
  </si>
  <si>
    <t>Words in Sentiment List#3: Angry/Violent</t>
  </si>
  <si>
    <t>Non-categorized Words</t>
  </si>
  <si>
    <t>Total Words</t>
  </si>
  <si>
    <t>tutorial</t>
  </si>
  <si>
    <t>30</t>
  </si>
  <si>
    <t>network</t>
  </si>
  <si>
    <t>more</t>
  </si>
  <si>
    <t>#asonam2019</t>
  </si>
  <si>
    <t>information</t>
  </si>
  <si>
    <t>#nvidia</t>
  </si>
  <si>
    <t>#datascience</t>
  </si>
  <si>
    <t>#asonam</t>
  </si>
  <si>
    <t>prediction</t>
  </si>
  <si>
    <t>vancouver</t>
  </si>
  <si>
    <t>analysis</t>
  </si>
  <si>
    <t>ii</t>
  </si>
  <si>
    <t>link</t>
  </si>
  <si>
    <t>social</t>
  </si>
  <si>
    <t>join</t>
  </si>
  <si>
    <t>going</t>
  </si>
  <si>
    <t>year</t>
  </si>
  <si>
    <t>rapids</t>
  </si>
  <si>
    <t>packed</t>
  </si>
  <si>
    <t>music</t>
  </si>
  <si>
    <t>playlist</t>
  </si>
  <si>
    <t>recommendation</t>
  </si>
  <si>
    <t>cyber</t>
  </si>
  <si>
    <t>please</t>
  </si>
  <si>
    <t>look</t>
  </si>
  <si>
    <t>myself</t>
  </si>
  <si>
    <t>hi</t>
  </si>
  <si>
    <t>#rapidsai</t>
  </si>
  <si>
    <t>#cugraph</t>
  </si>
  <si>
    <t>tuesday</t>
  </si>
  <si>
    <t>11</t>
  </si>
  <si>
    <t>12</t>
  </si>
  <si>
    <t>14</t>
  </si>
  <si>
    <t>00</t>
  </si>
  <si>
    <t>15</t>
  </si>
  <si>
    <t>introduction</t>
  </si>
  <si>
    <t>#sna</t>
  </si>
  <si>
    <t>#socialmedia</t>
  </si>
  <si>
    <t>#analytics</t>
  </si>
  <si>
    <t>#bigdata</t>
  </si>
  <si>
    <t>#datavisualization</t>
  </si>
  <si>
    <t>#thinklink</t>
  </si>
  <si>
    <t>19</t>
  </si>
  <si>
    <t>post</t>
  </si>
  <si>
    <t>arcoíris</t>
  </si>
  <si>
    <t>mal</t>
  </si>
  <si>
    <t>tiempo</t>
  </si>
  <si>
    <t>brillará</t>
  </si>
  <si>
    <t>talk</t>
  </si>
  <si>
    <t>session</t>
  </si>
  <si>
    <t>enjoy</t>
  </si>
  <si>
    <t>blogging</t>
  </si>
  <si>
    <t>attend</t>
  </si>
  <si>
    <t>3</t>
  </si>
  <si>
    <t>aug</t>
  </si>
  <si>
    <t>27th</t>
  </si>
  <si>
    <t>write</t>
  </si>
  <si>
    <t>blog</t>
  </si>
  <si>
    <t>jupyter</t>
  </si>
  <si>
    <t>notebook</t>
  </si>
  <si>
    <t>chance</t>
  </si>
  <si>
    <t>win</t>
  </si>
  <si>
    <t>new</t>
  </si>
  <si>
    <t>titan</t>
  </si>
  <si>
    <t>rtx</t>
  </si>
  <si>
    <t>details</t>
  </si>
  <si>
    <t>registration</t>
  </si>
  <si>
    <t>provided</t>
  </si>
  <si>
    <t>well</t>
  </si>
  <si>
    <t>basics</t>
  </si>
  <si>
    <t>#rapids</t>
  </si>
  <si>
    <t>2019</t>
  </si>
  <si>
    <t>friendship</t>
  </si>
  <si>
    <t>paradox</t>
  </si>
  <si>
    <t>people</t>
  </si>
  <si>
    <t>connected</t>
  </si>
  <si>
    <t>presenting</t>
  </si>
  <si>
    <t>paper</t>
  </si>
  <si>
    <t>networks</t>
  </si>
  <si>
    <t>dangers</t>
  </si>
  <si>
    <t>data</t>
  </si>
  <si>
    <t>cleaning</t>
  </si>
  <si>
    <t>specifically</t>
  </si>
  <si>
    <t>bipartite</t>
  </si>
  <si>
    <t>projection</t>
  </si>
  <si>
    <t>backboning</t>
  </si>
  <si>
    <t>collaboration</t>
  </si>
  <si>
    <t>present</t>
  </si>
  <si>
    <t>opinion</t>
  </si>
  <si>
    <t>announcement</t>
  </si>
  <si>
    <t>2</t>
  </si>
  <si>
    <t>work</t>
  </si>
  <si>
    <t>debiasing</t>
  </si>
  <si>
    <t>community</t>
  </si>
  <si>
    <t>detection</t>
  </si>
  <si>
    <t>importance</t>
  </si>
  <si>
    <t>lowly</t>
  </si>
  <si>
    <t>nodes</t>
  </si>
  <si>
    <t>friday</t>
  </si>
  <si>
    <t>7c</t>
  </si>
  <si>
    <t>remember</t>
  </si>
  <si>
    <t>came</t>
  </si>
  <si>
    <t>prof</t>
  </si>
  <si>
    <t>danai</t>
  </si>
  <si>
    <t>koutra</t>
  </si>
  <si>
    <t>caleb</t>
  </si>
  <si>
    <t>belth</t>
  </si>
  <si>
    <t>fahad</t>
  </si>
  <si>
    <t>kamran</t>
  </si>
  <si>
    <t>donna</t>
  </si>
  <si>
    <t>tjandra</t>
  </si>
  <si>
    <t>propose</t>
  </si>
  <si>
    <t>node</t>
  </si>
  <si>
    <t>representation</t>
  </si>
  <si>
    <t>learning</t>
  </si>
  <si>
    <t>framework</t>
  </si>
  <si>
    <t>higher</t>
  </si>
  <si>
    <t>order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</si>
  <si>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</si>
  <si>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</si>
  <si>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</si>
  <si>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</si>
  <si>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</si>
  <si>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</si>
  <si>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</si>
  <si>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</si>
  <si>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</si>
  <si>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</si>
  <si>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</si>
  <si>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</si>
  <si>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</si>
  <si>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</si>
  <si>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</si>
  <si>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</si>
  <si>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</si>
  <si>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</si>
  <si>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</si>
  <si>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</si>
  <si>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</si>
  <si>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</si>
  <si>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</si>
  <si>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</si>
  <si>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</si>
  <si>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</si>
  <si>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</si>
  <si>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</si>
  <si>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</si>
  <si>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</si>
  <si>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</si>
  <si>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</si>
  <si>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</si>
  <si>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</si>
  <si>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</si>
  <si>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</si>
  <si>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</si>
  <si>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</si>
  <si>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</si>
  <si>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</si>
  <si>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</si>
  <si>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</si>
  <si>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</si>
  <si>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</si>
  <si>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</si>
  <si>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</si>
  <si>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http://bit.ly/NodeXL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</si>
  <si>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</si>
  <si>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</si>
  <si>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</si>
  <si>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</si>
  <si>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</si>
  <si>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</si>
  <si>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</si>
  <si>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</si>
  <si>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</si>
  <si>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</si>
  <si>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</si>
  <si>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</si>
  <si>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</si>
  <si>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</si>
  <si>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</si>
  <si>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</si>
  <si>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</si>
  <si>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</si>
  <si>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</si>
  <si>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</si>
  <si>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</si>
  <si>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</si>
  <si>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</si>
  <si>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</si>
  <si>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</si>
  <si>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</si>
  <si>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</si>
  <si>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</si>
  <si>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</si>
  <si>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</si>
  <si>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</si>
  <si>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</si>
  <si>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</si>
  <si>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</si>
  <si>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</si>
  <si>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</si>
  <si>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</si>
  <si>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datascience</t>
  </si>
  <si>
    <t>nvidia</t>
  </si>
  <si>
    <t>sna</t>
  </si>
  <si>
    <t>socialmedia</t>
  </si>
  <si>
    <t>analytics</t>
  </si>
  <si>
    <t>bigdata</t>
  </si>
  <si>
    <t>datavisualization</t>
  </si>
  <si>
    <t>Top Hashtags in Tweet in G1</t>
  </si>
  <si>
    <t>scicom</t>
  </si>
  <si>
    <t>comsciconchi19</t>
  </si>
  <si>
    <t>cugraph</t>
  </si>
  <si>
    <t>Top Hashtags in Tweet in G2</t>
  </si>
  <si>
    <t>thinklink</t>
  </si>
  <si>
    <t>asonam19</t>
  </si>
  <si>
    <t>Top Hashtags in Tweet in G3</t>
  </si>
  <si>
    <t>Top Hashtags in Tweet in G4</t>
  </si>
  <si>
    <t>Top Hashtags in Tweet in G5</t>
  </si>
  <si>
    <t>Top Hashtags in Tweet in G6</t>
  </si>
  <si>
    <t>Top Hashtags in Tweet in G7</t>
  </si>
  <si>
    <t>Top Hashtags in Tweet in G8</t>
  </si>
  <si>
    <t>textanalysis</t>
  </si>
  <si>
    <t>Top Hashtags in Tweet in G9</t>
  </si>
  <si>
    <t>Top Hashtags in Tweet in G10</t>
  </si>
  <si>
    <t>css</t>
  </si>
  <si>
    <t>networkscience</t>
  </si>
  <si>
    <t>Top Hashtags in Tweet</t>
  </si>
  <si>
    <t>asonam nvidia rapids datascience asonam2019 scicom comsciconchi19 rapidsai cugraph</t>
  </si>
  <si>
    <t>sna socialmedia analytics bigdata datascience datavisualization thinklink vancouver asonam19 nodexl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</si>
  <si>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</si>
  <si>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</si>
  <si>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</si>
  <si>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</si>
  <si>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</si>
  <si>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</si>
  <si>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</si>
  <si>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</si>
  <si>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</si>
  <si>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</si>
  <si>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</si>
  <si>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</si>
  <si>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tutorial rapidsai asonam_news information cjnolet #nvidia more #asonam prediction join</t>
  </si>
  <si>
    <t>30 tuesday 11 12 14 00 15 tutorial ii introduction</t>
  </si>
  <si>
    <t>arcoíris asonam mal tiempo brillará cielo_razzo</t>
  </si>
  <si>
    <t>remember came prof danai koutra caleb belth fahad kamran donna</t>
  </si>
  <si>
    <t>network nerdsitu post dangers data cleaning specifically bipartite projection backboning</t>
  </si>
  <si>
    <t>announcement 2 vancouver presenting work debiasing community detection importance lowly</t>
  </si>
  <si>
    <t>Top Word Pairs in Tweet in Entire Graph</t>
  </si>
  <si>
    <t>network,analysis</t>
  </si>
  <si>
    <t>year,rapidsai</t>
  </si>
  <si>
    <t>rapidsai,rapids</t>
  </si>
  <si>
    <t>rapids,asonam</t>
  </si>
  <si>
    <t>asonam,asonam_news</t>
  </si>
  <si>
    <t>asonam_news,information</t>
  </si>
  <si>
    <t>information,packed</t>
  </si>
  <si>
    <t>packed,tutorial</t>
  </si>
  <si>
    <t>tutorial,link</t>
  </si>
  <si>
    <t>link,prediction</t>
  </si>
  <si>
    <t>Top Word Pairs in Tweet in G1</t>
  </si>
  <si>
    <t>prediction,music</t>
  </si>
  <si>
    <t>Top Word Pairs in Tweet in G2</t>
  </si>
  <si>
    <t>11,30</t>
  </si>
  <si>
    <t>30,12</t>
  </si>
  <si>
    <t>12,30</t>
  </si>
  <si>
    <t>30,14</t>
  </si>
  <si>
    <t>14,00</t>
  </si>
  <si>
    <t>00,15</t>
  </si>
  <si>
    <t>15,30</t>
  </si>
  <si>
    <t>tutorial,ii</t>
  </si>
  <si>
    <t>ii,introduction</t>
  </si>
  <si>
    <t>introduction,social</t>
  </si>
  <si>
    <t>Top Word Pairs in Tweet in G3</t>
  </si>
  <si>
    <t>arcoíris,asonam</t>
  </si>
  <si>
    <t>asonam,mal</t>
  </si>
  <si>
    <t>mal,tiempo</t>
  </si>
  <si>
    <t>tiempo,brillará</t>
  </si>
  <si>
    <t>brillará,cielo_razzo</t>
  </si>
  <si>
    <t>Top Word Pairs in Tweet in G4</t>
  </si>
  <si>
    <t>Top Word Pairs in Tweet in G5</t>
  </si>
  <si>
    <t>remember,came</t>
  </si>
  <si>
    <t>came,prof</t>
  </si>
  <si>
    <t>prof,danai</t>
  </si>
  <si>
    <t>danai,koutra</t>
  </si>
  <si>
    <t>koutra,caleb</t>
  </si>
  <si>
    <t>caleb,belth</t>
  </si>
  <si>
    <t>belth,fahad</t>
  </si>
  <si>
    <t>fahad,kamran</t>
  </si>
  <si>
    <t>kamran,donna</t>
  </si>
  <si>
    <t>donna,tjandra</t>
  </si>
  <si>
    <t>Top Word Pairs in Tweet in G6</t>
  </si>
  <si>
    <t>Top Word Pairs in Tweet in G7</t>
  </si>
  <si>
    <t>nerdsitu,post</t>
  </si>
  <si>
    <t>post,dangers</t>
  </si>
  <si>
    <t>dangers,network</t>
  </si>
  <si>
    <t>network,data</t>
  </si>
  <si>
    <t>data,cleaning</t>
  </si>
  <si>
    <t>cleaning,specifically</t>
  </si>
  <si>
    <t>specifically,bipartite</t>
  </si>
  <si>
    <t>bipartite,network</t>
  </si>
  <si>
    <t>network,projection</t>
  </si>
  <si>
    <t>projection,backboning</t>
  </si>
  <si>
    <t>Top Word Pairs in Tweet in G8</t>
  </si>
  <si>
    <t>Top Word Pairs in Tweet in G9</t>
  </si>
  <si>
    <t>announcement,2</t>
  </si>
  <si>
    <t>2,vancouver</t>
  </si>
  <si>
    <t>vancouver,presenting</t>
  </si>
  <si>
    <t>presenting,work</t>
  </si>
  <si>
    <t>work,debiasing</t>
  </si>
  <si>
    <t>debiasing,community</t>
  </si>
  <si>
    <t>community,detection</t>
  </si>
  <si>
    <t>detection,importance</t>
  </si>
  <si>
    <t>importance,lowly</t>
  </si>
  <si>
    <t>lowly,connected</t>
  </si>
  <si>
    <t>Top Word Pairs in Tweet in G10</t>
  </si>
  <si>
    <t>Top Word Pairs in Tweet</t>
  </si>
  <si>
    <t>year,rapidsai  rapidsai,rapids  rapids,asonam  asonam,asonam_news  asonam_news,information  information,packed  packed,tutorial  tutorial,link  link,prediction  prediction,music</t>
  </si>
  <si>
    <t>11,30  30,12  12,30  30,14  14,00  00,15  15,30  tutorial,ii  ii,introduction  introduction,social</t>
  </si>
  <si>
    <t>arcoíris,asonam  asonam,mal  mal,tiempo  tiempo,brillará  brillará,cielo_razzo</t>
  </si>
  <si>
    <t>remember,came  came,prof  prof,danai  danai,koutra  koutra,caleb  caleb,belth  belth,fahad  fahad,kamran  kamran,donna  donna,tjandra</t>
  </si>
  <si>
    <t>nerdsitu,post  post,dangers  dangers,network  network,data  data,cleaning  cleaning,specifically  specifically,bipartite  bipartite,network  network,projection  projection,backboning</t>
  </si>
  <si>
    <t>announcement,2  2,vancouver  vancouver,presenting  presenting,work  work,debiasing  debiasing,community  community,detection  detection,importance  importance,lowly  lowly,connected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</si>
  <si>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</si>
  <si>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</si>
  <si>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</si>
  <si>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</si>
  <si>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</si>
  <si>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</si>
  <si>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</si>
  <si>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</si>
  <si>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</si>
  <si>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</si>
  <si>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</si>
  <si>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</si>
  <si>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</si>
  <si>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</si>
  <si>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</si>
  <si>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</si>
  <si>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</si>
  <si>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</si>
  <si>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</si>
  <si>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</si>
  <si>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</si>
  <si>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</si>
  <si>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</si>
  <si>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</si>
  <si>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rapidsai asonam_news cjnolet mstanojevic118 kristinalerman</t>
  </si>
  <si>
    <t>nodexl marc_smith</t>
  </si>
  <si>
    <t>hamidkarimi65 tylersnetwork tangjiliang msu_egr_news asonam_news</t>
  </si>
  <si>
    <t>danaikoutra cbelth</t>
  </si>
  <si>
    <t>whatsapp northwesterneng asonam_news</t>
  </si>
  <si>
    <t>nerdsitu lr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</si>
  <si>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</si>
  <si>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</si>
  <si>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</si>
  <si>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</si>
  <si>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</si>
  <si>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</si>
  <si>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</si>
  <si>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</si>
  <si>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</si>
  <si>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</si>
  <si>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</si>
  <si>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</si>
  <si>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murraydata tomekdrabas lmeyerov datametrician animaanandkumar gpuoai kristinalerman rapidsai bartleyr asonam_news</t>
  </si>
  <si>
    <t>chidambara09 fmfrancoise ccprakay vivianfrancos marc_smith nodexl mrdoomtr connectedaction smr_foundation nodexl_mktng</t>
  </si>
  <si>
    <t>narvycrzz facu17rodriguez cielo_razzo rocidemarchi yesicammm lulypiojis</t>
  </si>
  <si>
    <t>msu_egr_news tylersnetwork tangjiliang hamidkarimi65</t>
  </si>
  <si>
    <t>jamaal1124 michigan_ai danaikoutra cbelth</t>
  </si>
  <si>
    <t>rosmith11 northwesterneng whatsapp</t>
  </si>
  <si>
    <t>lr mikk_c nerdsitu</t>
  </si>
  <si>
    <t>kaichang_kevin kaianalytics</t>
  </si>
  <si>
    <t>ashokkdeb ninarehmehrabi</t>
  </si>
  <si>
    <t>masaomi_kimura abagavat</t>
  </si>
  <si>
    <t>URLs in Tweet by Count</t>
  </si>
  <si>
    <t>URLs in Tweet by Salience</t>
  </si>
  <si>
    <t>Domains in Tweet by Count</t>
  </si>
  <si>
    <t>Domains in Tweet by Salience</t>
  </si>
  <si>
    <t>Hashtags in Tweet by Count</t>
  </si>
  <si>
    <t>nvidia asonam rapids datascience rapidsai cugraph asonam2019</t>
  </si>
  <si>
    <t>asonam rapids nvidia datascience</t>
  </si>
  <si>
    <t>asonam scicom comsciconchi19</t>
  </si>
  <si>
    <t>Hashtags in Tweet by Salience</t>
  </si>
  <si>
    <t>rapids datascience rapidsai cugraph asonam2019 nvidia asonam</t>
  </si>
  <si>
    <t>Top Words in Tweet by Count</t>
  </si>
  <si>
    <t>tutorial year rapidsai rapids asonam_news information packed link prediction music</t>
  </si>
  <si>
    <t>tutorial asonam_news going rapidsai cjnolet #nvidia #asonam information wonderful keynote</t>
  </si>
  <si>
    <t>tutorial going rapidsai asonam_news cjnolet #nvidia #asonam information well basics</t>
  </si>
  <si>
    <t>presenting paper multi factor congressional vote prediction week #asonam2019 session</t>
  </si>
  <si>
    <t>30 tuesday vancouver 11 12 14 00 15 19 tutorial</t>
  </si>
  <si>
    <t>attending #asonam 2019 vancouver</t>
  </si>
  <si>
    <t>tutorial going rapidsai #asonam information asonam_news cjnolet #nvidia enjoy blogging</t>
  </si>
  <si>
    <t>more right wing whatsapp users #brazil louder active effective northwesterneng</t>
  </si>
  <si>
    <t>como arcoíris que en un mal tiempo brillará cielo_razzo</t>
  </si>
  <si>
    <t>asonam'19 listening dr christina lerman's talk friendship paradox social networks</t>
  </si>
  <si>
    <t>join talk tomorrow semi supervised opinion understanding short texts social</t>
  </si>
  <si>
    <t>come find kaichang_kevin #asonam2019 today fascinating talks wide range topics</t>
  </si>
  <si>
    <t>#asonam more people talk great morning friendship paradox main takeaway</t>
  </si>
  <si>
    <t>Top Words in Tweet by Salience</t>
  </si>
  <si>
    <t>going tutorial cjnolet #nvidia #asonam information wonderful keynote kristinalerman friendship</t>
  </si>
  <si>
    <t>going well basics #rapids #datascience enjoy blogging attend 3 30</t>
  </si>
  <si>
    <t>#vancouver #asonam19 marc_smith #nodexl vancouver 19 30 tuesday 11 12</t>
  </si>
  <si>
    <t>going enjoy blogging attend 3 30 aug 27th write blog</t>
  </si>
  <si>
    <t>more people great morning friendship paradox main takeaway friends always</t>
  </si>
  <si>
    <t>Top Word Pairs in Tweet by Count</t>
  </si>
  <si>
    <t>wonderful,keynote  keynote,kristinalerman  kristinalerman,friendship  friendship,paradox  paradox,majority  majority,illusion  illusion,asonam  asonam,conference  conference,asonam_news  tutorial,asonam_news</t>
  </si>
  <si>
    <t>tutorial,asonam_news  asonam_news,going  going,well  well,cjnolet  cjnolet,going  going,basics  basics,rapidsai  rapidsai,#rapids  #rapids,#nvidia  #nvidia,#datascience</t>
  </si>
  <si>
    <t>presenting,paper  paper,multi  multi,factor  factor,congressional  congressional,vote  vote,prediction  prediction,week  week,#asonam2019  #asonam2019,session  session,4b</t>
  </si>
  <si>
    <t>tuesday,vancouver  vancouver,11  11,30  30,12  12,30  30,14  14,00  00,15  15,30  30,asonam</t>
  </si>
  <si>
    <t>attending,#asonam  #asonam,2019  2019,vancouver</t>
  </si>
  <si>
    <t>going,#asonam  #asonam,enjoy  enjoy,blogging  blogging,attend  attend,rapidsai  rapidsai,tutorial  tutorial,3  3,30  30,aug  aug,27th</t>
  </si>
  <si>
    <t>right,wing  wing,whatsapp  whatsapp,users  users,#brazil  #brazil,louder  louder,more  more,active  active,more  more,effective  effective,northwesterneng</t>
  </si>
  <si>
    <t>como,arcoíris  arcoíris,que  que,asonam  asonam,en  en,un  un,mal  mal,tiempo  tiempo,brillará  brillará,cielo_razzo</t>
  </si>
  <si>
    <t>asonam'19,listening  listening,dr  dr,christina  christina,lerman's  lerman's,talk  talk,friendship  friendship,paradox  paradox,social  social,networks  networks,#asonam</t>
  </si>
  <si>
    <t>join,talk  talk,tomorrow  tomorrow,semi  semi,supervised  supervised,opinion  opinion,understanding  understanding,short  short,texts  texts,social  social,media</t>
  </si>
  <si>
    <t>come,find  find,kaichang_kevin  kaichang_kevin,#asonam2019  #asonam2019,today  today,fascinating  fascinating,talks  talks,wide  wide,range  range,topics  topics,natural</t>
  </si>
  <si>
    <t>great,talk  talk,morning  morning,friendship  friendship,paradox  paradox,#asonam  #asonam,main  main,takeaway  takeaway,friends  friends,always  always,more</t>
  </si>
  <si>
    <t>Top Word Pairs in Tweet by Salience</t>
  </si>
  <si>
    <t>tuesday,#vancouver  #vancouver,11  30,#asonam19  #asonam19,tutorial  nodexl,marc_smith  marc_smith,#sna  #thinklink,#nodexl  tuesday,vancouver  vancouver,11  30,asonam</t>
  </si>
  <si>
    <t>Count of Tweet Date (UTC)</t>
  </si>
  <si>
    <t>Row Labels</t>
  </si>
  <si>
    <t>Grand Total</t>
  </si>
  <si>
    <t>Aug</t>
  </si>
  <si>
    <t>22-Aug</t>
  </si>
  <si>
    <t>23-Aug</t>
  </si>
  <si>
    <t>24-Aug</t>
  </si>
  <si>
    <t>26-Aug</t>
  </si>
  <si>
    <t>27-Aug</t>
  </si>
  <si>
    <t>28-Aug</t>
  </si>
  <si>
    <t>29-Aug</t>
  </si>
  <si>
    <t>Green</t>
  </si>
  <si>
    <t>Red</t>
  </si>
  <si>
    <t>131, 62, 0</t>
  </si>
  <si>
    <t>G1: tutorial rapidsai asonam_news information cjnolet #nvidia more #asonam prediction join</t>
  </si>
  <si>
    <t>G2: 30 tuesday 11 12 14 00 15 tutorial ii introduction</t>
  </si>
  <si>
    <t>G3: arcoíris asonam mal tiempo brillará cielo_razzo</t>
  </si>
  <si>
    <t>G5: remember came prof danai koutra caleb belth fahad kamran donna</t>
  </si>
  <si>
    <t>G6: more</t>
  </si>
  <si>
    <t>G7: network nerdsitu post dangers data cleaning specifically bipartite projection backboning</t>
  </si>
  <si>
    <t>G9: announcement 2 vancouver presenting work debiasing community detection importance lowly</t>
  </si>
  <si>
    <t>G10: #asonam</t>
  </si>
  <si>
    <t>Edge Weight▓1▓3▓0▓True▓Green▓Red▓▓Edge Weight▓1▓2▓0▓3▓10▓False▓Edge Weight▓1▓3▓0▓32▓6▓False▓▓0▓0▓0▓True▓Black▓Black▓▓Followers▓26▓29126▓0▓162▓1000▓False▓Followers▓26▓2859968▓0▓100▓70▓False▓▓0▓0▓0▓0▓0▓False▓▓0▓0▓0▓0▓0▓False</t>
  </si>
  <si>
    <t>Subgraph</t>
  </si>
  <si>
    <t>GraphSource░TwitterSearch▓GraphTerm░ASONAM▓ImportDescription░The graph represents a network of 51 Twitter users whose recent tweets contained "ASONAM", or who were replied to or mentioned in those tweets, taken from a data set limited to a maximum of 18,000 tweets.  The network was obtained from Twitter on Friday, 30 August 2019 at 21:56 UTC.
The tweets in the network were tweeted over the 7-day, 6-hour, 9-minute period from Thursday, 22 August 2019 at 13:10 UTC to Thursday, 29 August 2019 at 19:19 UTC.
There is an edge for each "replies-to" relationship in a tweet, an edge for each "mentions" relationship in a tweet, and a self-loop edge for each tweet that is not a "replies-to" or "mentions".▓ImportSuggestedTitle░ASONAM Twitter NodeXL SNA Map and Report for Friday, 30 August 2019 at 21:32 UTC▓ImportSuggestedFileNameNoExtension░2019-08-30 21-32-11 NodeXL Twitter Search ASONAM▓GroupingDescription░The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</si>
</sst>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22" fontId="0" fillId="0" borderId="0" xfId="0" applyNumberFormat="1" applyAlignment="1" quotePrefix="1">
      <alignment/>
    </xf>
    <xf numFmtId="21"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64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639"/>
      <tableStyleElement type="headerRow" dxfId="638"/>
    </tableStyle>
    <tableStyle name="NodeXL Table" pivot="0" count="1">
      <tableStyleElement type="headerRow" dxfId="6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microsoft.com/office/2007/relationships/slicerCache" Target="/xl/slicerCaches/slicerCache1.xml" /><Relationship Id="rId24" Type="http://schemas.microsoft.com/office/2007/relationships/slicerCache" Target="/xl/slicerCaches/slicerCache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974668"/>
        <c:axId val="29901101"/>
      </c:barChart>
      <c:catAx>
        <c:axId val="629746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901101"/>
        <c:crosses val="autoZero"/>
        <c:auto val="1"/>
        <c:lblOffset val="100"/>
        <c:noMultiLvlLbl val="0"/>
      </c:catAx>
      <c:valAx>
        <c:axId val="29901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74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ASONAM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22-Aug
Aug
2019</c:v>
                </c:pt>
                <c:pt idx="1">
                  <c:v>23-Aug</c:v>
                </c:pt>
                <c:pt idx="2">
                  <c:v>24-Aug</c:v>
                </c:pt>
                <c:pt idx="3">
                  <c:v>26-Aug</c:v>
                </c:pt>
                <c:pt idx="4">
                  <c:v>27-Aug</c:v>
                </c:pt>
                <c:pt idx="5">
                  <c:v>28-Aug</c:v>
                </c:pt>
                <c:pt idx="6">
                  <c:v>29-Aug</c:v>
                </c:pt>
              </c:strCache>
            </c:strRef>
          </c:cat>
          <c:val>
            <c:numRef>
              <c:f>'Time Series'!$B$26:$B$35</c:f>
              <c:numCache>
                <c:formatCode>General</c:formatCode>
                <c:ptCount val="7"/>
                <c:pt idx="0">
                  <c:v>4</c:v>
                </c:pt>
                <c:pt idx="1">
                  <c:v>31</c:v>
                </c:pt>
                <c:pt idx="2">
                  <c:v>12</c:v>
                </c:pt>
                <c:pt idx="3">
                  <c:v>10</c:v>
                </c:pt>
                <c:pt idx="4">
                  <c:v>27</c:v>
                </c:pt>
                <c:pt idx="5">
                  <c:v>8</c:v>
                </c:pt>
                <c:pt idx="6">
                  <c:v>19</c:v>
                </c:pt>
              </c:numCache>
            </c:numRef>
          </c:val>
        </c:ser>
        <c:axId val="18329958"/>
        <c:axId val="30751895"/>
      </c:barChart>
      <c:catAx>
        <c:axId val="18329958"/>
        <c:scaling>
          <c:orientation val="minMax"/>
        </c:scaling>
        <c:axPos val="b"/>
        <c:delete val="0"/>
        <c:numFmt formatCode="General" sourceLinked="1"/>
        <c:majorTickMark val="out"/>
        <c:minorTickMark val="none"/>
        <c:tickLblPos val="nextTo"/>
        <c:crossAx val="30751895"/>
        <c:crosses val="autoZero"/>
        <c:auto val="1"/>
        <c:lblOffset val="100"/>
        <c:noMultiLvlLbl val="0"/>
      </c:catAx>
      <c:valAx>
        <c:axId val="30751895"/>
        <c:scaling>
          <c:orientation val="minMax"/>
        </c:scaling>
        <c:axPos val="l"/>
        <c:majorGridlines/>
        <c:delete val="0"/>
        <c:numFmt formatCode="General" sourceLinked="1"/>
        <c:majorTickMark val="out"/>
        <c:minorTickMark val="none"/>
        <c:tickLblPos val="nextTo"/>
        <c:crossAx val="183299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74454"/>
        <c:axId val="6070087"/>
      </c:barChart>
      <c:catAx>
        <c:axId val="6744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70087"/>
        <c:crosses val="autoZero"/>
        <c:auto val="1"/>
        <c:lblOffset val="100"/>
        <c:noMultiLvlLbl val="0"/>
      </c:catAx>
      <c:valAx>
        <c:axId val="607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4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630784"/>
        <c:axId val="21915009"/>
      </c:barChart>
      <c:catAx>
        <c:axId val="546307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915009"/>
        <c:crosses val="autoZero"/>
        <c:auto val="1"/>
        <c:lblOffset val="100"/>
        <c:noMultiLvlLbl val="0"/>
      </c:catAx>
      <c:valAx>
        <c:axId val="21915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30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017354"/>
        <c:axId val="30285275"/>
      </c:barChart>
      <c:catAx>
        <c:axId val="63017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285275"/>
        <c:crosses val="autoZero"/>
        <c:auto val="1"/>
        <c:lblOffset val="100"/>
        <c:noMultiLvlLbl val="0"/>
      </c:catAx>
      <c:valAx>
        <c:axId val="30285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17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32020"/>
        <c:axId val="37188181"/>
      </c:barChart>
      <c:catAx>
        <c:axId val="41320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188181"/>
        <c:crosses val="autoZero"/>
        <c:auto val="1"/>
        <c:lblOffset val="100"/>
        <c:noMultiLvlLbl val="0"/>
      </c:catAx>
      <c:valAx>
        <c:axId val="37188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2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258174"/>
        <c:axId val="59452655"/>
      </c:barChart>
      <c:catAx>
        <c:axId val="662581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452655"/>
        <c:crosses val="autoZero"/>
        <c:auto val="1"/>
        <c:lblOffset val="100"/>
        <c:noMultiLvlLbl val="0"/>
      </c:catAx>
      <c:valAx>
        <c:axId val="59452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8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311848"/>
        <c:axId val="50935721"/>
      </c:barChart>
      <c:catAx>
        <c:axId val="653118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935721"/>
        <c:crosses val="autoZero"/>
        <c:auto val="1"/>
        <c:lblOffset val="100"/>
        <c:noMultiLvlLbl val="0"/>
      </c:catAx>
      <c:valAx>
        <c:axId val="50935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11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768306"/>
        <c:axId val="32152707"/>
      </c:barChart>
      <c:catAx>
        <c:axId val="557683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152707"/>
        <c:crosses val="autoZero"/>
        <c:auto val="1"/>
        <c:lblOffset val="100"/>
        <c:noMultiLvlLbl val="0"/>
      </c:catAx>
      <c:valAx>
        <c:axId val="32152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68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938908"/>
        <c:axId val="54232445"/>
      </c:barChart>
      <c:catAx>
        <c:axId val="20938908"/>
        <c:scaling>
          <c:orientation val="minMax"/>
        </c:scaling>
        <c:axPos val="b"/>
        <c:delete val="1"/>
        <c:majorTickMark val="out"/>
        <c:minorTickMark val="none"/>
        <c:tickLblPos val="none"/>
        <c:crossAx val="54232445"/>
        <c:crosses val="autoZero"/>
        <c:auto val="1"/>
        <c:lblOffset val="100"/>
        <c:noMultiLvlLbl val="0"/>
      </c:catAx>
      <c:valAx>
        <c:axId val="54232445"/>
        <c:scaling>
          <c:orientation val="minMax"/>
        </c:scaling>
        <c:axPos val="l"/>
        <c:delete val="1"/>
        <c:majorTickMark val="out"/>
        <c:minorTickMark val="none"/>
        <c:tickLblPos val="none"/>
        <c:crossAx val="209389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ikk_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l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nerdsit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keithjkra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radreeswor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jnole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sonam_new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apidsa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gpuoa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lmeyero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artley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urraydat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nimaanandkuma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ichigan_a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bel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danaikoutr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jamaal112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ylersnetwor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su_egr_new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tangjilian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hamidkarimi6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nodexl_mktn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odex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mr_foundatio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onnectedacti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rdoomt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hidambara0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fmfrancois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arc_smith"/>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vivianfranco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asaomi_kimur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datametricia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cpraka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omekdraba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osmith1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northwesternen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whatsap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lulypioji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narvycrzz"/>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ielo_razz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yesicammm"/>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rocidemarch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abagava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stanojevic11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kristinalerma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ninarehmehra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shokkdeb"/>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kaianalytic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kaichang_kevi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pambilothom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facu17rodriguez"/>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1" refreshedBy="Marc Smith" refreshedVersion="5">
  <cacheSource type="worksheet">
    <worksheetSource ref="A2:BO1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asonam2019"/>
        <s v="vancouver asonam19 sna socialmedia analytics bigdata datascience datavisualization thinklink nodexl"/>
        <s v="asonam"/>
        <s v="rapids nvidia datascience asonam"/>
        <s v="sna socialmedia analytics bigdata datascience datavisualization thinklink"/>
        <s v="brazil"/>
        <s v="asonam css networkscience"/>
        <s v="rapidsai nvidia cugraph asonam2019"/>
        <s v="asonam asonam2019"/>
        <s v="asonam2019 textanalysis"/>
        <s v="scicom comsciconchi19 ason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19-08-22T13:10:40.000"/>
        <d v="2019-08-22T13:15:59.000"/>
        <d v="2019-08-23T12:58:55.000"/>
        <d v="2019-08-23T23:22:57.000"/>
        <d v="2019-08-23T23:41:19.000"/>
        <d v="2019-08-23T23:56:01.000"/>
        <d v="2019-08-24T00:51:11.000"/>
        <d v="2019-08-24T03:58:31.000"/>
        <d v="2019-08-24T07:07:56.000"/>
        <d v="2019-08-26T18:37:07.000"/>
        <d v="2019-08-26T18:45:54.000"/>
        <d v="2019-08-26T21:05:14.000"/>
        <d v="2019-08-27T00:42:15.000"/>
        <d v="2019-08-27T00:42:53.000"/>
        <d v="2019-08-27T00:43:09.000"/>
        <d v="2019-08-27T00:43:26.000"/>
        <d v="2019-08-27T01:36:04.000"/>
        <d v="2019-08-27T03:31:50.000"/>
        <d v="2019-08-27T00:41:17.000"/>
        <d v="2019-08-27T07:22:44.000"/>
        <d v="2019-08-27T07:20:19.000"/>
        <d v="2019-08-27T19:29:53.000"/>
        <d v="2019-08-23T23:40:58.000"/>
        <d v="2019-08-27T23:30:32.000"/>
        <d v="2019-08-27T23:30:53.000"/>
        <d v="2019-08-27T00:41:01.000"/>
        <d v="2019-08-28T05:03:42.000"/>
        <d v="2019-08-23T23:39:45.000"/>
        <d v="2019-08-28T13:48:02.000"/>
        <d v="2019-08-28T13:48:31.000"/>
        <d v="2019-08-29T12:36:03.000"/>
        <d v="2019-08-29T15:25:44.000"/>
        <d v="2019-08-29T16:10:00.000"/>
        <d v="2019-08-29T16:18:10.000"/>
        <d v="2019-08-29T17:00:53.000"/>
        <d v="2019-08-23T23:22:38.000"/>
        <d v="2019-08-23T23:39:31.000"/>
        <d v="2019-08-27T23:17:17.000"/>
        <d v="2019-08-27T23:30:47.000"/>
        <d v="2019-08-23T23:20:57.000"/>
        <d v="2019-08-27T20:44:35.000"/>
        <d v="2019-08-27T23:24:02.000"/>
        <d v="2019-08-28T20:48:01.000"/>
        <d v="2019-08-29T17:20:13.000"/>
        <d v="2019-08-27T01:01:50.000"/>
        <d v="2019-08-29T17:59:40.000"/>
        <d v="2019-08-29T18:25:49.000"/>
        <d v="2019-08-29T18:33:58.000"/>
        <d v="2019-08-26T13:17:58.000"/>
        <d v="2019-08-29T17:19:13.000"/>
        <d v="2019-08-29T15:20:28.000"/>
        <d v="2019-08-29T19:19:59.000"/>
      </sharedItems>
      <fieldGroup par="68" base="22">
        <rangePr groupBy="days" autoEnd="1" autoStart="1" startDate="2019-08-22T13:10:40.000" endDate="2019-08-29T19:19:59.000"/>
        <groupItems count="368">
          <s v="&lt;8/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9/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Path ID">
      <sharedItems containsSemiMixedTypes="0" containsString="0" containsMixedTypes="0" containsNumber="1" containsInteger="1"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8-22T13:10:40.000" endDate="2019-08-29T19:19:59.000"/>
        <groupItems count="14">
          <s v="&lt;8/22/2019"/>
          <s v="Jan"/>
          <s v="Feb"/>
          <s v="Mar"/>
          <s v="Apr"/>
          <s v="May"/>
          <s v="Jun"/>
          <s v="Jul"/>
          <s v="Aug"/>
          <s v="Sep"/>
          <s v="Oct"/>
          <s v="Nov"/>
          <s v="Dec"/>
          <s v="&gt;8/29/2019"/>
        </groupItems>
      </fieldGroup>
    </cacheField>
    <cacheField name="Years" databaseField="0">
      <sharedItems containsMixedTypes="0" count="0"/>
      <fieldGroup base="22">
        <rangePr groupBy="years" autoEnd="1" autoStart="1" startDate="2019-08-22T13:10:40.000" endDate="2019-08-29T19:19:59.000"/>
        <groupItems count="3">
          <s v="&lt;8/22/2019"/>
          <s v="2019"/>
          <s v="&gt;8/2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1">
  <r>
    <s v="mikk_c"/>
    <s v="lr"/>
    <m/>
    <m/>
    <m/>
    <m/>
    <m/>
    <m/>
    <m/>
    <m/>
    <s v="Yes"/>
    <n v="3"/>
    <m/>
    <m/>
    <x v="0"/>
    <d v="2019-08-22T13:10:40.000"/>
    <s v="My @nerdsitu post about the dangers of network data cleaning, specifically bipartite network projection and backboning: https://t.co/c6ZKwg5uCA A collaboration with @LR which I'll present at ASONAM 2019"/>
    <s v="http://www.michelecoscia.com/?p=1699"/>
    <s v="michelecoscia.com"/>
    <x v="0"/>
    <m/>
    <s v="http://pbs.twimg.com/profile_images/1154715226979409920/eUXqQs0P_normal.jpg"/>
    <x v="0"/>
    <d v="2019-08-22T00:00:00.000"/>
    <s v="13:10:40"/>
    <s v="https://twitter.com/mikk_c/status/1164525293148626945"/>
    <m/>
    <m/>
    <s v="1164525293148626945"/>
    <m/>
    <b v="0"/>
    <n v="7"/>
    <s v=""/>
    <b v="0"/>
    <s v="en"/>
    <m/>
    <s v=""/>
    <b v="0"/>
    <n v="2"/>
    <s v=""/>
    <s v="Twitter Web App"/>
    <b v="0"/>
    <s v="1164525293148626945"/>
    <s v="Tweet"/>
    <n v="0"/>
    <n v="0"/>
    <m/>
    <m/>
    <m/>
    <m/>
    <m/>
    <m/>
    <m/>
    <m/>
    <n v="1"/>
    <s v="7"/>
    <s v="7"/>
    <n v="19"/>
    <m/>
    <m/>
    <m/>
    <m/>
    <m/>
    <m/>
    <m/>
    <m/>
    <m/>
  </r>
  <r>
    <s v="mikk_c"/>
    <s v="nerdsitu"/>
    <m/>
    <m/>
    <m/>
    <m/>
    <m/>
    <m/>
    <m/>
    <m/>
    <s v="Yes"/>
    <n v="4"/>
    <m/>
    <m/>
    <x v="0"/>
    <d v="2019-08-22T13:10:40.000"/>
    <s v="My @nerdsitu post about the dangers of network data cleaning, specifically bipartite network projection and backboning: https://t.co/c6ZKwg5uCA A collaboration with @LR which I'll present at ASONAM 2019"/>
    <s v="http://www.michelecoscia.com/?p=1699"/>
    <s v="michelecoscia.com"/>
    <x v="0"/>
    <m/>
    <s v="http://pbs.twimg.com/profile_images/1154715226979409920/eUXqQs0P_normal.jpg"/>
    <x v="0"/>
    <d v="2019-08-22T00:00:00.000"/>
    <s v="13:10:40"/>
    <s v="https://twitter.com/mikk_c/status/1164525293148626945"/>
    <m/>
    <m/>
    <s v="1164525293148626945"/>
    <m/>
    <b v="0"/>
    <n v="7"/>
    <s v=""/>
    <b v="0"/>
    <s v="en"/>
    <m/>
    <s v=""/>
    <b v="0"/>
    <n v="2"/>
    <s v=""/>
    <s v="Twitter Web App"/>
    <b v="0"/>
    <s v="1164525293148626945"/>
    <s v="Tweet"/>
    <n v="0"/>
    <n v="0"/>
    <m/>
    <m/>
    <m/>
    <m/>
    <m/>
    <m/>
    <m/>
    <m/>
    <n v="1"/>
    <s v="7"/>
    <s v="7"/>
    <n v="19"/>
    <n v="0"/>
    <n v="0"/>
    <n v="0"/>
    <n v="0"/>
    <n v="0"/>
    <n v="0"/>
    <n v="26"/>
    <n v="100"/>
    <n v="26"/>
  </r>
  <r>
    <s v="lr"/>
    <s v="mikk_c"/>
    <m/>
    <m/>
    <m/>
    <m/>
    <m/>
    <m/>
    <m/>
    <m/>
    <s v="Yes"/>
    <n v="5"/>
    <m/>
    <m/>
    <x v="1"/>
    <d v="2019-08-22T13:15:59.000"/>
    <s v="My @nerdsitu post about the dangers of network data cleaning, specifically bipartite network projection and backboning: https://t.co/c6ZKwg5uCA A collaboration with @LR which I'll present at ASONAM 2019"/>
    <m/>
    <m/>
    <x v="0"/>
    <m/>
    <s v="http://pbs.twimg.com/profile_images/1050029515240611840/gidE_t5o_normal.jpg"/>
    <x v="1"/>
    <d v="2019-08-22T00:00:00.000"/>
    <s v="13:15:59"/>
    <s v="https://twitter.com/lr/status/1164526631899340802"/>
    <m/>
    <m/>
    <s v="1164526631899340802"/>
    <m/>
    <b v="0"/>
    <n v="0"/>
    <s v=""/>
    <b v="0"/>
    <s v="en"/>
    <m/>
    <s v=""/>
    <b v="0"/>
    <n v="2"/>
    <s v="1164525293148626945"/>
    <s v="Twitter Web App"/>
    <b v="0"/>
    <s v="1164525293148626945"/>
    <s v="Tweet"/>
    <n v="0"/>
    <n v="0"/>
    <m/>
    <m/>
    <m/>
    <m/>
    <m/>
    <m/>
    <m/>
    <m/>
    <n v="1"/>
    <s v="7"/>
    <s v="7"/>
    <n v="19"/>
    <m/>
    <m/>
    <m/>
    <m/>
    <m/>
    <m/>
    <m/>
    <m/>
    <m/>
  </r>
  <r>
    <s v="nerdsitu"/>
    <s v="mikk_c"/>
    <m/>
    <m/>
    <m/>
    <m/>
    <m/>
    <m/>
    <m/>
    <m/>
    <s v="Yes"/>
    <n v="6"/>
    <m/>
    <m/>
    <x v="1"/>
    <d v="2019-08-23T12:58:55.000"/>
    <s v="My @nerdsitu post about the dangers of network data cleaning, specifically bipartite network projection and backboning: https://t.co/c6ZKwg5uCA A collaboration with @LR which I'll present at ASONAM 2019"/>
    <m/>
    <m/>
    <x v="0"/>
    <m/>
    <s v="http://pbs.twimg.com/profile_images/1121310917310976001/XExLZvNV_normal.png"/>
    <x v="2"/>
    <d v="2019-08-23T00:00:00.000"/>
    <s v="12:58:55"/>
    <s v="https://twitter.com/nerdsitu/status/1164884724172677120"/>
    <m/>
    <m/>
    <s v="1164884724172677120"/>
    <m/>
    <b v="0"/>
    <n v="0"/>
    <s v=""/>
    <b v="0"/>
    <s v="en"/>
    <m/>
    <s v=""/>
    <b v="0"/>
    <n v="2"/>
    <s v="1164525293148626945"/>
    <s v="Twitter Web App"/>
    <b v="0"/>
    <s v="1164525293148626945"/>
    <s v="Tweet"/>
    <n v="0"/>
    <n v="0"/>
    <m/>
    <m/>
    <m/>
    <m/>
    <m/>
    <m/>
    <m/>
    <m/>
    <n v="1"/>
    <s v="7"/>
    <s v="7"/>
    <n v="19"/>
    <m/>
    <m/>
    <m/>
    <m/>
    <m/>
    <m/>
    <m/>
    <m/>
    <m/>
  </r>
  <r>
    <s v="lr"/>
    <s v="nerdsitu"/>
    <m/>
    <m/>
    <m/>
    <m/>
    <m/>
    <m/>
    <m/>
    <m/>
    <s v="Yes"/>
    <n v="7"/>
    <m/>
    <m/>
    <x v="0"/>
    <d v="2019-08-22T13:15:59.000"/>
    <s v="My @nerdsitu post about the dangers of network data cleaning, specifically bipartite network projection and backboning: https://t.co/c6ZKwg5uCA A collaboration with @LR which I'll present at ASONAM 2019"/>
    <m/>
    <m/>
    <x v="0"/>
    <m/>
    <s v="http://pbs.twimg.com/profile_images/1050029515240611840/gidE_t5o_normal.jpg"/>
    <x v="1"/>
    <d v="2019-08-22T00:00:00.000"/>
    <s v="13:15:59"/>
    <s v="https://twitter.com/lr/status/1164526631899340802"/>
    <m/>
    <m/>
    <s v="1164526631899340802"/>
    <m/>
    <b v="0"/>
    <n v="0"/>
    <s v=""/>
    <b v="0"/>
    <s v="en"/>
    <m/>
    <s v=""/>
    <b v="0"/>
    <n v="2"/>
    <s v="1164525293148626945"/>
    <s v="Twitter Web App"/>
    <b v="0"/>
    <s v="1164525293148626945"/>
    <s v="Tweet"/>
    <n v="0"/>
    <n v="0"/>
    <m/>
    <m/>
    <m/>
    <m/>
    <m/>
    <m/>
    <m/>
    <m/>
    <n v="1"/>
    <s v="7"/>
    <s v="7"/>
    <n v="19"/>
    <n v="0"/>
    <n v="0"/>
    <n v="0"/>
    <n v="0"/>
    <n v="0"/>
    <n v="0"/>
    <n v="26"/>
    <n v="100"/>
    <n v="26"/>
  </r>
  <r>
    <s v="nerdsitu"/>
    <s v="lr"/>
    <m/>
    <m/>
    <m/>
    <m/>
    <m/>
    <m/>
    <m/>
    <m/>
    <s v="Yes"/>
    <n v="8"/>
    <m/>
    <m/>
    <x v="0"/>
    <d v="2019-08-23T12:58:55.000"/>
    <s v="My @nerdsitu post about the dangers of network data cleaning, specifically bipartite network projection and backboning: https://t.co/c6ZKwg5uCA A collaboration with @LR which I'll present at ASONAM 2019"/>
    <m/>
    <m/>
    <x v="0"/>
    <m/>
    <s v="http://pbs.twimg.com/profile_images/1121310917310976001/XExLZvNV_normal.png"/>
    <x v="2"/>
    <d v="2019-08-23T00:00:00.000"/>
    <s v="12:58:55"/>
    <s v="https://twitter.com/nerdsitu/status/1164884724172677120"/>
    <m/>
    <m/>
    <s v="1164884724172677120"/>
    <m/>
    <b v="0"/>
    <n v="0"/>
    <s v=""/>
    <b v="0"/>
    <s v="en"/>
    <m/>
    <s v=""/>
    <b v="0"/>
    <n v="2"/>
    <s v="1164525293148626945"/>
    <s v="Twitter Web App"/>
    <b v="0"/>
    <s v="1164525293148626945"/>
    <s v="Tweet"/>
    <n v="0"/>
    <n v="0"/>
    <m/>
    <m/>
    <m/>
    <m/>
    <m/>
    <m/>
    <m/>
    <m/>
    <n v="1"/>
    <s v="7"/>
    <s v="7"/>
    <n v="19"/>
    <n v="0"/>
    <n v="0"/>
    <n v="0"/>
    <n v="0"/>
    <n v="0"/>
    <n v="0"/>
    <n v="26"/>
    <n v="100"/>
    <n v="26"/>
  </r>
  <r>
    <s v="keithjkraus"/>
    <s v="bradreeswork"/>
    <m/>
    <m/>
    <m/>
    <m/>
    <m/>
    <m/>
    <m/>
    <m/>
    <s v="No"/>
    <n v="9"/>
    <m/>
    <m/>
    <x v="1"/>
    <d v="2019-08-23T23:22:57.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30181676217860096/VY7MRi8x_normal.jpg"/>
    <x v="3"/>
    <d v="2019-08-23T00:00:00.000"/>
    <s v="23:22:57"/>
    <s v="https://twitter.com/keithjkraus/status/1165041769093967872"/>
    <m/>
    <m/>
    <s v="1165041769093967872"/>
    <m/>
    <b v="0"/>
    <n v="0"/>
    <s v=""/>
    <b v="0"/>
    <s v="en"/>
    <m/>
    <s v=""/>
    <b v="0"/>
    <n v="10"/>
    <s v="1165041262946390017"/>
    <s v="Twitter Web App"/>
    <b v="0"/>
    <s v="1165041262946390017"/>
    <s v="Tweet"/>
    <n v="0"/>
    <n v="0"/>
    <m/>
    <m/>
    <m/>
    <m/>
    <m/>
    <m/>
    <m/>
    <m/>
    <n v="1"/>
    <s v="1"/>
    <s v="1"/>
    <n v="13"/>
    <m/>
    <m/>
    <m/>
    <m/>
    <m/>
    <m/>
    <m/>
    <m/>
    <m/>
  </r>
  <r>
    <s v="keithjkraus"/>
    <s v="cjnolet"/>
    <m/>
    <m/>
    <m/>
    <m/>
    <m/>
    <m/>
    <m/>
    <m/>
    <s v="No"/>
    <n v="10"/>
    <m/>
    <m/>
    <x v="0"/>
    <d v="2019-08-23T23:22:57.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30181676217860096/VY7MRi8x_normal.jpg"/>
    <x v="3"/>
    <d v="2019-08-23T00:00:00.000"/>
    <s v="23:22:57"/>
    <s v="https://twitter.com/keithjkraus/status/1165041769093967872"/>
    <m/>
    <m/>
    <s v="1165041769093967872"/>
    <m/>
    <b v="0"/>
    <n v="0"/>
    <s v=""/>
    <b v="0"/>
    <s v="en"/>
    <m/>
    <s v=""/>
    <b v="0"/>
    <n v="10"/>
    <s v="1165041262946390017"/>
    <s v="Twitter Web App"/>
    <b v="0"/>
    <s v="1165041262946390017"/>
    <s v="Tweet"/>
    <n v="0"/>
    <n v="0"/>
    <m/>
    <m/>
    <m/>
    <m/>
    <m/>
    <m/>
    <m/>
    <m/>
    <n v="1"/>
    <s v="1"/>
    <s v="1"/>
    <n v="13"/>
    <m/>
    <m/>
    <m/>
    <m/>
    <m/>
    <m/>
    <m/>
    <m/>
    <m/>
  </r>
  <r>
    <s v="keithjkraus"/>
    <s v="asonam_news"/>
    <m/>
    <m/>
    <m/>
    <m/>
    <m/>
    <m/>
    <m/>
    <m/>
    <s v="No"/>
    <n v="11"/>
    <m/>
    <m/>
    <x v="0"/>
    <d v="2019-08-23T23:22:57.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30181676217860096/VY7MRi8x_normal.jpg"/>
    <x v="3"/>
    <d v="2019-08-23T00:00:00.000"/>
    <s v="23:22:57"/>
    <s v="https://twitter.com/keithjkraus/status/1165041769093967872"/>
    <m/>
    <m/>
    <s v="1165041769093967872"/>
    <m/>
    <b v="0"/>
    <n v="0"/>
    <s v=""/>
    <b v="0"/>
    <s v="en"/>
    <m/>
    <s v=""/>
    <b v="0"/>
    <n v="10"/>
    <s v="1165041262946390017"/>
    <s v="Twitter Web App"/>
    <b v="0"/>
    <s v="1165041262946390017"/>
    <s v="Tweet"/>
    <n v="0"/>
    <n v="0"/>
    <m/>
    <m/>
    <m/>
    <m/>
    <m/>
    <m/>
    <m/>
    <m/>
    <n v="1"/>
    <s v="1"/>
    <s v="1"/>
    <n v="13"/>
    <m/>
    <m/>
    <m/>
    <m/>
    <m/>
    <m/>
    <m/>
    <m/>
    <m/>
  </r>
  <r>
    <s v="keithjkraus"/>
    <s v="rapidsai"/>
    <m/>
    <m/>
    <m/>
    <m/>
    <m/>
    <m/>
    <m/>
    <m/>
    <s v="No"/>
    <n v="12"/>
    <m/>
    <m/>
    <x v="0"/>
    <d v="2019-08-23T23:22:57.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30181676217860096/VY7MRi8x_normal.jpg"/>
    <x v="3"/>
    <d v="2019-08-23T00:00:00.000"/>
    <s v="23:22:57"/>
    <s v="https://twitter.com/keithjkraus/status/1165041769093967872"/>
    <m/>
    <m/>
    <s v="1165041769093967872"/>
    <m/>
    <b v="0"/>
    <n v="0"/>
    <s v=""/>
    <b v="0"/>
    <s v="en"/>
    <m/>
    <s v=""/>
    <b v="0"/>
    <n v="10"/>
    <s v="1165041262946390017"/>
    <s v="Twitter Web App"/>
    <b v="0"/>
    <s v="1165041262946390017"/>
    <s v="Tweet"/>
    <n v="0"/>
    <n v="0"/>
    <m/>
    <m/>
    <m/>
    <m/>
    <m/>
    <m/>
    <m/>
    <m/>
    <n v="1"/>
    <s v="1"/>
    <s v="1"/>
    <n v="13"/>
    <n v="1"/>
    <n v="2.4390243902439024"/>
    <n v="0"/>
    <n v="0"/>
    <n v="0"/>
    <n v="0"/>
    <n v="40"/>
    <n v="97.5609756097561"/>
    <n v="41"/>
  </r>
  <r>
    <s v="gpuoai"/>
    <s v="bradreeswork"/>
    <m/>
    <m/>
    <m/>
    <m/>
    <m/>
    <m/>
    <m/>
    <m/>
    <s v="No"/>
    <n v="13"/>
    <m/>
    <m/>
    <x v="1"/>
    <d v="2019-08-23T23:41:19.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964027171109875712/_JEoYRY5_normal.jpg"/>
    <x v="4"/>
    <d v="2019-08-23T00:00:00.000"/>
    <s v="23:41:19"/>
    <s v="https://twitter.com/gpuoai/status/1165046389954551808"/>
    <m/>
    <m/>
    <s v="1165046389954551808"/>
    <m/>
    <b v="0"/>
    <n v="0"/>
    <s v=""/>
    <b v="0"/>
    <s v="en"/>
    <m/>
    <s v=""/>
    <b v="0"/>
    <n v="10"/>
    <s v="1165041262946390017"/>
    <s v="Twitter for iPhone"/>
    <b v="0"/>
    <s v="1165041262946390017"/>
    <s v="Tweet"/>
    <n v="0"/>
    <n v="0"/>
    <m/>
    <m/>
    <m/>
    <m/>
    <m/>
    <m/>
    <m/>
    <m/>
    <n v="1"/>
    <s v="1"/>
    <s v="1"/>
    <n v="13"/>
    <m/>
    <m/>
    <m/>
    <m/>
    <m/>
    <m/>
    <m/>
    <m/>
    <m/>
  </r>
  <r>
    <s v="gpuoai"/>
    <s v="cjnolet"/>
    <m/>
    <m/>
    <m/>
    <m/>
    <m/>
    <m/>
    <m/>
    <m/>
    <s v="No"/>
    <n v="14"/>
    <m/>
    <m/>
    <x v="0"/>
    <d v="2019-08-23T23:41:19.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964027171109875712/_JEoYRY5_normal.jpg"/>
    <x v="4"/>
    <d v="2019-08-23T00:00:00.000"/>
    <s v="23:41:19"/>
    <s v="https://twitter.com/gpuoai/status/1165046389954551808"/>
    <m/>
    <m/>
    <s v="1165046389954551808"/>
    <m/>
    <b v="0"/>
    <n v="0"/>
    <s v=""/>
    <b v="0"/>
    <s v="en"/>
    <m/>
    <s v=""/>
    <b v="0"/>
    <n v="10"/>
    <s v="1165041262946390017"/>
    <s v="Twitter for iPhone"/>
    <b v="0"/>
    <s v="1165041262946390017"/>
    <s v="Tweet"/>
    <n v="0"/>
    <n v="0"/>
    <m/>
    <m/>
    <m/>
    <m/>
    <m/>
    <m/>
    <m/>
    <m/>
    <n v="1"/>
    <s v="1"/>
    <s v="1"/>
    <n v="13"/>
    <m/>
    <m/>
    <m/>
    <m/>
    <m/>
    <m/>
    <m/>
    <m/>
    <m/>
  </r>
  <r>
    <s v="gpuoai"/>
    <s v="asonam_news"/>
    <m/>
    <m/>
    <m/>
    <m/>
    <m/>
    <m/>
    <m/>
    <m/>
    <s v="No"/>
    <n v="15"/>
    <m/>
    <m/>
    <x v="0"/>
    <d v="2019-08-23T23:41:19.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964027171109875712/_JEoYRY5_normal.jpg"/>
    <x v="4"/>
    <d v="2019-08-23T00:00:00.000"/>
    <s v="23:41:19"/>
    <s v="https://twitter.com/gpuoai/status/1165046389954551808"/>
    <m/>
    <m/>
    <s v="1165046389954551808"/>
    <m/>
    <b v="0"/>
    <n v="0"/>
    <s v=""/>
    <b v="0"/>
    <s v="en"/>
    <m/>
    <s v=""/>
    <b v="0"/>
    <n v="10"/>
    <s v="1165041262946390017"/>
    <s v="Twitter for iPhone"/>
    <b v="0"/>
    <s v="1165041262946390017"/>
    <s v="Tweet"/>
    <n v="0"/>
    <n v="0"/>
    <m/>
    <m/>
    <m/>
    <m/>
    <m/>
    <m/>
    <m/>
    <m/>
    <n v="1"/>
    <s v="1"/>
    <s v="1"/>
    <n v="13"/>
    <m/>
    <m/>
    <m/>
    <m/>
    <m/>
    <m/>
    <m/>
    <m/>
    <m/>
  </r>
  <r>
    <s v="gpuoai"/>
    <s v="rapidsai"/>
    <m/>
    <m/>
    <m/>
    <m/>
    <m/>
    <m/>
    <m/>
    <m/>
    <s v="No"/>
    <n v="16"/>
    <m/>
    <m/>
    <x v="0"/>
    <d v="2019-08-23T23:41:19.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964027171109875712/_JEoYRY5_normal.jpg"/>
    <x v="4"/>
    <d v="2019-08-23T00:00:00.000"/>
    <s v="23:41:19"/>
    <s v="https://twitter.com/gpuoai/status/1165046389954551808"/>
    <m/>
    <m/>
    <s v="1165046389954551808"/>
    <m/>
    <b v="0"/>
    <n v="0"/>
    <s v=""/>
    <b v="0"/>
    <s v="en"/>
    <m/>
    <s v=""/>
    <b v="0"/>
    <n v="10"/>
    <s v="1165041262946390017"/>
    <s v="Twitter for iPhone"/>
    <b v="0"/>
    <s v="1165041262946390017"/>
    <s v="Tweet"/>
    <n v="0"/>
    <n v="0"/>
    <m/>
    <m/>
    <m/>
    <m/>
    <m/>
    <m/>
    <m/>
    <m/>
    <n v="1"/>
    <s v="1"/>
    <s v="1"/>
    <n v="13"/>
    <n v="1"/>
    <n v="2.4390243902439024"/>
    <n v="0"/>
    <n v="0"/>
    <n v="0"/>
    <n v="0"/>
    <n v="40"/>
    <n v="97.5609756097561"/>
    <n v="41"/>
  </r>
  <r>
    <s v="lmeyerov"/>
    <s v="bradreeswork"/>
    <m/>
    <m/>
    <m/>
    <m/>
    <m/>
    <m/>
    <m/>
    <m/>
    <s v="No"/>
    <n v="17"/>
    <m/>
    <m/>
    <x v="1"/>
    <d v="2019-08-23T23:56:0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378800000266028204/43f72b09c2462e0ae4c4d6d14372b315_normal.jpeg"/>
    <x v="5"/>
    <d v="2019-08-23T00:00:00.000"/>
    <s v="23:56:01"/>
    <s v="https://twitter.com/lmeyerov/status/1165050091092070400"/>
    <m/>
    <m/>
    <s v="1165050091092070400"/>
    <m/>
    <b v="0"/>
    <n v="0"/>
    <s v=""/>
    <b v="0"/>
    <s v="en"/>
    <m/>
    <s v=""/>
    <b v="0"/>
    <n v="10"/>
    <s v="1165041262946390017"/>
    <s v="Twitter Web App"/>
    <b v="0"/>
    <s v="1165041262946390017"/>
    <s v="Tweet"/>
    <n v="0"/>
    <n v="0"/>
    <m/>
    <m/>
    <m/>
    <m/>
    <m/>
    <m/>
    <m/>
    <m/>
    <n v="1"/>
    <s v="1"/>
    <s v="1"/>
    <n v="13"/>
    <m/>
    <m/>
    <m/>
    <m/>
    <m/>
    <m/>
    <m/>
    <m/>
    <m/>
  </r>
  <r>
    <s v="lmeyerov"/>
    <s v="cjnolet"/>
    <m/>
    <m/>
    <m/>
    <m/>
    <m/>
    <m/>
    <m/>
    <m/>
    <s v="No"/>
    <n v="18"/>
    <m/>
    <m/>
    <x v="0"/>
    <d v="2019-08-23T23:56:0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378800000266028204/43f72b09c2462e0ae4c4d6d14372b315_normal.jpeg"/>
    <x v="5"/>
    <d v="2019-08-23T00:00:00.000"/>
    <s v="23:56:01"/>
    <s v="https://twitter.com/lmeyerov/status/1165050091092070400"/>
    <m/>
    <m/>
    <s v="1165050091092070400"/>
    <m/>
    <b v="0"/>
    <n v="0"/>
    <s v=""/>
    <b v="0"/>
    <s v="en"/>
    <m/>
    <s v=""/>
    <b v="0"/>
    <n v="10"/>
    <s v="1165041262946390017"/>
    <s v="Twitter Web App"/>
    <b v="0"/>
    <s v="1165041262946390017"/>
    <s v="Tweet"/>
    <n v="0"/>
    <n v="0"/>
    <m/>
    <m/>
    <m/>
    <m/>
    <m/>
    <m/>
    <m/>
    <m/>
    <n v="1"/>
    <s v="1"/>
    <s v="1"/>
    <n v="13"/>
    <m/>
    <m/>
    <m/>
    <m/>
    <m/>
    <m/>
    <m/>
    <m/>
    <m/>
  </r>
  <r>
    <s v="lmeyerov"/>
    <s v="asonam_news"/>
    <m/>
    <m/>
    <m/>
    <m/>
    <m/>
    <m/>
    <m/>
    <m/>
    <s v="No"/>
    <n v="19"/>
    <m/>
    <m/>
    <x v="0"/>
    <d v="2019-08-23T23:56:0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378800000266028204/43f72b09c2462e0ae4c4d6d14372b315_normal.jpeg"/>
    <x v="5"/>
    <d v="2019-08-23T00:00:00.000"/>
    <s v="23:56:01"/>
    <s v="https://twitter.com/lmeyerov/status/1165050091092070400"/>
    <m/>
    <m/>
    <s v="1165050091092070400"/>
    <m/>
    <b v="0"/>
    <n v="0"/>
    <s v=""/>
    <b v="0"/>
    <s v="en"/>
    <m/>
    <s v=""/>
    <b v="0"/>
    <n v="10"/>
    <s v="1165041262946390017"/>
    <s v="Twitter Web App"/>
    <b v="0"/>
    <s v="1165041262946390017"/>
    <s v="Tweet"/>
    <n v="0"/>
    <n v="0"/>
    <m/>
    <m/>
    <m/>
    <m/>
    <m/>
    <m/>
    <m/>
    <m/>
    <n v="1"/>
    <s v="1"/>
    <s v="1"/>
    <n v="13"/>
    <m/>
    <m/>
    <m/>
    <m/>
    <m/>
    <m/>
    <m/>
    <m/>
    <m/>
  </r>
  <r>
    <s v="lmeyerov"/>
    <s v="rapidsai"/>
    <m/>
    <m/>
    <m/>
    <m/>
    <m/>
    <m/>
    <m/>
    <m/>
    <s v="No"/>
    <n v="20"/>
    <m/>
    <m/>
    <x v="0"/>
    <d v="2019-08-23T23:56:0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378800000266028204/43f72b09c2462e0ae4c4d6d14372b315_normal.jpeg"/>
    <x v="5"/>
    <d v="2019-08-23T00:00:00.000"/>
    <s v="23:56:01"/>
    <s v="https://twitter.com/lmeyerov/status/1165050091092070400"/>
    <m/>
    <m/>
    <s v="1165050091092070400"/>
    <m/>
    <b v="0"/>
    <n v="0"/>
    <s v=""/>
    <b v="0"/>
    <s v="en"/>
    <m/>
    <s v=""/>
    <b v="0"/>
    <n v="10"/>
    <s v="1165041262946390017"/>
    <s v="Twitter Web App"/>
    <b v="0"/>
    <s v="1165041262946390017"/>
    <s v="Tweet"/>
    <n v="0"/>
    <n v="0"/>
    <m/>
    <m/>
    <m/>
    <m/>
    <m/>
    <m/>
    <m/>
    <m/>
    <n v="1"/>
    <s v="1"/>
    <s v="1"/>
    <n v="13"/>
    <n v="1"/>
    <n v="2.4390243902439024"/>
    <n v="0"/>
    <n v="0"/>
    <n v="0"/>
    <n v="0"/>
    <n v="40"/>
    <n v="97.5609756097561"/>
    <n v="41"/>
  </r>
  <r>
    <s v="bartleyr"/>
    <s v="bradreeswork"/>
    <m/>
    <m/>
    <m/>
    <m/>
    <m/>
    <m/>
    <m/>
    <m/>
    <s v="No"/>
    <n v="21"/>
    <m/>
    <m/>
    <x v="1"/>
    <d v="2019-08-24T00:51:1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29187688165830657/t4YddAWZ_normal.jpg"/>
    <x v="6"/>
    <d v="2019-08-24T00:00:00.000"/>
    <s v="00:51:11"/>
    <s v="https://twitter.com/bartleyr/status/1165063974183985152"/>
    <m/>
    <m/>
    <s v="1165063974183985152"/>
    <m/>
    <b v="0"/>
    <n v="0"/>
    <s v=""/>
    <b v="0"/>
    <s v="en"/>
    <m/>
    <s v=""/>
    <b v="0"/>
    <n v="10"/>
    <s v="1165041262946390017"/>
    <s v="Tweetbot for iΟS"/>
    <b v="0"/>
    <s v="1165041262946390017"/>
    <s v="Tweet"/>
    <n v="0"/>
    <n v="0"/>
    <m/>
    <m/>
    <m/>
    <m/>
    <m/>
    <m/>
    <m/>
    <m/>
    <n v="1"/>
    <s v="1"/>
    <s v="1"/>
    <n v="13"/>
    <m/>
    <m/>
    <m/>
    <m/>
    <m/>
    <m/>
    <m/>
    <m/>
    <m/>
  </r>
  <r>
    <s v="bartleyr"/>
    <s v="cjnolet"/>
    <m/>
    <m/>
    <m/>
    <m/>
    <m/>
    <m/>
    <m/>
    <m/>
    <s v="No"/>
    <n v="22"/>
    <m/>
    <m/>
    <x v="0"/>
    <d v="2019-08-24T00:51:1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29187688165830657/t4YddAWZ_normal.jpg"/>
    <x v="6"/>
    <d v="2019-08-24T00:00:00.000"/>
    <s v="00:51:11"/>
    <s v="https://twitter.com/bartleyr/status/1165063974183985152"/>
    <m/>
    <m/>
    <s v="1165063974183985152"/>
    <m/>
    <b v="0"/>
    <n v="0"/>
    <s v=""/>
    <b v="0"/>
    <s v="en"/>
    <m/>
    <s v=""/>
    <b v="0"/>
    <n v="10"/>
    <s v="1165041262946390017"/>
    <s v="Tweetbot for iΟS"/>
    <b v="0"/>
    <s v="1165041262946390017"/>
    <s v="Tweet"/>
    <n v="0"/>
    <n v="0"/>
    <m/>
    <m/>
    <m/>
    <m/>
    <m/>
    <m/>
    <m/>
    <m/>
    <n v="1"/>
    <s v="1"/>
    <s v="1"/>
    <n v="13"/>
    <m/>
    <m/>
    <m/>
    <m/>
    <m/>
    <m/>
    <m/>
    <m/>
    <m/>
  </r>
  <r>
    <s v="bartleyr"/>
    <s v="asonam_news"/>
    <m/>
    <m/>
    <m/>
    <m/>
    <m/>
    <m/>
    <m/>
    <m/>
    <s v="No"/>
    <n v="23"/>
    <m/>
    <m/>
    <x v="0"/>
    <d v="2019-08-24T00:51:1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29187688165830657/t4YddAWZ_normal.jpg"/>
    <x v="6"/>
    <d v="2019-08-24T00:00:00.000"/>
    <s v="00:51:11"/>
    <s v="https://twitter.com/bartleyr/status/1165063974183985152"/>
    <m/>
    <m/>
    <s v="1165063974183985152"/>
    <m/>
    <b v="0"/>
    <n v="0"/>
    <s v=""/>
    <b v="0"/>
    <s v="en"/>
    <m/>
    <s v=""/>
    <b v="0"/>
    <n v="10"/>
    <s v="1165041262946390017"/>
    <s v="Tweetbot for iΟS"/>
    <b v="0"/>
    <s v="1165041262946390017"/>
    <s v="Tweet"/>
    <n v="0"/>
    <n v="0"/>
    <m/>
    <m/>
    <m/>
    <m/>
    <m/>
    <m/>
    <m/>
    <m/>
    <n v="1"/>
    <s v="1"/>
    <s v="1"/>
    <n v="13"/>
    <m/>
    <m/>
    <m/>
    <m/>
    <m/>
    <m/>
    <m/>
    <m/>
    <m/>
  </r>
  <r>
    <s v="bartleyr"/>
    <s v="rapidsai"/>
    <m/>
    <m/>
    <m/>
    <m/>
    <m/>
    <m/>
    <m/>
    <m/>
    <s v="No"/>
    <n v="24"/>
    <m/>
    <m/>
    <x v="0"/>
    <d v="2019-08-24T00:51:1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29187688165830657/t4YddAWZ_normal.jpg"/>
    <x v="6"/>
    <d v="2019-08-24T00:00:00.000"/>
    <s v="00:51:11"/>
    <s v="https://twitter.com/bartleyr/status/1165063974183985152"/>
    <m/>
    <m/>
    <s v="1165063974183985152"/>
    <m/>
    <b v="0"/>
    <n v="0"/>
    <s v=""/>
    <b v="0"/>
    <s v="en"/>
    <m/>
    <s v=""/>
    <b v="0"/>
    <n v="10"/>
    <s v="1165041262946390017"/>
    <s v="Tweetbot for iΟS"/>
    <b v="0"/>
    <s v="1165041262946390017"/>
    <s v="Tweet"/>
    <n v="0"/>
    <n v="0"/>
    <m/>
    <m/>
    <m/>
    <m/>
    <m/>
    <m/>
    <m/>
    <m/>
    <n v="1"/>
    <s v="1"/>
    <s v="1"/>
    <n v="13"/>
    <n v="1"/>
    <n v="2.4390243902439024"/>
    <n v="0"/>
    <n v="0"/>
    <n v="0"/>
    <n v="0"/>
    <n v="40"/>
    <n v="97.5609756097561"/>
    <n v="41"/>
  </r>
  <r>
    <s v="murraydata"/>
    <s v="bradreeswork"/>
    <m/>
    <m/>
    <m/>
    <m/>
    <m/>
    <m/>
    <m/>
    <m/>
    <s v="No"/>
    <n v="25"/>
    <m/>
    <m/>
    <x v="1"/>
    <d v="2019-08-24T03:58:3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08298767743897600/SW7E1ynf_normal.jpg"/>
    <x v="7"/>
    <d v="2019-08-24T00:00:00.000"/>
    <s v="03:58:31"/>
    <s v="https://twitter.com/murraydata/status/1165111118139973632"/>
    <m/>
    <m/>
    <s v="1165111118139973632"/>
    <m/>
    <b v="0"/>
    <n v="0"/>
    <s v=""/>
    <b v="0"/>
    <s v="en"/>
    <m/>
    <s v=""/>
    <b v="0"/>
    <n v="10"/>
    <s v="1165041262946390017"/>
    <s v="Twitter Web App"/>
    <b v="0"/>
    <s v="1165041262946390017"/>
    <s v="Tweet"/>
    <n v="0"/>
    <n v="0"/>
    <m/>
    <m/>
    <m/>
    <m/>
    <m/>
    <m/>
    <m/>
    <m/>
    <n v="1"/>
    <s v="1"/>
    <s v="1"/>
    <n v="13"/>
    <m/>
    <m/>
    <m/>
    <m/>
    <m/>
    <m/>
    <m/>
    <m/>
    <m/>
  </r>
  <r>
    <s v="murraydata"/>
    <s v="cjnolet"/>
    <m/>
    <m/>
    <m/>
    <m/>
    <m/>
    <m/>
    <m/>
    <m/>
    <s v="No"/>
    <n v="26"/>
    <m/>
    <m/>
    <x v="0"/>
    <d v="2019-08-24T03:58:3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08298767743897600/SW7E1ynf_normal.jpg"/>
    <x v="7"/>
    <d v="2019-08-24T00:00:00.000"/>
    <s v="03:58:31"/>
    <s v="https://twitter.com/murraydata/status/1165111118139973632"/>
    <m/>
    <m/>
    <s v="1165111118139973632"/>
    <m/>
    <b v="0"/>
    <n v="0"/>
    <s v=""/>
    <b v="0"/>
    <s v="en"/>
    <m/>
    <s v=""/>
    <b v="0"/>
    <n v="10"/>
    <s v="1165041262946390017"/>
    <s v="Twitter Web App"/>
    <b v="0"/>
    <s v="1165041262946390017"/>
    <s v="Tweet"/>
    <n v="0"/>
    <n v="0"/>
    <m/>
    <m/>
    <m/>
    <m/>
    <m/>
    <m/>
    <m/>
    <m/>
    <n v="1"/>
    <s v="1"/>
    <s v="1"/>
    <n v="13"/>
    <m/>
    <m/>
    <m/>
    <m/>
    <m/>
    <m/>
    <m/>
    <m/>
    <m/>
  </r>
  <r>
    <s v="murraydata"/>
    <s v="asonam_news"/>
    <m/>
    <m/>
    <m/>
    <m/>
    <m/>
    <m/>
    <m/>
    <m/>
    <s v="No"/>
    <n v="27"/>
    <m/>
    <m/>
    <x v="0"/>
    <d v="2019-08-24T03:58:3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08298767743897600/SW7E1ynf_normal.jpg"/>
    <x v="7"/>
    <d v="2019-08-24T00:00:00.000"/>
    <s v="03:58:31"/>
    <s v="https://twitter.com/murraydata/status/1165111118139973632"/>
    <m/>
    <m/>
    <s v="1165111118139973632"/>
    <m/>
    <b v="0"/>
    <n v="0"/>
    <s v=""/>
    <b v="0"/>
    <s v="en"/>
    <m/>
    <s v=""/>
    <b v="0"/>
    <n v="10"/>
    <s v="1165041262946390017"/>
    <s v="Twitter Web App"/>
    <b v="0"/>
    <s v="1165041262946390017"/>
    <s v="Tweet"/>
    <n v="0"/>
    <n v="0"/>
    <m/>
    <m/>
    <m/>
    <m/>
    <m/>
    <m/>
    <m/>
    <m/>
    <n v="1"/>
    <s v="1"/>
    <s v="1"/>
    <n v="13"/>
    <m/>
    <m/>
    <m/>
    <m/>
    <m/>
    <m/>
    <m/>
    <m/>
    <m/>
  </r>
  <r>
    <s v="murraydata"/>
    <s v="rapidsai"/>
    <m/>
    <m/>
    <m/>
    <m/>
    <m/>
    <m/>
    <m/>
    <m/>
    <s v="No"/>
    <n v="28"/>
    <m/>
    <m/>
    <x v="0"/>
    <d v="2019-08-24T03:58:3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08298767743897600/SW7E1ynf_normal.jpg"/>
    <x v="7"/>
    <d v="2019-08-24T00:00:00.000"/>
    <s v="03:58:31"/>
    <s v="https://twitter.com/murraydata/status/1165111118139973632"/>
    <m/>
    <m/>
    <s v="1165111118139973632"/>
    <m/>
    <b v="0"/>
    <n v="0"/>
    <s v=""/>
    <b v="0"/>
    <s v="en"/>
    <m/>
    <s v=""/>
    <b v="0"/>
    <n v="10"/>
    <s v="1165041262946390017"/>
    <s v="Twitter Web App"/>
    <b v="0"/>
    <s v="1165041262946390017"/>
    <s v="Tweet"/>
    <n v="0"/>
    <n v="0"/>
    <m/>
    <m/>
    <m/>
    <m/>
    <m/>
    <m/>
    <m/>
    <m/>
    <n v="1"/>
    <s v="1"/>
    <s v="1"/>
    <n v="13"/>
    <n v="1"/>
    <n v="2.4390243902439024"/>
    <n v="0"/>
    <n v="0"/>
    <n v="0"/>
    <n v="0"/>
    <n v="40"/>
    <n v="97.5609756097561"/>
    <n v="41"/>
  </r>
  <r>
    <s v="animaanandkumar"/>
    <s v="bradreeswork"/>
    <m/>
    <m/>
    <m/>
    <m/>
    <m/>
    <m/>
    <m/>
    <m/>
    <s v="No"/>
    <n v="29"/>
    <m/>
    <m/>
    <x v="1"/>
    <d v="2019-08-24T07:07:56.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59532477092384768/cV7GBCt__normal.jpg"/>
    <x v="8"/>
    <d v="2019-08-24T00:00:00.000"/>
    <s v="07:07:56"/>
    <s v="https://twitter.com/animaanandkumar/status/1165158782730563584"/>
    <m/>
    <m/>
    <s v="1165158782730563584"/>
    <m/>
    <b v="0"/>
    <n v="0"/>
    <s v=""/>
    <b v="0"/>
    <s v="en"/>
    <m/>
    <s v=""/>
    <b v="0"/>
    <n v="10"/>
    <s v="1165041262946390017"/>
    <s v="Twitter for iPhone"/>
    <b v="0"/>
    <s v="1165041262946390017"/>
    <s v="Tweet"/>
    <n v="0"/>
    <n v="0"/>
    <m/>
    <m/>
    <m/>
    <m/>
    <m/>
    <m/>
    <m/>
    <m/>
    <n v="1"/>
    <s v="1"/>
    <s v="1"/>
    <n v="13"/>
    <m/>
    <m/>
    <m/>
    <m/>
    <m/>
    <m/>
    <m/>
    <m/>
    <m/>
  </r>
  <r>
    <s v="animaanandkumar"/>
    <s v="cjnolet"/>
    <m/>
    <m/>
    <m/>
    <m/>
    <m/>
    <m/>
    <m/>
    <m/>
    <s v="No"/>
    <n v="30"/>
    <m/>
    <m/>
    <x v="0"/>
    <d v="2019-08-24T07:07:56.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59532477092384768/cV7GBCt__normal.jpg"/>
    <x v="8"/>
    <d v="2019-08-24T00:00:00.000"/>
    <s v="07:07:56"/>
    <s v="https://twitter.com/animaanandkumar/status/1165158782730563584"/>
    <m/>
    <m/>
    <s v="1165158782730563584"/>
    <m/>
    <b v="0"/>
    <n v="0"/>
    <s v=""/>
    <b v="0"/>
    <s v="en"/>
    <m/>
    <s v=""/>
    <b v="0"/>
    <n v="10"/>
    <s v="1165041262946390017"/>
    <s v="Twitter for iPhone"/>
    <b v="0"/>
    <s v="1165041262946390017"/>
    <s v="Tweet"/>
    <n v="0"/>
    <n v="0"/>
    <m/>
    <m/>
    <m/>
    <m/>
    <m/>
    <m/>
    <m/>
    <m/>
    <n v="1"/>
    <s v="1"/>
    <s v="1"/>
    <n v="13"/>
    <m/>
    <m/>
    <m/>
    <m/>
    <m/>
    <m/>
    <m/>
    <m/>
    <m/>
  </r>
  <r>
    <s v="animaanandkumar"/>
    <s v="asonam_news"/>
    <m/>
    <m/>
    <m/>
    <m/>
    <m/>
    <m/>
    <m/>
    <m/>
    <s v="No"/>
    <n v="31"/>
    <m/>
    <m/>
    <x v="0"/>
    <d v="2019-08-24T07:07:56.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59532477092384768/cV7GBCt__normal.jpg"/>
    <x v="8"/>
    <d v="2019-08-24T00:00:00.000"/>
    <s v="07:07:56"/>
    <s v="https://twitter.com/animaanandkumar/status/1165158782730563584"/>
    <m/>
    <m/>
    <s v="1165158782730563584"/>
    <m/>
    <b v="0"/>
    <n v="0"/>
    <s v=""/>
    <b v="0"/>
    <s v="en"/>
    <m/>
    <s v=""/>
    <b v="0"/>
    <n v="10"/>
    <s v="1165041262946390017"/>
    <s v="Twitter for iPhone"/>
    <b v="0"/>
    <s v="1165041262946390017"/>
    <s v="Tweet"/>
    <n v="0"/>
    <n v="0"/>
    <m/>
    <m/>
    <m/>
    <m/>
    <m/>
    <m/>
    <m/>
    <m/>
    <n v="1"/>
    <s v="1"/>
    <s v="1"/>
    <n v="13"/>
    <m/>
    <m/>
    <m/>
    <m/>
    <m/>
    <m/>
    <m/>
    <m/>
    <m/>
  </r>
  <r>
    <s v="animaanandkumar"/>
    <s v="rapidsai"/>
    <m/>
    <m/>
    <m/>
    <m/>
    <m/>
    <m/>
    <m/>
    <m/>
    <s v="No"/>
    <n v="32"/>
    <m/>
    <m/>
    <x v="0"/>
    <d v="2019-08-24T07:07:56.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59532477092384768/cV7GBCt__normal.jpg"/>
    <x v="8"/>
    <d v="2019-08-24T00:00:00.000"/>
    <s v="07:07:56"/>
    <s v="https://twitter.com/animaanandkumar/status/1165158782730563584"/>
    <m/>
    <m/>
    <s v="1165158782730563584"/>
    <m/>
    <b v="0"/>
    <n v="0"/>
    <s v=""/>
    <b v="0"/>
    <s v="en"/>
    <m/>
    <s v=""/>
    <b v="0"/>
    <n v="10"/>
    <s v="1165041262946390017"/>
    <s v="Twitter for iPhone"/>
    <b v="0"/>
    <s v="1165041262946390017"/>
    <s v="Tweet"/>
    <n v="0"/>
    <n v="0"/>
    <m/>
    <m/>
    <m/>
    <m/>
    <m/>
    <m/>
    <m/>
    <m/>
    <n v="1"/>
    <s v="1"/>
    <s v="1"/>
    <n v="13"/>
    <n v="1"/>
    <n v="2.4390243902439024"/>
    <n v="0"/>
    <n v="0"/>
    <n v="0"/>
    <n v="0"/>
    <n v="40"/>
    <n v="97.5609756097561"/>
    <n v="41"/>
  </r>
  <r>
    <s v="michigan_ai"/>
    <s v="cbelth"/>
    <m/>
    <m/>
    <m/>
    <m/>
    <m/>
    <m/>
    <m/>
    <m/>
    <s v="No"/>
    <n v="33"/>
    <m/>
    <m/>
    <x v="0"/>
    <d v="2019-08-26T18:37:07.000"/>
    <s v="&quot;When to Remember Where You Came From&quot; - Prof. Danai Koutra, Caleb Belth, Fahad Kamran, and Donna Tjandra  propose a node representation learning framework in higher-order networks. @danaikoutra @cbelth #ASONAM2019_x000a__x000a_https://t.co/UirLB8k6Z1"/>
    <s v="http://web.eecs.umich.edu/~dkoutra/papers/19-ASONAM-HON_RepLearning.pdf"/>
    <s v="umich.edu"/>
    <x v="1"/>
    <m/>
    <s v="http://pbs.twimg.com/profile_images/955508032062058496/bNJiDaId_normal.jpg"/>
    <x v="9"/>
    <d v="2019-08-26T00:00:00.000"/>
    <s v="18:37:07"/>
    <s v="https://twitter.com/michigan_ai/status/1166057000549179393"/>
    <m/>
    <m/>
    <s v="1166057000549179393"/>
    <m/>
    <b v="0"/>
    <n v="5"/>
    <s v=""/>
    <b v="0"/>
    <s v="en"/>
    <m/>
    <s v=""/>
    <b v="0"/>
    <n v="1"/>
    <s v=""/>
    <s v="Twitter Web App"/>
    <b v="0"/>
    <s v="1166057000549179393"/>
    <s v="Tweet"/>
    <n v="0"/>
    <n v="0"/>
    <m/>
    <m/>
    <m/>
    <m/>
    <m/>
    <m/>
    <m/>
    <m/>
    <n v="1"/>
    <s v="5"/>
    <s v="5"/>
    <n v="18"/>
    <m/>
    <m/>
    <m/>
    <m/>
    <m/>
    <m/>
    <m/>
    <m/>
    <m/>
  </r>
  <r>
    <s v="michigan_ai"/>
    <s v="danaikoutra"/>
    <m/>
    <m/>
    <m/>
    <m/>
    <m/>
    <m/>
    <m/>
    <m/>
    <s v="No"/>
    <n v="34"/>
    <m/>
    <m/>
    <x v="0"/>
    <d v="2019-08-26T18:37:07.000"/>
    <s v="&quot;When to Remember Where You Came From&quot; - Prof. Danai Koutra, Caleb Belth, Fahad Kamran, and Donna Tjandra  propose a node representation learning framework in higher-order networks. @danaikoutra @cbelth #ASONAM2019_x000a__x000a_https://t.co/UirLB8k6Z1"/>
    <s v="http://web.eecs.umich.edu/~dkoutra/papers/19-ASONAM-HON_RepLearning.pdf"/>
    <s v="umich.edu"/>
    <x v="1"/>
    <m/>
    <s v="http://pbs.twimg.com/profile_images/955508032062058496/bNJiDaId_normal.jpg"/>
    <x v="9"/>
    <d v="2019-08-26T00:00:00.000"/>
    <s v="18:37:07"/>
    <s v="https://twitter.com/michigan_ai/status/1166057000549179393"/>
    <m/>
    <m/>
    <s v="1166057000549179393"/>
    <m/>
    <b v="0"/>
    <n v="5"/>
    <s v=""/>
    <b v="0"/>
    <s v="en"/>
    <m/>
    <s v=""/>
    <b v="0"/>
    <n v="1"/>
    <s v=""/>
    <s v="Twitter Web App"/>
    <b v="0"/>
    <s v="1166057000549179393"/>
    <s v="Tweet"/>
    <n v="0"/>
    <n v="0"/>
    <m/>
    <m/>
    <m/>
    <m/>
    <m/>
    <m/>
    <m/>
    <m/>
    <n v="1"/>
    <s v="5"/>
    <s v="5"/>
    <n v="18"/>
    <n v="0"/>
    <n v="0"/>
    <n v="0"/>
    <n v="0"/>
    <n v="0"/>
    <n v="0"/>
    <n v="30"/>
    <n v="100"/>
    <n v="30"/>
  </r>
  <r>
    <s v="jamaal1124"/>
    <s v="michigan_ai"/>
    <m/>
    <m/>
    <m/>
    <m/>
    <m/>
    <m/>
    <m/>
    <m/>
    <s v="No"/>
    <n v="35"/>
    <m/>
    <m/>
    <x v="1"/>
    <d v="2019-08-26T18:45:54.000"/>
    <s v="&quot;When to Remember Where You Came From&quot; - Prof. Danai Koutra, Caleb Belth, Fahad Kamran, and Donna Tjandra  propose a node representation learning framework in higher-order networks. @danaikoutra @cbelth #ASONAM2019_x000a__x000a_https://t.co/UirLB8k6Z1"/>
    <m/>
    <m/>
    <x v="0"/>
    <m/>
    <s v="http://pbs.twimg.com/profile_images/1053862203324014592/0v1EIHJR_normal.jpg"/>
    <x v="10"/>
    <d v="2019-08-26T00:00:00.000"/>
    <s v="18:45:54"/>
    <s v="https://twitter.com/jamaal1124/status/1166059209059905537"/>
    <m/>
    <m/>
    <s v="1166059209059905537"/>
    <m/>
    <b v="0"/>
    <n v="0"/>
    <s v=""/>
    <b v="0"/>
    <s v="en"/>
    <m/>
    <s v=""/>
    <b v="0"/>
    <n v="1"/>
    <s v="1166057000549179393"/>
    <s v="Twitter Web App"/>
    <b v="0"/>
    <s v="1166057000549179393"/>
    <s v="Tweet"/>
    <n v="0"/>
    <n v="0"/>
    <m/>
    <m/>
    <m/>
    <m/>
    <m/>
    <m/>
    <m/>
    <m/>
    <n v="1"/>
    <s v="5"/>
    <s v="5"/>
    <n v="18"/>
    <m/>
    <m/>
    <m/>
    <m/>
    <m/>
    <m/>
    <m/>
    <m/>
    <m/>
  </r>
  <r>
    <s v="jamaal1124"/>
    <s v="cbelth"/>
    <m/>
    <m/>
    <m/>
    <m/>
    <m/>
    <m/>
    <m/>
    <m/>
    <s v="No"/>
    <n v="36"/>
    <m/>
    <m/>
    <x v="0"/>
    <d v="2019-08-26T18:45:54.000"/>
    <s v="&quot;When to Remember Where You Came From&quot; - Prof. Danai Koutra, Caleb Belth, Fahad Kamran, and Donna Tjandra  propose a node representation learning framework in higher-order networks. @danaikoutra @cbelth #ASONAM2019_x000a__x000a_https://t.co/UirLB8k6Z1"/>
    <m/>
    <m/>
    <x v="0"/>
    <m/>
    <s v="http://pbs.twimg.com/profile_images/1053862203324014592/0v1EIHJR_normal.jpg"/>
    <x v="10"/>
    <d v="2019-08-26T00:00:00.000"/>
    <s v="18:45:54"/>
    <s v="https://twitter.com/jamaal1124/status/1166059209059905537"/>
    <m/>
    <m/>
    <s v="1166059209059905537"/>
    <m/>
    <b v="0"/>
    <n v="0"/>
    <s v=""/>
    <b v="0"/>
    <s v="en"/>
    <m/>
    <s v=""/>
    <b v="0"/>
    <n v="1"/>
    <s v="1166057000549179393"/>
    <s v="Twitter Web App"/>
    <b v="0"/>
    <s v="1166057000549179393"/>
    <s v="Tweet"/>
    <n v="0"/>
    <n v="0"/>
    <m/>
    <m/>
    <m/>
    <m/>
    <m/>
    <m/>
    <m/>
    <m/>
    <n v="1"/>
    <s v="5"/>
    <s v="5"/>
    <n v="18"/>
    <m/>
    <m/>
    <m/>
    <m/>
    <m/>
    <m/>
    <m/>
    <m/>
    <m/>
  </r>
  <r>
    <s v="jamaal1124"/>
    <s v="danaikoutra"/>
    <m/>
    <m/>
    <m/>
    <m/>
    <m/>
    <m/>
    <m/>
    <m/>
    <s v="No"/>
    <n v="37"/>
    <m/>
    <m/>
    <x v="0"/>
    <d v="2019-08-26T18:45:54.000"/>
    <s v="&quot;When to Remember Where You Came From&quot; - Prof. Danai Koutra, Caleb Belth, Fahad Kamran, and Donna Tjandra  propose a node representation learning framework in higher-order networks. @danaikoutra @cbelth #ASONAM2019_x000a__x000a_https://t.co/UirLB8k6Z1"/>
    <m/>
    <m/>
    <x v="0"/>
    <m/>
    <s v="http://pbs.twimg.com/profile_images/1053862203324014592/0v1EIHJR_normal.jpg"/>
    <x v="10"/>
    <d v="2019-08-26T00:00:00.000"/>
    <s v="18:45:54"/>
    <s v="https://twitter.com/jamaal1124/status/1166059209059905537"/>
    <m/>
    <m/>
    <s v="1166059209059905537"/>
    <m/>
    <b v="0"/>
    <n v="0"/>
    <s v=""/>
    <b v="0"/>
    <s v="en"/>
    <m/>
    <s v=""/>
    <b v="0"/>
    <n v="1"/>
    <s v="1166057000549179393"/>
    <s v="Twitter Web App"/>
    <b v="0"/>
    <s v="1166057000549179393"/>
    <s v="Tweet"/>
    <n v="0"/>
    <n v="0"/>
    <m/>
    <m/>
    <m/>
    <m/>
    <m/>
    <m/>
    <m/>
    <m/>
    <n v="1"/>
    <s v="5"/>
    <s v="5"/>
    <n v="18"/>
    <n v="0"/>
    <n v="0"/>
    <n v="0"/>
    <n v="0"/>
    <n v="0"/>
    <n v="0"/>
    <n v="30"/>
    <n v="100"/>
    <n v="30"/>
  </r>
  <r>
    <s v="tylersnetwork"/>
    <s v="msu_egr_news"/>
    <m/>
    <m/>
    <m/>
    <m/>
    <m/>
    <m/>
    <m/>
    <m/>
    <s v="No"/>
    <n v="38"/>
    <m/>
    <m/>
    <x v="0"/>
    <d v="2019-08-26T21:05:14.000"/>
    <s v="I will be presenting our paper &quot;Multi-Factor Congressional Vote Prediction&quot; this week at #ASONAM2019 in session &quot;4B-Elections and Politics&quot;. _x000a_Authors: @hamidkarimi65*, @tylersnetwork*, Aaron Brookhouse, @tangjiliang _x000a_@MSU_Egr_News @ASONAM_News _x000a_https://t.co/nCNF6O3rre https://t.co/0G78JX4Omm"/>
    <s v="http://www.cse.msu.edu/~derrtyle/papers/asonam19-congressional_vote_prediction.pdf"/>
    <s v="msu.edu"/>
    <x v="1"/>
    <s v="https://pbs.twimg.com/media/EC7MfbmUwAASzeS.png"/>
    <s v="https://pbs.twimg.com/media/EC7MfbmUwAASzeS.png"/>
    <x v="11"/>
    <d v="2019-08-26T00:00:00.000"/>
    <s v="21:05:14"/>
    <s v="https://twitter.com/tylersnetwork/status/1166094272178708480"/>
    <m/>
    <m/>
    <s v="1166094272178708480"/>
    <m/>
    <b v="0"/>
    <n v="7"/>
    <s v=""/>
    <b v="0"/>
    <s v="en"/>
    <m/>
    <s v=""/>
    <b v="0"/>
    <n v="0"/>
    <s v=""/>
    <s v="Twitter Web App"/>
    <b v="0"/>
    <s v="1166094272178708480"/>
    <s v="Tweet"/>
    <n v="0"/>
    <n v="0"/>
    <m/>
    <m/>
    <m/>
    <m/>
    <m/>
    <m/>
    <m/>
    <m/>
    <n v="1"/>
    <s v="4"/>
    <s v="4"/>
    <n v="17"/>
    <m/>
    <m/>
    <m/>
    <m/>
    <m/>
    <m/>
    <m/>
    <m/>
    <m/>
  </r>
  <r>
    <s v="tylersnetwork"/>
    <s v="tangjiliang"/>
    <m/>
    <m/>
    <m/>
    <m/>
    <m/>
    <m/>
    <m/>
    <m/>
    <s v="No"/>
    <n v="39"/>
    <m/>
    <m/>
    <x v="0"/>
    <d v="2019-08-26T21:05:14.000"/>
    <s v="I will be presenting our paper &quot;Multi-Factor Congressional Vote Prediction&quot; this week at #ASONAM2019 in session &quot;4B-Elections and Politics&quot;. _x000a_Authors: @hamidkarimi65*, @tylersnetwork*, Aaron Brookhouse, @tangjiliang _x000a_@MSU_Egr_News @ASONAM_News _x000a_https://t.co/nCNF6O3rre https://t.co/0G78JX4Omm"/>
    <s v="http://www.cse.msu.edu/~derrtyle/papers/asonam19-congressional_vote_prediction.pdf"/>
    <s v="msu.edu"/>
    <x v="1"/>
    <s v="https://pbs.twimg.com/media/EC7MfbmUwAASzeS.png"/>
    <s v="https://pbs.twimg.com/media/EC7MfbmUwAASzeS.png"/>
    <x v="11"/>
    <d v="2019-08-26T00:00:00.000"/>
    <s v="21:05:14"/>
    <s v="https://twitter.com/tylersnetwork/status/1166094272178708480"/>
    <m/>
    <m/>
    <s v="1166094272178708480"/>
    <m/>
    <b v="0"/>
    <n v="7"/>
    <s v=""/>
    <b v="0"/>
    <s v="en"/>
    <m/>
    <s v=""/>
    <b v="0"/>
    <n v="0"/>
    <s v=""/>
    <s v="Twitter Web App"/>
    <b v="0"/>
    <s v="1166094272178708480"/>
    <s v="Tweet"/>
    <n v="0"/>
    <n v="0"/>
    <m/>
    <m/>
    <m/>
    <m/>
    <m/>
    <m/>
    <m/>
    <m/>
    <n v="1"/>
    <s v="4"/>
    <s v="4"/>
    <n v="17"/>
    <m/>
    <m/>
    <m/>
    <m/>
    <m/>
    <m/>
    <m/>
    <m/>
    <m/>
  </r>
  <r>
    <s v="tylersnetwork"/>
    <s v="hamidkarimi65"/>
    <m/>
    <m/>
    <m/>
    <m/>
    <m/>
    <m/>
    <m/>
    <m/>
    <s v="No"/>
    <n v="40"/>
    <m/>
    <m/>
    <x v="0"/>
    <d v="2019-08-26T21:05:14.000"/>
    <s v="I will be presenting our paper &quot;Multi-Factor Congressional Vote Prediction&quot; this week at #ASONAM2019 in session &quot;4B-Elections and Politics&quot;. _x000a_Authors: @hamidkarimi65*, @tylersnetwork*, Aaron Brookhouse, @tangjiliang _x000a_@MSU_Egr_News @ASONAM_News _x000a_https://t.co/nCNF6O3rre https://t.co/0G78JX4Omm"/>
    <s v="http://www.cse.msu.edu/~derrtyle/papers/asonam19-congressional_vote_prediction.pdf"/>
    <s v="msu.edu"/>
    <x v="1"/>
    <s v="https://pbs.twimg.com/media/EC7MfbmUwAASzeS.png"/>
    <s v="https://pbs.twimg.com/media/EC7MfbmUwAASzeS.png"/>
    <x v="11"/>
    <d v="2019-08-26T00:00:00.000"/>
    <s v="21:05:14"/>
    <s v="https://twitter.com/tylersnetwork/status/1166094272178708480"/>
    <m/>
    <m/>
    <s v="1166094272178708480"/>
    <m/>
    <b v="0"/>
    <n v="7"/>
    <s v=""/>
    <b v="0"/>
    <s v="en"/>
    <m/>
    <s v=""/>
    <b v="0"/>
    <n v="0"/>
    <s v=""/>
    <s v="Twitter Web App"/>
    <b v="0"/>
    <s v="1166094272178708480"/>
    <s v="Tweet"/>
    <n v="0"/>
    <n v="0"/>
    <m/>
    <m/>
    <m/>
    <m/>
    <m/>
    <m/>
    <m/>
    <m/>
    <n v="1"/>
    <s v="4"/>
    <s v="4"/>
    <n v="17"/>
    <n v="0"/>
    <n v="0"/>
    <n v="0"/>
    <n v="0"/>
    <n v="0"/>
    <n v="0"/>
    <n v="29"/>
    <n v="100"/>
    <n v="29"/>
  </r>
  <r>
    <s v="tylersnetwork"/>
    <s v="asonam_news"/>
    <m/>
    <m/>
    <m/>
    <m/>
    <m/>
    <m/>
    <m/>
    <m/>
    <s v="No"/>
    <n v="41"/>
    <m/>
    <m/>
    <x v="0"/>
    <d v="2019-08-26T21:05:14.000"/>
    <s v="I will be presenting our paper &quot;Multi-Factor Congressional Vote Prediction&quot; this week at #ASONAM2019 in session &quot;4B-Elections and Politics&quot;. _x000a_Authors: @hamidkarimi65*, @tylersnetwork*, Aaron Brookhouse, @tangjiliang _x000a_@MSU_Egr_News @ASONAM_News _x000a_https://t.co/nCNF6O3rre https://t.co/0G78JX4Omm"/>
    <s v="http://www.cse.msu.edu/~derrtyle/papers/asonam19-congressional_vote_prediction.pdf"/>
    <s v="msu.edu"/>
    <x v="1"/>
    <s v="https://pbs.twimg.com/media/EC7MfbmUwAASzeS.png"/>
    <s v="https://pbs.twimg.com/media/EC7MfbmUwAASzeS.png"/>
    <x v="11"/>
    <d v="2019-08-26T00:00:00.000"/>
    <s v="21:05:14"/>
    <s v="https://twitter.com/tylersnetwork/status/1166094272178708480"/>
    <m/>
    <m/>
    <s v="1166094272178708480"/>
    <m/>
    <b v="0"/>
    <n v="7"/>
    <s v=""/>
    <b v="0"/>
    <s v="en"/>
    <m/>
    <s v=""/>
    <b v="0"/>
    <n v="0"/>
    <s v=""/>
    <s v="Twitter Web App"/>
    <b v="0"/>
    <s v="1166094272178708480"/>
    <s v="Tweet"/>
    <n v="0"/>
    <n v="0"/>
    <m/>
    <m/>
    <m/>
    <m/>
    <m/>
    <m/>
    <m/>
    <m/>
    <n v="1"/>
    <s v="4"/>
    <s v="1"/>
    <n v="17"/>
    <m/>
    <m/>
    <m/>
    <m/>
    <m/>
    <m/>
    <m/>
    <m/>
    <m/>
  </r>
  <r>
    <s v="nodexl_mktng"/>
    <s v="nodexl"/>
    <m/>
    <m/>
    <m/>
    <m/>
    <m/>
    <m/>
    <m/>
    <m/>
    <s v="No"/>
    <n v="42"/>
    <m/>
    <m/>
    <x v="1"/>
    <d v="2019-08-27T00:42:15.000"/>
    <s v="Tuesday in Vancouver at 11:30–12:30 and 14:00–15:30 ASONAM 19 Tutorial II: Introduction to Social Network Analysis with NodeXL — https://t.co/4KQbrMFjBe #SNA #SocialMedia #analytics #bigdata #DataScience #DataVisualization #ThinkLink https://t.co/qhTUQenXPw"/>
    <m/>
    <m/>
    <x v="0"/>
    <m/>
    <s v="http://pbs.twimg.com/profile_images/864997760621174784/AUqwmm07_normal.jpg"/>
    <x v="12"/>
    <d v="2019-08-27T00:00:00.000"/>
    <s v="00:42:15"/>
    <s v="https://twitter.com/nodexl_mktng/status/1166148887968538624"/>
    <m/>
    <m/>
    <s v="1166148887968538624"/>
    <m/>
    <b v="0"/>
    <n v="0"/>
    <s v=""/>
    <b v="0"/>
    <s v="en"/>
    <m/>
    <s v=""/>
    <b v="0"/>
    <n v="9"/>
    <s v="1166148577468399619"/>
    <s v="Twitter for iPhone"/>
    <b v="0"/>
    <s v="1166148577468399619"/>
    <s v="Tweet"/>
    <n v="0"/>
    <n v="0"/>
    <m/>
    <m/>
    <m/>
    <m/>
    <m/>
    <m/>
    <m/>
    <m/>
    <n v="1"/>
    <s v="2"/>
    <s v="2"/>
    <n v="14"/>
    <n v="0"/>
    <n v="0"/>
    <n v="0"/>
    <n v="0"/>
    <n v="0"/>
    <n v="0"/>
    <n v="31"/>
    <n v="100"/>
    <n v="31"/>
  </r>
  <r>
    <s v="smr_foundation"/>
    <s v="nodexl"/>
    <m/>
    <m/>
    <m/>
    <m/>
    <m/>
    <m/>
    <m/>
    <m/>
    <s v="No"/>
    <n v="43"/>
    <m/>
    <m/>
    <x v="1"/>
    <d v="2019-08-27T00:42:53.000"/>
    <s v="Tuesday in Vancouver at 11:30–12:30 and 14:00–15:30 ASONAM 19 Tutorial II: Introduction to Social Network Analysis with NodeXL — https://t.co/4KQbrMFjBe #SNA #SocialMedia #analytics #bigdata #DataScience #DataVisualization #ThinkLink https://t.co/qhTUQenXPw"/>
    <m/>
    <m/>
    <x v="0"/>
    <m/>
    <s v="http://pbs.twimg.com/profile_images/849133030237061120/6hUrNP0a_normal.jpg"/>
    <x v="13"/>
    <d v="2019-08-27T00:00:00.000"/>
    <s v="00:42:53"/>
    <s v="https://twitter.com/smr_foundation/status/1166149046160908289"/>
    <m/>
    <m/>
    <s v="1166149046160908289"/>
    <m/>
    <b v="0"/>
    <n v="0"/>
    <s v=""/>
    <b v="0"/>
    <s v="en"/>
    <m/>
    <s v=""/>
    <b v="0"/>
    <n v="9"/>
    <s v="1166148577468399619"/>
    <s v="Twitter for iPhone"/>
    <b v="0"/>
    <s v="1166148577468399619"/>
    <s v="Tweet"/>
    <n v="0"/>
    <n v="0"/>
    <m/>
    <m/>
    <m/>
    <m/>
    <m/>
    <m/>
    <m/>
    <m/>
    <n v="1"/>
    <s v="2"/>
    <s v="2"/>
    <n v="14"/>
    <n v="0"/>
    <n v="0"/>
    <n v="0"/>
    <n v="0"/>
    <n v="0"/>
    <n v="0"/>
    <n v="31"/>
    <n v="100"/>
    <n v="31"/>
  </r>
  <r>
    <s v="connectedaction"/>
    <s v="nodexl"/>
    <m/>
    <m/>
    <m/>
    <m/>
    <m/>
    <m/>
    <m/>
    <m/>
    <s v="No"/>
    <n v="44"/>
    <m/>
    <m/>
    <x v="1"/>
    <d v="2019-08-27T00:43:09.000"/>
    <s v="Tuesday in Vancouver at 11:30–12:30 and 14:00–15:30 ASONAM 19 Tutorial II: Introduction to Social Network Analysis with NodeXL — https://t.co/4KQbrMFjBe #SNA #SocialMedia #analytics #bigdata #DataScience #DataVisualization #ThinkLink https://t.co/qhTUQenXPw"/>
    <m/>
    <m/>
    <x v="0"/>
    <m/>
    <s v="http://pbs.twimg.com/profile_images/1058449535112867841/JP-rVYlW_normal.jpg"/>
    <x v="14"/>
    <d v="2019-08-27T00:00:00.000"/>
    <s v="00:43:09"/>
    <s v="https://twitter.com/connectedaction/status/1166149115882819584"/>
    <m/>
    <m/>
    <s v="1166149115882819584"/>
    <m/>
    <b v="0"/>
    <n v="0"/>
    <s v=""/>
    <b v="0"/>
    <s v="en"/>
    <m/>
    <s v=""/>
    <b v="0"/>
    <n v="9"/>
    <s v="1166148577468399619"/>
    <s v="Twitter for iPhone"/>
    <b v="0"/>
    <s v="1166148577468399619"/>
    <s v="Tweet"/>
    <n v="0"/>
    <n v="0"/>
    <m/>
    <m/>
    <m/>
    <m/>
    <m/>
    <m/>
    <m/>
    <m/>
    <n v="1"/>
    <s v="2"/>
    <s v="2"/>
    <n v="14"/>
    <n v="0"/>
    <n v="0"/>
    <n v="0"/>
    <n v="0"/>
    <n v="0"/>
    <n v="0"/>
    <n v="31"/>
    <n v="100"/>
    <n v="31"/>
  </r>
  <r>
    <s v="mrdoomtr"/>
    <s v="nodexl"/>
    <m/>
    <m/>
    <m/>
    <m/>
    <m/>
    <m/>
    <m/>
    <m/>
    <s v="No"/>
    <n v="45"/>
    <m/>
    <m/>
    <x v="1"/>
    <d v="2019-08-27T00:43:26.000"/>
    <s v="Tuesday in Vancouver at 11:30–12:30 and 14:00–15:30 ASONAM 19 Tutorial II: Introduction to Social Network Analysis with NodeXL — https://t.co/4KQbrMFjBe #SNA #SocialMedia #analytics #bigdata #DataScience #DataVisualization #ThinkLink https://t.co/qhTUQenXPw"/>
    <m/>
    <m/>
    <x v="0"/>
    <m/>
    <s v="http://pbs.twimg.com/profile_images/1157683224165920768/QFYFBRUC_normal.jpg"/>
    <x v="15"/>
    <d v="2019-08-27T00:00:00.000"/>
    <s v="00:43:26"/>
    <s v="https://twitter.com/mrdoomtr/status/1166149187123208192"/>
    <m/>
    <m/>
    <s v="1166149187123208192"/>
    <m/>
    <b v="0"/>
    <n v="0"/>
    <s v=""/>
    <b v="0"/>
    <s v="en"/>
    <m/>
    <s v=""/>
    <b v="0"/>
    <n v="9"/>
    <s v="1166148577468399619"/>
    <s v="Twitter Web App"/>
    <b v="0"/>
    <s v="1166148577468399619"/>
    <s v="Tweet"/>
    <n v="0"/>
    <n v="0"/>
    <m/>
    <m/>
    <m/>
    <m/>
    <m/>
    <m/>
    <m/>
    <m/>
    <n v="1"/>
    <s v="2"/>
    <s v="2"/>
    <n v="14"/>
    <n v="0"/>
    <n v="0"/>
    <n v="0"/>
    <n v="0"/>
    <n v="0"/>
    <n v="0"/>
    <n v="31"/>
    <n v="100"/>
    <n v="31"/>
  </r>
  <r>
    <s v="chidambara09"/>
    <s v="nodexl"/>
    <m/>
    <m/>
    <m/>
    <m/>
    <m/>
    <m/>
    <m/>
    <m/>
    <s v="No"/>
    <n v="46"/>
    <m/>
    <m/>
    <x v="1"/>
    <d v="2019-08-27T01:36:04.000"/>
    <s v="Tuesday in Vancouver at 11:30–12:30 and 14:00–15:30 ASONAM 19 Tutorial II: Introduction to Social Network Analysis with NodeXL — https://t.co/4KQbrMFjBe #SNA #SocialMedia #analytics #bigdata #DataScience #DataVisualization #ThinkLink https://t.co/qhTUQenXPw"/>
    <m/>
    <m/>
    <x v="0"/>
    <m/>
    <s v="http://pbs.twimg.com/profile_images/760774125522518016/jhzjWv0i_normal.jpg"/>
    <x v="16"/>
    <d v="2019-08-27T00:00:00.000"/>
    <s v="01:36:04"/>
    <s v="https://twitter.com/chidambara09/status/1166162431732674560"/>
    <m/>
    <m/>
    <s v="1166162431732674560"/>
    <m/>
    <b v="0"/>
    <n v="0"/>
    <s v=""/>
    <b v="0"/>
    <s v="en"/>
    <m/>
    <s v=""/>
    <b v="0"/>
    <n v="9"/>
    <s v="1166148577468399619"/>
    <s v="Twitter Web App"/>
    <b v="0"/>
    <s v="1166148577468399619"/>
    <s v="Tweet"/>
    <n v="0"/>
    <n v="0"/>
    <m/>
    <m/>
    <m/>
    <m/>
    <m/>
    <m/>
    <m/>
    <m/>
    <n v="1"/>
    <s v="2"/>
    <s v="2"/>
    <n v="14"/>
    <n v="0"/>
    <n v="0"/>
    <n v="0"/>
    <n v="0"/>
    <n v="0"/>
    <n v="0"/>
    <n v="31"/>
    <n v="100"/>
    <n v="31"/>
  </r>
  <r>
    <s v="fmfrancoise"/>
    <s v="nodexl"/>
    <m/>
    <m/>
    <m/>
    <m/>
    <m/>
    <m/>
    <m/>
    <m/>
    <s v="No"/>
    <n v="47"/>
    <m/>
    <m/>
    <x v="1"/>
    <d v="2019-08-27T03:31:50.000"/>
    <s v="Tuesday in Vancouver at 11:30–12:30 and 14:00–15:30 ASONAM 19 Tutorial II: Introduction to Social Network Analysis with NodeXL — https://t.co/4KQbrMFjBe #SNA #SocialMedia #analytics #bigdata #DataScience #DataVisualization #ThinkLink https://t.co/qhTUQenXPw"/>
    <m/>
    <m/>
    <x v="0"/>
    <m/>
    <s v="http://pbs.twimg.com/profile_images/1159101544836583424/LlGFl3km_normal.jpg"/>
    <x v="17"/>
    <d v="2019-08-27T00:00:00.000"/>
    <s v="03:31:50"/>
    <s v="https://twitter.com/fmfrancoise/status/1166191562801463297"/>
    <m/>
    <m/>
    <s v="1166191562801463297"/>
    <m/>
    <b v="0"/>
    <n v="0"/>
    <s v=""/>
    <b v="0"/>
    <s v="en"/>
    <m/>
    <s v=""/>
    <b v="0"/>
    <n v="9"/>
    <s v="1166148577468399619"/>
    <s v="Twitter Web App"/>
    <b v="0"/>
    <s v="1166148577468399619"/>
    <s v="Tweet"/>
    <n v="0"/>
    <n v="0"/>
    <m/>
    <m/>
    <m/>
    <m/>
    <m/>
    <m/>
    <m/>
    <m/>
    <n v="1"/>
    <s v="2"/>
    <s v="2"/>
    <n v="14"/>
    <n v="0"/>
    <n v="0"/>
    <n v="0"/>
    <n v="0"/>
    <n v="0"/>
    <n v="0"/>
    <n v="31"/>
    <n v="100"/>
    <n v="31"/>
  </r>
  <r>
    <s v="marc_smith"/>
    <s v="nodexl"/>
    <m/>
    <m/>
    <m/>
    <m/>
    <m/>
    <m/>
    <m/>
    <m/>
    <s v="No"/>
    <n v="48"/>
    <m/>
    <m/>
    <x v="1"/>
    <d v="2019-08-27T00:41:17.000"/>
    <s v="Tuesday in Vancouver at 11:30–12:30 and 14:00–15:30 ASONAM 19 Tutorial II: Introduction to Social Network Analysis with NodeXL — https://t.co/4KQbrMFjBe #SNA #SocialMedia #analytics #bigdata #DataScience #DataVisualization #ThinkLink https://t.co/qhTUQenXPw"/>
    <m/>
    <m/>
    <x v="0"/>
    <m/>
    <s v="http://pbs.twimg.com/profile_images/943596894831255552/cMOzkc5i_normal.jpg"/>
    <x v="18"/>
    <d v="2019-08-27T00:00:00.000"/>
    <s v="00:41:17"/>
    <s v="https://twitter.com/marc_smith/status/1166148642979237888"/>
    <m/>
    <m/>
    <s v="1166148642979237888"/>
    <m/>
    <b v="0"/>
    <n v="0"/>
    <s v=""/>
    <b v="0"/>
    <s v="en"/>
    <m/>
    <s v=""/>
    <b v="0"/>
    <n v="9"/>
    <s v="1166148577468399619"/>
    <s v="Twitter for iPhone"/>
    <b v="0"/>
    <s v="1166148577468399619"/>
    <s v="Tweet"/>
    <n v="0"/>
    <n v="0"/>
    <m/>
    <m/>
    <m/>
    <m/>
    <m/>
    <m/>
    <m/>
    <m/>
    <n v="1"/>
    <s v="2"/>
    <s v="2"/>
    <n v="14"/>
    <n v="0"/>
    <n v="0"/>
    <n v="0"/>
    <n v="0"/>
    <n v="0"/>
    <n v="0"/>
    <n v="31"/>
    <n v="100"/>
    <n v="31"/>
  </r>
  <r>
    <s v="vivianfrancos"/>
    <s v="marc_smith"/>
    <m/>
    <m/>
    <m/>
    <m/>
    <m/>
    <m/>
    <m/>
    <m/>
    <s v="No"/>
    <n v="49"/>
    <m/>
    <m/>
    <x v="0"/>
    <d v="2019-08-27T07:22:44.000"/>
    <s v="✅  Tuesday in #Vancouver at 11:30–12:30 and 14:00–15:30 #ASONAM19 Tutorial II: Introduction to Social Network Analysis with @nodexl @marc_smith_x000a_#SNA #SocialMedia #analytics #bigdata #DataScience #DataVisualization #ThinkLink #NodeXL _x000a_https://t.co/DuErrZhTaQ"/>
    <s v="http://asonam.cpsc.ucalgary.ca/2019/FinalProgram.php"/>
    <s v="ucalgary.ca"/>
    <x v="2"/>
    <m/>
    <s v="http://pbs.twimg.com/profile_images/1136525117285179392/4LBIES5Y_normal.png"/>
    <x v="19"/>
    <d v="2019-08-27T00:00:00.000"/>
    <s v="07:22:44"/>
    <s v="https://twitter.com/vivianfrancos/status/1166249673520287744"/>
    <m/>
    <m/>
    <s v="1166249673520287744"/>
    <m/>
    <b v="0"/>
    <n v="5"/>
    <s v=""/>
    <b v="0"/>
    <s v="en"/>
    <m/>
    <s v=""/>
    <b v="0"/>
    <n v="0"/>
    <s v=""/>
    <s v="Twitter for Android"/>
    <b v="0"/>
    <s v="1166249673520287744"/>
    <s v="Tweet"/>
    <n v="0"/>
    <n v="0"/>
    <m/>
    <m/>
    <m/>
    <m/>
    <m/>
    <m/>
    <m/>
    <m/>
    <n v="1"/>
    <s v="2"/>
    <s v="2"/>
    <n v="16"/>
    <m/>
    <m/>
    <m/>
    <m/>
    <m/>
    <m/>
    <m/>
    <m/>
    <m/>
  </r>
  <r>
    <s v="vivianfrancos"/>
    <s v="nodexl"/>
    <m/>
    <m/>
    <m/>
    <m/>
    <m/>
    <m/>
    <m/>
    <m/>
    <s v="No"/>
    <n v="50"/>
    <m/>
    <m/>
    <x v="1"/>
    <d v="2019-08-27T07:20:19.000"/>
    <s v="Tuesday in Vancouver at 11:30–12:30 and 14:00–15:30 ASONAM 19 Tutorial II: Introduction to Social Network Analysis with NodeXL — https://t.co/4KQbrMFjBe #SNA #SocialMedia #analytics #bigdata #DataScience #DataVisualization #ThinkLink https://t.co/qhTUQenXPw"/>
    <m/>
    <m/>
    <x v="0"/>
    <m/>
    <s v="http://pbs.twimg.com/profile_images/1136525117285179392/4LBIES5Y_normal.png"/>
    <x v="20"/>
    <d v="2019-08-27T00:00:00.000"/>
    <s v="07:20:19"/>
    <s v="https://twitter.com/vivianfrancos/status/1166249066365431811"/>
    <m/>
    <m/>
    <s v="1166249066365431811"/>
    <m/>
    <b v="0"/>
    <n v="0"/>
    <s v=""/>
    <b v="0"/>
    <s v="en"/>
    <m/>
    <s v=""/>
    <b v="0"/>
    <n v="9"/>
    <s v="1166148577468399619"/>
    <s v="Twitter for Android"/>
    <b v="0"/>
    <s v="1166148577468399619"/>
    <s v="Tweet"/>
    <n v="0"/>
    <n v="0"/>
    <m/>
    <m/>
    <m/>
    <m/>
    <m/>
    <m/>
    <m/>
    <m/>
    <n v="1"/>
    <s v="2"/>
    <s v="2"/>
    <n v="14"/>
    <n v="0"/>
    <n v="0"/>
    <n v="0"/>
    <n v="0"/>
    <n v="0"/>
    <n v="0"/>
    <n v="31"/>
    <n v="100"/>
    <n v="31"/>
  </r>
  <r>
    <s v="vivianfrancos"/>
    <s v="nodexl"/>
    <m/>
    <m/>
    <m/>
    <m/>
    <m/>
    <m/>
    <m/>
    <m/>
    <s v="No"/>
    <n v="51"/>
    <m/>
    <m/>
    <x v="0"/>
    <d v="2019-08-27T07:22:44.000"/>
    <s v="✅  Tuesday in #Vancouver at 11:30–12:30 and 14:00–15:30 #ASONAM19 Tutorial II: Introduction to Social Network Analysis with @nodexl @marc_smith_x000a_#SNA #SocialMedia #analytics #bigdata #DataScience #DataVisualization #ThinkLink #NodeXL _x000a_https://t.co/DuErrZhTaQ"/>
    <s v="http://asonam.cpsc.ucalgary.ca/2019/FinalProgram.php"/>
    <s v="ucalgary.ca"/>
    <x v="2"/>
    <m/>
    <s v="http://pbs.twimg.com/profile_images/1136525117285179392/4LBIES5Y_normal.png"/>
    <x v="19"/>
    <d v="2019-08-27T00:00:00.000"/>
    <s v="07:22:44"/>
    <s v="https://twitter.com/vivianfrancos/status/1166249673520287744"/>
    <m/>
    <m/>
    <s v="1166249673520287744"/>
    <m/>
    <b v="0"/>
    <n v="5"/>
    <s v=""/>
    <b v="0"/>
    <s v="en"/>
    <m/>
    <s v=""/>
    <b v="0"/>
    <n v="0"/>
    <s v=""/>
    <s v="Twitter for Android"/>
    <b v="0"/>
    <s v="1166249673520287744"/>
    <s v="Tweet"/>
    <n v="0"/>
    <n v="0"/>
    <m/>
    <m/>
    <m/>
    <m/>
    <m/>
    <m/>
    <m/>
    <m/>
    <n v="1"/>
    <s v="2"/>
    <s v="2"/>
    <n v="16"/>
    <n v="0"/>
    <n v="0"/>
    <n v="0"/>
    <n v="0"/>
    <n v="0"/>
    <n v="0"/>
    <n v="32"/>
    <n v="100"/>
    <n v="32"/>
  </r>
  <r>
    <s v="masaomi_kimura"/>
    <s v="masaomi_kimura"/>
    <m/>
    <m/>
    <m/>
    <m/>
    <m/>
    <m/>
    <m/>
    <m/>
    <s v="No"/>
    <n v="52"/>
    <m/>
    <m/>
    <x v="2"/>
    <d v="2019-08-27T19:29:53.000"/>
    <s v="I am attending to #ASONAM 2019 at  Vancouver."/>
    <m/>
    <m/>
    <x v="3"/>
    <m/>
    <s v="http://pbs.twimg.com/profile_images/56671664/Untitled_4_normal.jpeg"/>
    <x v="21"/>
    <d v="2019-08-27T00:00:00.000"/>
    <s v="19:29:53"/>
    <s v="https://twitter.com/masaomi_kimura/status/1166432665890721792"/>
    <m/>
    <m/>
    <s v="1166432665890721792"/>
    <m/>
    <b v="0"/>
    <n v="1"/>
    <s v=""/>
    <b v="0"/>
    <s v="en"/>
    <m/>
    <s v=""/>
    <b v="0"/>
    <n v="0"/>
    <s v=""/>
    <s v="Twitter for Android"/>
    <b v="0"/>
    <s v="1166432665890721792"/>
    <s v="Tweet"/>
    <n v="0"/>
    <n v="0"/>
    <m/>
    <m/>
    <m/>
    <m/>
    <m/>
    <m/>
    <m/>
    <m/>
    <n v="1"/>
    <s v="10"/>
    <s v="10"/>
    <n v="15"/>
    <n v="0"/>
    <n v="0"/>
    <n v="0"/>
    <n v="0"/>
    <n v="0"/>
    <n v="0"/>
    <n v="8"/>
    <n v="100"/>
    <n v="8"/>
  </r>
  <r>
    <s v="datametrician"/>
    <s v="bradreeswork"/>
    <m/>
    <m/>
    <m/>
    <m/>
    <m/>
    <m/>
    <m/>
    <m/>
    <s v="No"/>
    <n v="53"/>
    <m/>
    <m/>
    <x v="1"/>
    <d v="2019-08-23T23:40:58.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29067295669116929/tU3g3ogh_normal.jpg"/>
    <x v="22"/>
    <d v="2019-08-23T00:00:00.000"/>
    <s v="23:40:58"/>
    <s v="https://twitter.com/datametrician/status/1165046302041878528"/>
    <m/>
    <m/>
    <s v="1165046302041878528"/>
    <m/>
    <b v="0"/>
    <n v="0"/>
    <s v=""/>
    <b v="0"/>
    <s v="en"/>
    <m/>
    <s v=""/>
    <b v="0"/>
    <n v="10"/>
    <s v="1165041262946390017"/>
    <s v="Twitter for iPhone"/>
    <b v="0"/>
    <s v="1165041262946390017"/>
    <s v="Tweet"/>
    <n v="0"/>
    <n v="0"/>
    <m/>
    <m/>
    <m/>
    <m/>
    <m/>
    <m/>
    <m/>
    <m/>
    <n v="3"/>
    <s v="1"/>
    <s v="1"/>
    <n v="13"/>
    <m/>
    <m/>
    <m/>
    <m/>
    <m/>
    <m/>
    <m/>
    <m/>
    <m/>
  </r>
  <r>
    <s v="datametrician"/>
    <s v="cjnolet"/>
    <m/>
    <m/>
    <m/>
    <m/>
    <m/>
    <m/>
    <m/>
    <m/>
    <s v="No"/>
    <n v="54"/>
    <m/>
    <m/>
    <x v="0"/>
    <d v="2019-08-23T23:40:58.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29067295669116929/tU3g3ogh_normal.jpg"/>
    <x v="22"/>
    <d v="2019-08-23T00:00:00.000"/>
    <s v="23:40:58"/>
    <s v="https://twitter.com/datametrician/status/1165046302041878528"/>
    <m/>
    <m/>
    <s v="1165046302041878528"/>
    <m/>
    <b v="0"/>
    <n v="0"/>
    <s v=""/>
    <b v="0"/>
    <s v="en"/>
    <m/>
    <s v=""/>
    <b v="0"/>
    <n v="10"/>
    <s v="1165041262946390017"/>
    <s v="Twitter for iPhone"/>
    <b v="0"/>
    <s v="1165041262946390017"/>
    <s v="Tweet"/>
    <n v="0"/>
    <n v="0"/>
    <m/>
    <m/>
    <m/>
    <m/>
    <m/>
    <m/>
    <m/>
    <m/>
    <n v="2"/>
    <s v="1"/>
    <s v="1"/>
    <n v="13"/>
    <m/>
    <m/>
    <m/>
    <m/>
    <m/>
    <m/>
    <m/>
    <m/>
    <m/>
  </r>
  <r>
    <s v="datametrician"/>
    <s v="asonam_news"/>
    <m/>
    <m/>
    <m/>
    <m/>
    <m/>
    <m/>
    <m/>
    <m/>
    <s v="No"/>
    <n v="55"/>
    <m/>
    <m/>
    <x v="0"/>
    <d v="2019-08-23T23:40:58.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29067295669116929/tU3g3ogh_normal.jpg"/>
    <x v="22"/>
    <d v="2019-08-23T00:00:00.000"/>
    <s v="23:40:58"/>
    <s v="https://twitter.com/datametrician/status/1165046302041878528"/>
    <m/>
    <m/>
    <s v="1165046302041878528"/>
    <m/>
    <b v="0"/>
    <n v="0"/>
    <s v=""/>
    <b v="0"/>
    <s v="en"/>
    <m/>
    <s v=""/>
    <b v="0"/>
    <n v="10"/>
    <s v="1165041262946390017"/>
    <s v="Twitter for iPhone"/>
    <b v="0"/>
    <s v="1165041262946390017"/>
    <s v="Tweet"/>
    <n v="0"/>
    <n v="0"/>
    <m/>
    <m/>
    <m/>
    <m/>
    <m/>
    <m/>
    <m/>
    <m/>
    <n v="2"/>
    <s v="1"/>
    <s v="1"/>
    <n v="13"/>
    <m/>
    <m/>
    <m/>
    <m/>
    <m/>
    <m/>
    <m/>
    <m/>
    <m/>
  </r>
  <r>
    <s v="datametrician"/>
    <s v="rapidsai"/>
    <m/>
    <m/>
    <m/>
    <m/>
    <m/>
    <m/>
    <m/>
    <m/>
    <s v="No"/>
    <n v="56"/>
    <m/>
    <m/>
    <x v="0"/>
    <d v="2019-08-23T23:40:58.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29067295669116929/tU3g3ogh_normal.jpg"/>
    <x v="22"/>
    <d v="2019-08-23T00:00:00.000"/>
    <s v="23:40:58"/>
    <s v="https://twitter.com/datametrician/status/1165046302041878528"/>
    <m/>
    <m/>
    <s v="1165046302041878528"/>
    <m/>
    <b v="0"/>
    <n v="0"/>
    <s v=""/>
    <b v="0"/>
    <s v="en"/>
    <m/>
    <s v=""/>
    <b v="0"/>
    <n v="10"/>
    <s v="1165041262946390017"/>
    <s v="Twitter for iPhone"/>
    <b v="0"/>
    <s v="1165041262946390017"/>
    <s v="Tweet"/>
    <n v="0"/>
    <n v="0"/>
    <m/>
    <m/>
    <m/>
    <m/>
    <m/>
    <m/>
    <m/>
    <m/>
    <n v="3"/>
    <s v="1"/>
    <s v="1"/>
    <n v="13"/>
    <n v="1"/>
    <n v="2.4390243902439024"/>
    <n v="0"/>
    <n v="0"/>
    <n v="0"/>
    <n v="0"/>
    <n v="40"/>
    <n v="97.5609756097561"/>
    <n v="41"/>
  </r>
  <r>
    <s v="datametrician"/>
    <s v="bradreeswork"/>
    <m/>
    <m/>
    <m/>
    <m/>
    <m/>
    <m/>
    <m/>
    <m/>
    <s v="No"/>
    <n v="57"/>
    <m/>
    <m/>
    <x v="1"/>
    <d v="2019-08-27T23:30:32.000"/>
    <s v="Are you going to be at #ASONAM and enjoy blogging?  Attend the @rapidsai tutorial, 3:30 Aug 27th, write a blog, post a jupyter notebook and you could have a chance to win a new Titan RTX. Details and registration information will be provided at the tutorial."/>
    <m/>
    <m/>
    <x v="3"/>
    <m/>
    <s v="http://pbs.twimg.com/profile_images/1029067295669116929/tU3g3ogh_normal.jpg"/>
    <x v="23"/>
    <d v="2019-08-27T00:00:00.000"/>
    <s v="23:30:32"/>
    <s v="https://twitter.com/datametrician/status/1166493229279272962"/>
    <m/>
    <m/>
    <s v="1166493229279272962"/>
    <m/>
    <b v="0"/>
    <n v="0"/>
    <s v=""/>
    <b v="0"/>
    <s v="en"/>
    <m/>
    <s v=""/>
    <b v="0"/>
    <n v="3"/>
    <s v="1166451466397085696"/>
    <s v="Twitter for iPhone"/>
    <b v="0"/>
    <s v="1166451466397085696"/>
    <s v="Tweet"/>
    <n v="0"/>
    <n v="0"/>
    <m/>
    <m/>
    <m/>
    <m/>
    <m/>
    <m/>
    <m/>
    <m/>
    <n v="3"/>
    <s v="1"/>
    <s v="1"/>
    <n v="11"/>
    <m/>
    <m/>
    <m/>
    <m/>
    <m/>
    <m/>
    <m/>
    <m/>
    <m/>
  </r>
  <r>
    <s v="datametrician"/>
    <s v="rapidsai"/>
    <m/>
    <m/>
    <m/>
    <m/>
    <m/>
    <m/>
    <m/>
    <m/>
    <s v="No"/>
    <n v="58"/>
    <m/>
    <m/>
    <x v="0"/>
    <d v="2019-08-27T23:30:32.000"/>
    <s v="Are you going to be at #ASONAM and enjoy blogging?  Attend the @rapidsai tutorial, 3:30 Aug 27th, write a blog, post a jupyter notebook and you could have a chance to win a new Titan RTX. Details and registration information will be provided at the tutorial."/>
    <m/>
    <m/>
    <x v="3"/>
    <m/>
    <s v="http://pbs.twimg.com/profile_images/1029067295669116929/tU3g3ogh_normal.jpg"/>
    <x v="23"/>
    <d v="2019-08-27T00:00:00.000"/>
    <s v="23:30:32"/>
    <s v="https://twitter.com/datametrician/status/1166493229279272962"/>
    <m/>
    <m/>
    <s v="1166493229279272962"/>
    <m/>
    <b v="0"/>
    <n v="0"/>
    <s v=""/>
    <b v="0"/>
    <s v="en"/>
    <m/>
    <s v=""/>
    <b v="0"/>
    <n v="3"/>
    <s v="1166451466397085696"/>
    <s v="Twitter for iPhone"/>
    <b v="0"/>
    <s v="1166451466397085696"/>
    <s v="Tweet"/>
    <n v="0"/>
    <n v="0"/>
    <m/>
    <m/>
    <m/>
    <m/>
    <m/>
    <m/>
    <m/>
    <m/>
    <n v="3"/>
    <s v="1"/>
    <s v="1"/>
    <n v="11"/>
    <n v="2"/>
    <n v="4.25531914893617"/>
    <n v="0"/>
    <n v="0"/>
    <n v="0"/>
    <n v="0"/>
    <n v="45"/>
    <n v="95.74468085106383"/>
    <n v="47"/>
  </r>
  <r>
    <s v="datametrician"/>
    <s v="bradreeswork"/>
    <m/>
    <m/>
    <m/>
    <m/>
    <m/>
    <m/>
    <m/>
    <m/>
    <s v="No"/>
    <n v="59"/>
    <m/>
    <m/>
    <x v="1"/>
    <d v="2019-08-27T23:30:53.000"/>
    <s v="Tutorial @ASONAM_News is going well. @cjnolet going into the basics of @rapidsai #rapids #NVIDIA #DataScience #asonam https://t.co/w2AnUqdfXt"/>
    <m/>
    <m/>
    <x v="4"/>
    <m/>
    <s v="http://pbs.twimg.com/profile_images/1029067295669116929/tU3g3ogh_normal.jpg"/>
    <x v="24"/>
    <d v="2019-08-27T00:00:00.000"/>
    <s v="23:30:53"/>
    <s v="https://twitter.com/datametrician/status/1166493314654396416"/>
    <m/>
    <m/>
    <s v="1166493314654396416"/>
    <m/>
    <b v="0"/>
    <n v="0"/>
    <s v=""/>
    <b v="0"/>
    <s v="en"/>
    <m/>
    <s v=""/>
    <b v="0"/>
    <n v="3"/>
    <s v="1166491591617462272"/>
    <s v="Twitter for iPhone"/>
    <b v="0"/>
    <s v="1166491591617462272"/>
    <s v="Tweet"/>
    <n v="0"/>
    <n v="0"/>
    <m/>
    <m/>
    <m/>
    <m/>
    <m/>
    <m/>
    <m/>
    <m/>
    <n v="3"/>
    <s v="1"/>
    <s v="1"/>
    <n v="12"/>
    <m/>
    <m/>
    <m/>
    <m/>
    <m/>
    <m/>
    <m/>
    <m/>
    <m/>
  </r>
  <r>
    <s v="datametrician"/>
    <s v="rapidsai"/>
    <m/>
    <m/>
    <m/>
    <m/>
    <m/>
    <m/>
    <m/>
    <m/>
    <s v="No"/>
    <n v="60"/>
    <m/>
    <m/>
    <x v="0"/>
    <d v="2019-08-27T23:30:53.000"/>
    <s v="Tutorial @ASONAM_News is going well. @cjnolet going into the basics of @rapidsai #rapids #NVIDIA #DataScience #asonam https://t.co/w2AnUqdfXt"/>
    <m/>
    <m/>
    <x v="4"/>
    <m/>
    <s v="http://pbs.twimg.com/profile_images/1029067295669116929/tU3g3ogh_normal.jpg"/>
    <x v="24"/>
    <d v="2019-08-27T00:00:00.000"/>
    <s v="23:30:53"/>
    <s v="https://twitter.com/datametrician/status/1166493314654396416"/>
    <m/>
    <m/>
    <s v="1166493314654396416"/>
    <m/>
    <b v="0"/>
    <n v="0"/>
    <s v=""/>
    <b v="0"/>
    <s v="en"/>
    <m/>
    <s v=""/>
    <b v="0"/>
    <n v="3"/>
    <s v="1166491591617462272"/>
    <s v="Twitter for iPhone"/>
    <b v="0"/>
    <s v="1166491591617462272"/>
    <s v="Tweet"/>
    <n v="0"/>
    <n v="0"/>
    <m/>
    <m/>
    <m/>
    <m/>
    <m/>
    <m/>
    <m/>
    <m/>
    <n v="3"/>
    <s v="1"/>
    <s v="1"/>
    <n v="12"/>
    <m/>
    <m/>
    <m/>
    <m/>
    <m/>
    <m/>
    <m/>
    <m/>
    <m/>
  </r>
  <r>
    <s v="datametrician"/>
    <s v="cjnolet"/>
    <m/>
    <m/>
    <m/>
    <m/>
    <m/>
    <m/>
    <m/>
    <m/>
    <s v="No"/>
    <n v="61"/>
    <m/>
    <m/>
    <x v="0"/>
    <d v="2019-08-27T23:30:53.000"/>
    <s v="Tutorial @ASONAM_News is going well. @cjnolet going into the basics of @rapidsai #rapids #NVIDIA #DataScience #asonam https://t.co/w2AnUqdfXt"/>
    <m/>
    <m/>
    <x v="4"/>
    <m/>
    <s v="http://pbs.twimg.com/profile_images/1029067295669116929/tU3g3ogh_normal.jpg"/>
    <x v="24"/>
    <d v="2019-08-27T00:00:00.000"/>
    <s v="23:30:53"/>
    <s v="https://twitter.com/datametrician/status/1166493314654396416"/>
    <m/>
    <m/>
    <s v="1166493314654396416"/>
    <m/>
    <b v="0"/>
    <n v="0"/>
    <s v=""/>
    <b v="0"/>
    <s v="en"/>
    <m/>
    <s v=""/>
    <b v="0"/>
    <n v="3"/>
    <s v="1166491591617462272"/>
    <s v="Twitter for iPhone"/>
    <b v="0"/>
    <s v="1166491591617462272"/>
    <s v="Tweet"/>
    <n v="0"/>
    <n v="0"/>
    <m/>
    <m/>
    <m/>
    <m/>
    <m/>
    <m/>
    <m/>
    <m/>
    <n v="2"/>
    <s v="1"/>
    <s v="1"/>
    <n v="12"/>
    <m/>
    <m/>
    <m/>
    <m/>
    <m/>
    <m/>
    <m/>
    <m/>
    <m/>
  </r>
  <r>
    <s v="datametrician"/>
    <s v="asonam_news"/>
    <m/>
    <m/>
    <m/>
    <m/>
    <m/>
    <m/>
    <m/>
    <m/>
    <s v="No"/>
    <n v="62"/>
    <m/>
    <m/>
    <x v="0"/>
    <d v="2019-08-27T23:30:53.000"/>
    <s v="Tutorial @ASONAM_News is going well. @cjnolet going into the basics of @rapidsai #rapids #NVIDIA #DataScience #asonam https://t.co/w2AnUqdfXt"/>
    <m/>
    <m/>
    <x v="4"/>
    <m/>
    <s v="http://pbs.twimg.com/profile_images/1029067295669116929/tU3g3ogh_normal.jpg"/>
    <x v="24"/>
    <d v="2019-08-27T00:00:00.000"/>
    <s v="23:30:53"/>
    <s v="https://twitter.com/datametrician/status/1166493314654396416"/>
    <m/>
    <m/>
    <s v="1166493314654396416"/>
    <m/>
    <b v="0"/>
    <n v="0"/>
    <s v=""/>
    <b v="0"/>
    <s v="en"/>
    <m/>
    <s v=""/>
    <b v="0"/>
    <n v="3"/>
    <s v="1166491591617462272"/>
    <s v="Twitter for iPhone"/>
    <b v="0"/>
    <s v="1166491591617462272"/>
    <s v="Tweet"/>
    <n v="0"/>
    <n v="0"/>
    <m/>
    <m/>
    <m/>
    <m/>
    <m/>
    <m/>
    <m/>
    <m/>
    <n v="2"/>
    <s v="1"/>
    <s v="1"/>
    <n v="12"/>
    <n v="1"/>
    <n v="6.25"/>
    <n v="0"/>
    <n v="0"/>
    <n v="0"/>
    <n v="0"/>
    <n v="15"/>
    <n v="93.75"/>
    <n v="16"/>
  </r>
  <r>
    <s v="nodexl"/>
    <s v="nodexl"/>
    <m/>
    <m/>
    <m/>
    <m/>
    <m/>
    <m/>
    <m/>
    <m/>
    <s v="No"/>
    <n v="63"/>
    <m/>
    <m/>
    <x v="2"/>
    <d v="2019-08-27T00:41:01.000"/>
    <s v="Tuesday in Vancouver at 11:30–12:30 and 14:00–15:30 ASONAM 19 Tutorial II: Introduction to Social Network Analysis with NodeXL — https://t.co/4KQbrMFjBe #SNA #SocialMedia #analytics #bigdata #DataScience #DataVisualization #ThinkLink https://t.co/qhTUQenXPw"/>
    <s v="http://asonam.cpsc.ucalgary.ca/2019/FinalProgram.php"/>
    <s v="ucalgary.ca"/>
    <x v="5"/>
    <s v="https://pbs.twimg.com/media/EC798wOU8AAhwpp.jpg"/>
    <s v="https://pbs.twimg.com/media/EC798wOU8AAhwpp.jpg"/>
    <x v="25"/>
    <d v="2019-08-27T00:00:00.000"/>
    <s v="00:41:01"/>
    <s v="https://twitter.com/nodexl/status/1166148577468399619"/>
    <m/>
    <m/>
    <s v="1166148577468399619"/>
    <m/>
    <b v="0"/>
    <n v="7"/>
    <s v=""/>
    <b v="0"/>
    <s v="en"/>
    <m/>
    <s v=""/>
    <b v="0"/>
    <n v="9"/>
    <s v=""/>
    <s v="Twitter for iPhone"/>
    <b v="0"/>
    <s v="1166148577468399619"/>
    <s v="Tweet"/>
    <n v="0"/>
    <n v="0"/>
    <m/>
    <m/>
    <m/>
    <m/>
    <m/>
    <m/>
    <m/>
    <m/>
    <n v="1"/>
    <s v="2"/>
    <s v="2"/>
    <n v="14"/>
    <n v="0"/>
    <n v="0"/>
    <n v="0"/>
    <n v="0"/>
    <n v="0"/>
    <n v="0"/>
    <n v="31"/>
    <n v="100"/>
    <n v="31"/>
  </r>
  <r>
    <s v="ccprakay"/>
    <s v="nodexl"/>
    <m/>
    <m/>
    <m/>
    <m/>
    <m/>
    <m/>
    <m/>
    <m/>
    <s v="No"/>
    <n v="64"/>
    <m/>
    <m/>
    <x v="1"/>
    <d v="2019-08-28T05:03:42.000"/>
    <s v="Tuesday in Vancouver at 11:30–12:30 and 14:00–15:30 ASONAM 19 Tutorial II: Introduction to Social Network Analysis with NodeXL — https://t.co/4KQbrMFjBe #SNA #SocialMedia #analytics #bigdata #DataScience #DataVisualization #ThinkLink https://t.co/qhTUQenXPw"/>
    <m/>
    <m/>
    <x v="0"/>
    <m/>
    <s v="http://pbs.twimg.com/profile_images/1066624163173982208/H5Jv1g3o_normal.jpg"/>
    <x v="26"/>
    <d v="2019-08-28T00:00:00.000"/>
    <s v="05:03:42"/>
    <s v="https://twitter.com/ccprakay/status/1166577072816492546"/>
    <m/>
    <m/>
    <s v="1166577072816492546"/>
    <m/>
    <b v="0"/>
    <n v="0"/>
    <s v=""/>
    <b v="0"/>
    <s v="en"/>
    <m/>
    <s v=""/>
    <b v="0"/>
    <n v="9"/>
    <s v="1166148577468399619"/>
    <s v="Twitter for iPhone"/>
    <b v="0"/>
    <s v="1166148577468399619"/>
    <s v="Tweet"/>
    <n v="0"/>
    <n v="0"/>
    <m/>
    <m/>
    <m/>
    <m/>
    <m/>
    <m/>
    <m/>
    <m/>
    <n v="1"/>
    <s v="2"/>
    <s v="2"/>
    <n v="14"/>
    <n v="0"/>
    <n v="0"/>
    <n v="0"/>
    <n v="0"/>
    <n v="0"/>
    <n v="0"/>
    <n v="31"/>
    <n v="100"/>
    <n v="31"/>
  </r>
  <r>
    <s v="tomekdrabas"/>
    <s v="bradreeswork"/>
    <m/>
    <m/>
    <m/>
    <m/>
    <m/>
    <m/>
    <m/>
    <m/>
    <s v="No"/>
    <n v="65"/>
    <m/>
    <m/>
    <x v="1"/>
    <d v="2019-08-23T23:39:45.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836708640362881024/40qOcZks_normal.jpg"/>
    <x v="27"/>
    <d v="2019-08-23T00:00:00.000"/>
    <s v="23:39:45"/>
    <s v="https://twitter.com/tomekdrabas/status/1165045994926395396"/>
    <m/>
    <m/>
    <s v="1165045994926395396"/>
    <m/>
    <b v="0"/>
    <n v="0"/>
    <s v=""/>
    <b v="0"/>
    <s v="en"/>
    <m/>
    <s v=""/>
    <b v="0"/>
    <n v="10"/>
    <s v="1165041262946390017"/>
    <s v="Twitter for iPhone"/>
    <b v="0"/>
    <s v="1165041262946390017"/>
    <s v="Tweet"/>
    <n v="0"/>
    <n v="0"/>
    <m/>
    <m/>
    <m/>
    <m/>
    <m/>
    <m/>
    <m/>
    <m/>
    <n v="3"/>
    <s v="1"/>
    <s v="1"/>
    <n v="13"/>
    <m/>
    <m/>
    <m/>
    <m/>
    <m/>
    <m/>
    <m/>
    <m/>
    <m/>
  </r>
  <r>
    <s v="tomekdrabas"/>
    <s v="cjnolet"/>
    <m/>
    <m/>
    <m/>
    <m/>
    <m/>
    <m/>
    <m/>
    <m/>
    <s v="No"/>
    <n v="66"/>
    <m/>
    <m/>
    <x v="0"/>
    <d v="2019-08-23T23:39:45.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836708640362881024/40qOcZks_normal.jpg"/>
    <x v="27"/>
    <d v="2019-08-23T00:00:00.000"/>
    <s v="23:39:45"/>
    <s v="https://twitter.com/tomekdrabas/status/1165045994926395396"/>
    <m/>
    <m/>
    <s v="1165045994926395396"/>
    <m/>
    <b v="0"/>
    <n v="0"/>
    <s v=""/>
    <b v="0"/>
    <s v="en"/>
    <m/>
    <s v=""/>
    <b v="0"/>
    <n v="10"/>
    <s v="1165041262946390017"/>
    <s v="Twitter for iPhone"/>
    <b v="0"/>
    <s v="1165041262946390017"/>
    <s v="Tweet"/>
    <n v="0"/>
    <n v="0"/>
    <m/>
    <m/>
    <m/>
    <m/>
    <m/>
    <m/>
    <m/>
    <m/>
    <n v="2"/>
    <s v="1"/>
    <s v="1"/>
    <n v="13"/>
    <m/>
    <m/>
    <m/>
    <m/>
    <m/>
    <m/>
    <m/>
    <m/>
    <m/>
  </r>
  <r>
    <s v="tomekdrabas"/>
    <s v="asonam_news"/>
    <m/>
    <m/>
    <m/>
    <m/>
    <m/>
    <m/>
    <m/>
    <m/>
    <s v="No"/>
    <n v="67"/>
    <m/>
    <m/>
    <x v="0"/>
    <d v="2019-08-23T23:39:45.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836708640362881024/40qOcZks_normal.jpg"/>
    <x v="27"/>
    <d v="2019-08-23T00:00:00.000"/>
    <s v="23:39:45"/>
    <s v="https://twitter.com/tomekdrabas/status/1165045994926395396"/>
    <m/>
    <m/>
    <s v="1165045994926395396"/>
    <m/>
    <b v="0"/>
    <n v="0"/>
    <s v=""/>
    <b v="0"/>
    <s v="en"/>
    <m/>
    <s v=""/>
    <b v="0"/>
    <n v="10"/>
    <s v="1165041262946390017"/>
    <s v="Twitter for iPhone"/>
    <b v="0"/>
    <s v="1165041262946390017"/>
    <s v="Tweet"/>
    <n v="0"/>
    <n v="0"/>
    <m/>
    <m/>
    <m/>
    <m/>
    <m/>
    <m/>
    <m/>
    <m/>
    <n v="2"/>
    <s v="1"/>
    <s v="1"/>
    <n v="13"/>
    <m/>
    <m/>
    <m/>
    <m/>
    <m/>
    <m/>
    <m/>
    <m/>
    <m/>
  </r>
  <r>
    <s v="tomekdrabas"/>
    <s v="rapidsai"/>
    <m/>
    <m/>
    <m/>
    <m/>
    <m/>
    <m/>
    <m/>
    <m/>
    <s v="No"/>
    <n v="68"/>
    <m/>
    <m/>
    <x v="0"/>
    <d v="2019-08-23T23:39:45.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836708640362881024/40qOcZks_normal.jpg"/>
    <x v="27"/>
    <d v="2019-08-23T00:00:00.000"/>
    <s v="23:39:45"/>
    <s v="https://twitter.com/tomekdrabas/status/1165045994926395396"/>
    <m/>
    <m/>
    <s v="1165045994926395396"/>
    <m/>
    <b v="0"/>
    <n v="0"/>
    <s v=""/>
    <b v="0"/>
    <s v="en"/>
    <m/>
    <s v=""/>
    <b v="0"/>
    <n v="10"/>
    <s v="1165041262946390017"/>
    <s v="Twitter for iPhone"/>
    <b v="0"/>
    <s v="1165041262946390017"/>
    <s v="Tweet"/>
    <n v="0"/>
    <n v="0"/>
    <m/>
    <m/>
    <m/>
    <m/>
    <m/>
    <m/>
    <m/>
    <m/>
    <n v="3"/>
    <s v="1"/>
    <s v="1"/>
    <n v="13"/>
    <n v="1"/>
    <n v="2.4390243902439024"/>
    <n v="0"/>
    <n v="0"/>
    <n v="0"/>
    <n v="0"/>
    <n v="40"/>
    <n v="97.5609756097561"/>
    <n v="41"/>
  </r>
  <r>
    <s v="tomekdrabas"/>
    <s v="bradreeswork"/>
    <m/>
    <m/>
    <m/>
    <m/>
    <m/>
    <m/>
    <m/>
    <m/>
    <s v="No"/>
    <n v="69"/>
    <m/>
    <m/>
    <x v="1"/>
    <d v="2019-08-28T13:48:02.000"/>
    <s v="Tutorial @ASONAM_News is going well. @cjnolet going into the basics of @rapidsai #rapids #NVIDIA #DataScience #asonam https://t.co/w2AnUqdfXt"/>
    <m/>
    <m/>
    <x v="4"/>
    <m/>
    <s v="http://pbs.twimg.com/profile_images/836708640362881024/40qOcZks_normal.jpg"/>
    <x v="28"/>
    <d v="2019-08-28T00:00:00.000"/>
    <s v="13:48:02"/>
    <s v="https://twitter.com/tomekdrabas/status/1166709024387002369"/>
    <m/>
    <m/>
    <s v="1166709024387002369"/>
    <m/>
    <b v="0"/>
    <n v="0"/>
    <s v=""/>
    <b v="0"/>
    <s v="en"/>
    <m/>
    <s v=""/>
    <b v="0"/>
    <n v="3"/>
    <s v="1166491591617462272"/>
    <s v="Twitter for iPhone"/>
    <b v="0"/>
    <s v="1166491591617462272"/>
    <s v="Tweet"/>
    <n v="0"/>
    <n v="0"/>
    <m/>
    <m/>
    <m/>
    <m/>
    <m/>
    <m/>
    <m/>
    <m/>
    <n v="3"/>
    <s v="1"/>
    <s v="1"/>
    <n v="12"/>
    <m/>
    <m/>
    <m/>
    <m/>
    <m/>
    <m/>
    <m/>
    <m/>
    <m/>
  </r>
  <r>
    <s v="tomekdrabas"/>
    <s v="rapidsai"/>
    <m/>
    <m/>
    <m/>
    <m/>
    <m/>
    <m/>
    <m/>
    <m/>
    <s v="No"/>
    <n v="70"/>
    <m/>
    <m/>
    <x v="0"/>
    <d v="2019-08-28T13:48:02.000"/>
    <s v="Tutorial @ASONAM_News is going well. @cjnolet going into the basics of @rapidsai #rapids #NVIDIA #DataScience #asonam https://t.co/w2AnUqdfXt"/>
    <m/>
    <m/>
    <x v="4"/>
    <m/>
    <s v="http://pbs.twimg.com/profile_images/836708640362881024/40qOcZks_normal.jpg"/>
    <x v="28"/>
    <d v="2019-08-28T00:00:00.000"/>
    <s v="13:48:02"/>
    <s v="https://twitter.com/tomekdrabas/status/1166709024387002369"/>
    <m/>
    <m/>
    <s v="1166709024387002369"/>
    <m/>
    <b v="0"/>
    <n v="0"/>
    <s v=""/>
    <b v="0"/>
    <s v="en"/>
    <m/>
    <s v=""/>
    <b v="0"/>
    <n v="3"/>
    <s v="1166491591617462272"/>
    <s v="Twitter for iPhone"/>
    <b v="0"/>
    <s v="1166491591617462272"/>
    <s v="Tweet"/>
    <n v="0"/>
    <n v="0"/>
    <m/>
    <m/>
    <m/>
    <m/>
    <m/>
    <m/>
    <m/>
    <m/>
    <n v="3"/>
    <s v="1"/>
    <s v="1"/>
    <n v="12"/>
    <m/>
    <m/>
    <m/>
    <m/>
    <m/>
    <m/>
    <m/>
    <m/>
    <m/>
  </r>
  <r>
    <s v="tomekdrabas"/>
    <s v="cjnolet"/>
    <m/>
    <m/>
    <m/>
    <m/>
    <m/>
    <m/>
    <m/>
    <m/>
    <s v="No"/>
    <n v="71"/>
    <m/>
    <m/>
    <x v="0"/>
    <d v="2019-08-28T13:48:02.000"/>
    <s v="Tutorial @ASONAM_News is going well. @cjnolet going into the basics of @rapidsai #rapids #NVIDIA #DataScience #asonam https://t.co/w2AnUqdfXt"/>
    <m/>
    <m/>
    <x v="4"/>
    <m/>
    <s v="http://pbs.twimg.com/profile_images/836708640362881024/40qOcZks_normal.jpg"/>
    <x v="28"/>
    <d v="2019-08-28T00:00:00.000"/>
    <s v="13:48:02"/>
    <s v="https://twitter.com/tomekdrabas/status/1166709024387002369"/>
    <m/>
    <m/>
    <s v="1166709024387002369"/>
    <m/>
    <b v="0"/>
    <n v="0"/>
    <s v=""/>
    <b v="0"/>
    <s v="en"/>
    <m/>
    <s v=""/>
    <b v="0"/>
    <n v="3"/>
    <s v="1166491591617462272"/>
    <s v="Twitter for iPhone"/>
    <b v="0"/>
    <s v="1166491591617462272"/>
    <s v="Tweet"/>
    <n v="0"/>
    <n v="0"/>
    <m/>
    <m/>
    <m/>
    <m/>
    <m/>
    <m/>
    <m/>
    <m/>
    <n v="2"/>
    <s v="1"/>
    <s v="1"/>
    <n v="12"/>
    <m/>
    <m/>
    <m/>
    <m/>
    <m/>
    <m/>
    <m/>
    <m/>
    <m/>
  </r>
  <r>
    <s v="tomekdrabas"/>
    <s v="asonam_news"/>
    <m/>
    <m/>
    <m/>
    <m/>
    <m/>
    <m/>
    <m/>
    <m/>
    <s v="No"/>
    <n v="72"/>
    <m/>
    <m/>
    <x v="0"/>
    <d v="2019-08-28T13:48:02.000"/>
    <s v="Tutorial @ASONAM_News is going well. @cjnolet going into the basics of @rapidsai #rapids #NVIDIA #DataScience #asonam https://t.co/w2AnUqdfXt"/>
    <m/>
    <m/>
    <x v="4"/>
    <m/>
    <s v="http://pbs.twimg.com/profile_images/836708640362881024/40qOcZks_normal.jpg"/>
    <x v="28"/>
    <d v="2019-08-28T00:00:00.000"/>
    <s v="13:48:02"/>
    <s v="https://twitter.com/tomekdrabas/status/1166709024387002369"/>
    <m/>
    <m/>
    <s v="1166709024387002369"/>
    <m/>
    <b v="0"/>
    <n v="0"/>
    <s v=""/>
    <b v="0"/>
    <s v="en"/>
    <m/>
    <s v=""/>
    <b v="0"/>
    <n v="3"/>
    <s v="1166491591617462272"/>
    <s v="Twitter for iPhone"/>
    <b v="0"/>
    <s v="1166491591617462272"/>
    <s v="Tweet"/>
    <n v="0"/>
    <n v="0"/>
    <m/>
    <m/>
    <m/>
    <m/>
    <m/>
    <m/>
    <m/>
    <m/>
    <n v="2"/>
    <s v="1"/>
    <s v="1"/>
    <n v="12"/>
    <n v="1"/>
    <n v="6.25"/>
    <n v="0"/>
    <n v="0"/>
    <n v="0"/>
    <n v="0"/>
    <n v="15"/>
    <n v="93.75"/>
    <n v="16"/>
  </r>
  <r>
    <s v="tomekdrabas"/>
    <s v="bradreeswork"/>
    <m/>
    <m/>
    <m/>
    <m/>
    <m/>
    <m/>
    <m/>
    <m/>
    <s v="No"/>
    <n v="73"/>
    <m/>
    <m/>
    <x v="1"/>
    <d v="2019-08-28T13:48:31.000"/>
    <s v="Are you going to be at #ASONAM and enjoy blogging?  Attend the @rapidsai tutorial, 3:30 Aug 27th, write a blog, post a jupyter notebook and you could have a chance to win a new Titan RTX. Details and registration information will be provided at the tutorial."/>
    <m/>
    <m/>
    <x v="3"/>
    <m/>
    <s v="http://pbs.twimg.com/profile_images/836708640362881024/40qOcZks_normal.jpg"/>
    <x v="29"/>
    <d v="2019-08-28T00:00:00.000"/>
    <s v="13:48:31"/>
    <s v="https://twitter.com/tomekdrabas/status/1166709145669496833"/>
    <m/>
    <m/>
    <s v="1166709145669496833"/>
    <m/>
    <b v="0"/>
    <n v="0"/>
    <s v=""/>
    <b v="0"/>
    <s v="en"/>
    <m/>
    <s v=""/>
    <b v="0"/>
    <n v="3"/>
    <s v="1166451466397085696"/>
    <s v="Twitter for iPhone"/>
    <b v="0"/>
    <s v="1166451466397085696"/>
    <s v="Tweet"/>
    <n v="0"/>
    <n v="0"/>
    <m/>
    <m/>
    <m/>
    <m/>
    <m/>
    <m/>
    <m/>
    <m/>
    <n v="3"/>
    <s v="1"/>
    <s v="1"/>
    <n v="11"/>
    <m/>
    <m/>
    <m/>
    <m/>
    <m/>
    <m/>
    <m/>
    <m/>
    <m/>
  </r>
  <r>
    <s v="tomekdrabas"/>
    <s v="rapidsai"/>
    <m/>
    <m/>
    <m/>
    <m/>
    <m/>
    <m/>
    <m/>
    <m/>
    <s v="No"/>
    <n v="74"/>
    <m/>
    <m/>
    <x v="0"/>
    <d v="2019-08-28T13:48:31.000"/>
    <s v="Are you going to be at #ASONAM and enjoy blogging?  Attend the @rapidsai tutorial, 3:30 Aug 27th, write a blog, post a jupyter notebook and you could have a chance to win a new Titan RTX. Details and registration information will be provided at the tutorial."/>
    <m/>
    <m/>
    <x v="3"/>
    <m/>
    <s v="http://pbs.twimg.com/profile_images/836708640362881024/40qOcZks_normal.jpg"/>
    <x v="29"/>
    <d v="2019-08-28T00:00:00.000"/>
    <s v="13:48:31"/>
    <s v="https://twitter.com/tomekdrabas/status/1166709145669496833"/>
    <m/>
    <m/>
    <s v="1166709145669496833"/>
    <m/>
    <b v="0"/>
    <n v="0"/>
    <s v=""/>
    <b v="0"/>
    <s v="en"/>
    <m/>
    <s v=""/>
    <b v="0"/>
    <n v="3"/>
    <s v="1166451466397085696"/>
    <s v="Twitter for iPhone"/>
    <b v="0"/>
    <s v="1166451466397085696"/>
    <s v="Tweet"/>
    <n v="0"/>
    <n v="0"/>
    <m/>
    <m/>
    <m/>
    <m/>
    <m/>
    <m/>
    <m/>
    <m/>
    <n v="3"/>
    <s v="1"/>
    <s v="1"/>
    <n v="11"/>
    <n v="2"/>
    <n v="4.25531914893617"/>
    <n v="0"/>
    <n v="0"/>
    <n v="0"/>
    <n v="0"/>
    <n v="45"/>
    <n v="95.74468085106383"/>
    <n v="47"/>
  </r>
  <r>
    <s v="rosmith11"/>
    <s v="northwesterneng"/>
    <m/>
    <m/>
    <m/>
    <m/>
    <m/>
    <m/>
    <m/>
    <m/>
    <s v="No"/>
    <n v="75"/>
    <m/>
    <m/>
    <x v="0"/>
    <d v="2019-08-29T12:36:03.000"/>
    <s v="Right-wing @WhatsApp users in #Brazil are louder, more active, more effective_x000a_@NorthwesternEng @ASONAM_News _x000a_https://t.co/AUxtr4NDDi"/>
    <s v="https://news.northwestern.edu/stories/2019/08/right-wing-whatsapp-users-in-brazil-are-louder-more-active-more-effective/"/>
    <s v="northwestern.edu"/>
    <x v="6"/>
    <m/>
    <s v="http://pbs.twimg.com/profile_images/573118149/Robert_Smith_normal.jpg"/>
    <x v="30"/>
    <d v="2019-08-29T00:00:00.000"/>
    <s v="12:36:03"/>
    <s v="https://twitter.com/rosmith11/status/1167053295116017666"/>
    <m/>
    <m/>
    <s v="1167053295116017666"/>
    <m/>
    <b v="0"/>
    <n v="0"/>
    <s v=""/>
    <b v="0"/>
    <s v="en"/>
    <m/>
    <s v=""/>
    <b v="0"/>
    <n v="0"/>
    <s v=""/>
    <s v="Twitter Web App"/>
    <b v="0"/>
    <s v="1167053295116017666"/>
    <s v="Tweet"/>
    <n v="0"/>
    <n v="0"/>
    <m/>
    <m/>
    <m/>
    <m/>
    <m/>
    <m/>
    <m/>
    <m/>
    <n v="1"/>
    <s v="6"/>
    <s v="6"/>
    <n v="10"/>
    <m/>
    <m/>
    <m/>
    <m/>
    <m/>
    <m/>
    <m/>
    <m/>
    <m/>
  </r>
  <r>
    <s v="rosmith11"/>
    <s v="whatsapp"/>
    <m/>
    <m/>
    <m/>
    <m/>
    <m/>
    <m/>
    <m/>
    <m/>
    <s v="No"/>
    <n v="76"/>
    <m/>
    <m/>
    <x v="0"/>
    <d v="2019-08-29T12:36:03.000"/>
    <s v="Right-wing @WhatsApp users in #Brazil are louder, more active, more effective_x000a_@NorthwesternEng @ASONAM_News _x000a_https://t.co/AUxtr4NDDi"/>
    <s v="https://news.northwestern.edu/stories/2019/08/right-wing-whatsapp-users-in-brazil-are-louder-more-active-more-effective/"/>
    <s v="northwestern.edu"/>
    <x v="6"/>
    <m/>
    <s v="http://pbs.twimg.com/profile_images/573118149/Robert_Smith_normal.jpg"/>
    <x v="30"/>
    <d v="2019-08-29T00:00:00.000"/>
    <s v="12:36:03"/>
    <s v="https://twitter.com/rosmith11/status/1167053295116017666"/>
    <m/>
    <m/>
    <s v="1167053295116017666"/>
    <m/>
    <b v="0"/>
    <n v="0"/>
    <s v=""/>
    <b v="0"/>
    <s v="en"/>
    <m/>
    <s v=""/>
    <b v="0"/>
    <n v="0"/>
    <s v=""/>
    <s v="Twitter Web App"/>
    <b v="0"/>
    <s v="1167053295116017666"/>
    <s v="Tweet"/>
    <n v="0"/>
    <n v="0"/>
    <m/>
    <m/>
    <m/>
    <m/>
    <m/>
    <m/>
    <m/>
    <m/>
    <n v="1"/>
    <s v="6"/>
    <s v="6"/>
    <n v="10"/>
    <n v="2"/>
    <n v="14.285714285714286"/>
    <n v="1"/>
    <n v="7.142857142857143"/>
    <n v="0"/>
    <n v="0"/>
    <n v="11"/>
    <n v="78.57142857142857"/>
    <n v="14"/>
  </r>
  <r>
    <s v="rosmith11"/>
    <s v="asonam_news"/>
    <m/>
    <m/>
    <m/>
    <m/>
    <m/>
    <m/>
    <m/>
    <m/>
    <s v="No"/>
    <n v="77"/>
    <m/>
    <m/>
    <x v="0"/>
    <d v="2019-08-29T12:36:03.000"/>
    <s v="Right-wing @WhatsApp users in #Brazil are louder, more active, more effective_x000a_@NorthwesternEng @ASONAM_News _x000a_https://t.co/AUxtr4NDDi"/>
    <s v="https://news.northwestern.edu/stories/2019/08/right-wing-whatsapp-users-in-brazil-are-louder-more-active-more-effective/"/>
    <s v="northwestern.edu"/>
    <x v="6"/>
    <m/>
    <s v="http://pbs.twimg.com/profile_images/573118149/Robert_Smith_normal.jpg"/>
    <x v="30"/>
    <d v="2019-08-29T00:00:00.000"/>
    <s v="12:36:03"/>
    <s v="https://twitter.com/rosmith11/status/1167053295116017666"/>
    <m/>
    <m/>
    <s v="1167053295116017666"/>
    <m/>
    <b v="0"/>
    <n v="0"/>
    <s v=""/>
    <b v="0"/>
    <s v="en"/>
    <m/>
    <s v=""/>
    <b v="0"/>
    <n v="0"/>
    <s v=""/>
    <s v="Twitter Web App"/>
    <b v="0"/>
    <s v="1167053295116017666"/>
    <s v="Tweet"/>
    <n v="0"/>
    <n v="0"/>
    <m/>
    <m/>
    <m/>
    <m/>
    <m/>
    <m/>
    <m/>
    <m/>
    <n v="1"/>
    <s v="6"/>
    <s v="1"/>
    <n v="10"/>
    <m/>
    <m/>
    <m/>
    <m/>
    <m/>
    <m/>
    <m/>
    <m/>
    <m/>
  </r>
  <r>
    <s v="lulypiojis"/>
    <s v="narvycrzz"/>
    <m/>
    <m/>
    <m/>
    <m/>
    <m/>
    <m/>
    <m/>
    <m/>
    <s v="No"/>
    <n v="78"/>
    <m/>
    <m/>
    <x v="1"/>
    <d v="2019-08-29T15:25:44.000"/>
    <s v="Como arcoíris que asonam en un mal tiempo!!!! Brillará @Cielo_Razzo"/>
    <m/>
    <m/>
    <x v="0"/>
    <m/>
    <s v="http://pbs.twimg.com/profile_images/1108187738413715456/-RyE1HVD_normal.jpg"/>
    <x v="31"/>
    <d v="2019-08-29T00:00:00.000"/>
    <s v="15:25:44"/>
    <s v="https://twitter.com/lulypiojis/status/1167095998709153794"/>
    <m/>
    <m/>
    <s v="1167095998709153794"/>
    <m/>
    <b v="0"/>
    <n v="0"/>
    <s v=""/>
    <b v="0"/>
    <s v="es"/>
    <m/>
    <s v=""/>
    <b v="0"/>
    <n v="4"/>
    <s v="1167094676047978496"/>
    <s v="Twitter for iPhone"/>
    <b v="0"/>
    <s v="1167094676047978496"/>
    <s v="Tweet"/>
    <n v="0"/>
    <n v="0"/>
    <m/>
    <m/>
    <m/>
    <m/>
    <m/>
    <m/>
    <m/>
    <m/>
    <n v="1"/>
    <s v="3"/>
    <s v="3"/>
    <n v="1"/>
    <m/>
    <m/>
    <m/>
    <m/>
    <m/>
    <m/>
    <m/>
    <m/>
    <m/>
  </r>
  <r>
    <s v="lulypiojis"/>
    <s v="cielo_razzo"/>
    <m/>
    <m/>
    <m/>
    <m/>
    <m/>
    <m/>
    <m/>
    <m/>
    <s v="No"/>
    <n v="79"/>
    <m/>
    <m/>
    <x v="0"/>
    <d v="2019-08-29T15:25:44.000"/>
    <s v="Como arcoíris que asonam en un mal tiempo!!!! Brillará @Cielo_Razzo"/>
    <m/>
    <m/>
    <x v="0"/>
    <m/>
    <s v="http://pbs.twimg.com/profile_images/1108187738413715456/-RyE1HVD_normal.jpg"/>
    <x v="31"/>
    <d v="2019-08-29T00:00:00.000"/>
    <s v="15:25:44"/>
    <s v="https://twitter.com/lulypiojis/status/1167095998709153794"/>
    <m/>
    <m/>
    <s v="1167095998709153794"/>
    <m/>
    <b v="0"/>
    <n v="0"/>
    <s v=""/>
    <b v="0"/>
    <s v="es"/>
    <m/>
    <s v=""/>
    <b v="0"/>
    <n v="4"/>
    <s v="1167094676047978496"/>
    <s v="Twitter for iPhone"/>
    <b v="0"/>
    <s v="1167094676047978496"/>
    <s v="Tweet"/>
    <n v="0"/>
    <n v="0"/>
    <m/>
    <m/>
    <m/>
    <m/>
    <m/>
    <m/>
    <m/>
    <m/>
    <n v="1"/>
    <s v="3"/>
    <s v="3"/>
    <n v="1"/>
    <n v="0"/>
    <n v="0"/>
    <n v="0"/>
    <n v="0"/>
    <n v="0"/>
    <n v="0"/>
    <n v="10"/>
    <n v="100"/>
    <n v="10"/>
  </r>
  <r>
    <s v="yesicammm"/>
    <s v="narvycrzz"/>
    <m/>
    <m/>
    <m/>
    <m/>
    <m/>
    <m/>
    <m/>
    <m/>
    <s v="No"/>
    <n v="80"/>
    <m/>
    <m/>
    <x v="1"/>
    <d v="2019-08-29T16:10:00.000"/>
    <s v="Como arcoíris que asonam en un mal tiempo!!!! Brillará @Cielo_Razzo"/>
    <m/>
    <m/>
    <x v="0"/>
    <m/>
    <s v="http://pbs.twimg.com/profile_images/1011683139381612549/ojSGyI-i_normal.jpg"/>
    <x v="32"/>
    <d v="2019-08-29T00:00:00.000"/>
    <s v="16:10:00"/>
    <s v="https://twitter.com/yesicammm/status/1167107140940652544"/>
    <m/>
    <m/>
    <s v="1167107140940652544"/>
    <m/>
    <b v="0"/>
    <n v="0"/>
    <s v=""/>
    <b v="0"/>
    <s v="es"/>
    <m/>
    <s v=""/>
    <b v="0"/>
    <n v="4"/>
    <s v="1167094676047978496"/>
    <s v="Twitter for Android"/>
    <b v="0"/>
    <s v="1167094676047978496"/>
    <s v="Tweet"/>
    <n v="0"/>
    <n v="0"/>
    <m/>
    <m/>
    <m/>
    <m/>
    <m/>
    <m/>
    <m/>
    <m/>
    <n v="1"/>
    <s v="3"/>
    <s v="3"/>
    <n v="1"/>
    <m/>
    <m/>
    <m/>
    <m/>
    <m/>
    <m/>
    <m/>
    <m/>
    <m/>
  </r>
  <r>
    <s v="yesicammm"/>
    <s v="cielo_razzo"/>
    <m/>
    <m/>
    <m/>
    <m/>
    <m/>
    <m/>
    <m/>
    <m/>
    <s v="No"/>
    <n v="81"/>
    <m/>
    <m/>
    <x v="0"/>
    <d v="2019-08-29T16:10:00.000"/>
    <s v="Como arcoíris que asonam en un mal tiempo!!!! Brillará @Cielo_Razzo"/>
    <m/>
    <m/>
    <x v="0"/>
    <m/>
    <s v="http://pbs.twimg.com/profile_images/1011683139381612549/ojSGyI-i_normal.jpg"/>
    <x v="32"/>
    <d v="2019-08-29T00:00:00.000"/>
    <s v="16:10:00"/>
    <s v="https://twitter.com/yesicammm/status/1167107140940652544"/>
    <m/>
    <m/>
    <s v="1167107140940652544"/>
    <m/>
    <b v="0"/>
    <n v="0"/>
    <s v=""/>
    <b v="0"/>
    <s v="es"/>
    <m/>
    <s v=""/>
    <b v="0"/>
    <n v="4"/>
    <s v="1167094676047978496"/>
    <s v="Twitter for Android"/>
    <b v="0"/>
    <s v="1167094676047978496"/>
    <s v="Tweet"/>
    <n v="0"/>
    <n v="0"/>
    <m/>
    <m/>
    <m/>
    <m/>
    <m/>
    <m/>
    <m/>
    <m/>
    <n v="1"/>
    <s v="3"/>
    <s v="3"/>
    <n v="1"/>
    <n v="0"/>
    <n v="0"/>
    <n v="0"/>
    <n v="0"/>
    <n v="0"/>
    <n v="0"/>
    <n v="10"/>
    <n v="100"/>
    <n v="10"/>
  </r>
  <r>
    <s v="rocidemarchi"/>
    <s v="narvycrzz"/>
    <m/>
    <m/>
    <m/>
    <m/>
    <m/>
    <m/>
    <m/>
    <m/>
    <s v="No"/>
    <n v="82"/>
    <m/>
    <m/>
    <x v="1"/>
    <d v="2019-08-29T16:18:10.000"/>
    <s v="Como arcoíris que asonam en un mal tiempo!!!! Brillará @Cielo_Razzo"/>
    <m/>
    <m/>
    <x v="0"/>
    <m/>
    <s v="http://pbs.twimg.com/profile_images/1158199969557417984/lkQBkGgG_normal.jpg"/>
    <x v="33"/>
    <d v="2019-08-29T00:00:00.000"/>
    <s v="16:18:10"/>
    <s v="https://twitter.com/rocidemarchi/status/1167109193079414785"/>
    <m/>
    <m/>
    <s v="1167109193079414785"/>
    <m/>
    <b v="0"/>
    <n v="0"/>
    <s v=""/>
    <b v="0"/>
    <s v="es"/>
    <m/>
    <s v=""/>
    <b v="0"/>
    <n v="4"/>
    <s v="1167094676047978496"/>
    <s v="Twitter for iPhone"/>
    <b v="0"/>
    <s v="1167094676047978496"/>
    <s v="Tweet"/>
    <n v="0"/>
    <n v="0"/>
    <m/>
    <m/>
    <m/>
    <m/>
    <m/>
    <m/>
    <m/>
    <m/>
    <n v="1"/>
    <s v="3"/>
    <s v="3"/>
    <n v="1"/>
    <m/>
    <m/>
    <m/>
    <m/>
    <m/>
    <m/>
    <m/>
    <m/>
    <m/>
  </r>
  <r>
    <s v="rocidemarchi"/>
    <s v="cielo_razzo"/>
    <m/>
    <m/>
    <m/>
    <m/>
    <m/>
    <m/>
    <m/>
    <m/>
    <s v="No"/>
    <n v="83"/>
    <m/>
    <m/>
    <x v="0"/>
    <d v="2019-08-29T16:18:10.000"/>
    <s v="Como arcoíris que asonam en un mal tiempo!!!! Brillará @Cielo_Razzo"/>
    <m/>
    <m/>
    <x v="0"/>
    <m/>
    <s v="http://pbs.twimg.com/profile_images/1158199969557417984/lkQBkGgG_normal.jpg"/>
    <x v="33"/>
    <d v="2019-08-29T00:00:00.000"/>
    <s v="16:18:10"/>
    <s v="https://twitter.com/rocidemarchi/status/1167109193079414785"/>
    <m/>
    <m/>
    <s v="1167109193079414785"/>
    <m/>
    <b v="0"/>
    <n v="0"/>
    <s v=""/>
    <b v="0"/>
    <s v="es"/>
    <m/>
    <s v=""/>
    <b v="0"/>
    <n v="4"/>
    <s v="1167094676047978496"/>
    <s v="Twitter for iPhone"/>
    <b v="0"/>
    <s v="1167094676047978496"/>
    <s v="Tweet"/>
    <n v="0"/>
    <n v="0"/>
    <m/>
    <m/>
    <m/>
    <m/>
    <m/>
    <m/>
    <m/>
    <m/>
    <n v="1"/>
    <s v="3"/>
    <s v="3"/>
    <n v="1"/>
    <n v="0"/>
    <n v="0"/>
    <n v="0"/>
    <n v="0"/>
    <n v="0"/>
    <n v="0"/>
    <n v="10"/>
    <n v="100"/>
    <n v="10"/>
  </r>
  <r>
    <s v="abagavat"/>
    <s v="abagavat"/>
    <m/>
    <m/>
    <m/>
    <m/>
    <m/>
    <m/>
    <m/>
    <m/>
    <s v="No"/>
    <n v="84"/>
    <m/>
    <m/>
    <x v="2"/>
    <d v="2019-08-29T17:00:53.000"/>
    <s v="At ASONAM'19😊 Listening Dr.Christina Lerman's talk about friendship paradox in social networks #ASONAM _x000a_#CSS #NetworkScience https://t.co/Tj4FJEF3b6"/>
    <m/>
    <m/>
    <x v="7"/>
    <s v="https://pbs.twimg.com/media/EDJxZdDWwAIfWVm.jpg"/>
    <s v="https://pbs.twimg.com/media/EDJxZdDWwAIfWVm.jpg"/>
    <x v="34"/>
    <d v="2019-08-29T00:00:00.000"/>
    <s v="17:00:53"/>
    <s v="https://twitter.com/abagavat/status/1167119945253163010"/>
    <m/>
    <m/>
    <s v="1167119945253163010"/>
    <m/>
    <b v="0"/>
    <n v="2"/>
    <s v=""/>
    <b v="0"/>
    <s v="en"/>
    <m/>
    <s v=""/>
    <b v="0"/>
    <n v="0"/>
    <s v=""/>
    <s v="Twitter for Android"/>
    <b v="0"/>
    <s v="1167119945253163010"/>
    <s v="Tweet"/>
    <n v="0"/>
    <n v="0"/>
    <m/>
    <m/>
    <m/>
    <m/>
    <m/>
    <m/>
    <m/>
    <m/>
    <n v="1"/>
    <s v="10"/>
    <s v="10"/>
    <n v="9"/>
    <n v="0"/>
    <n v="0"/>
    <n v="0"/>
    <n v="0"/>
    <n v="0"/>
    <n v="0"/>
    <n v="16"/>
    <n v="100"/>
    <n v="16"/>
  </r>
  <r>
    <s v="cjnolet"/>
    <s v="rapidsai"/>
    <m/>
    <m/>
    <m/>
    <m/>
    <m/>
    <m/>
    <m/>
    <m/>
    <s v="Yes"/>
    <n v="85"/>
    <m/>
    <m/>
    <x v="0"/>
    <d v="2019-08-23T23:22:38.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102673639583944704/HL5wrpAx_normal.png"/>
    <x v="35"/>
    <d v="2019-08-23T00:00:00.000"/>
    <s v="23:22:38"/>
    <s v="https://twitter.com/cjnolet/status/1165041689574223873"/>
    <m/>
    <m/>
    <s v="1165041689574223873"/>
    <m/>
    <b v="0"/>
    <n v="0"/>
    <s v=""/>
    <b v="0"/>
    <s v="en"/>
    <m/>
    <s v=""/>
    <b v="0"/>
    <n v="10"/>
    <s v="1165041262946390017"/>
    <s v="Twitter for iPhone"/>
    <b v="0"/>
    <s v="1165041262946390017"/>
    <s v="Tweet"/>
    <n v="0"/>
    <n v="0"/>
    <m/>
    <m/>
    <m/>
    <m/>
    <m/>
    <m/>
    <m/>
    <m/>
    <n v="1"/>
    <s v="1"/>
    <s v="1"/>
    <n v="13"/>
    <n v="1"/>
    <n v="2.4390243902439024"/>
    <n v="0"/>
    <n v="0"/>
    <n v="0"/>
    <n v="0"/>
    <n v="40"/>
    <n v="97.5609756097561"/>
    <n v="41"/>
  </r>
  <r>
    <s v="rapidsai"/>
    <s v="bradreeswork"/>
    <m/>
    <m/>
    <m/>
    <m/>
    <m/>
    <m/>
    <m/>
    <m/>
    <s v="Yes"/>
    <n v="86"/>
    <m/>
    <m/>
    <x v="1"/>
    <d v="2019-08-23T23:39:3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49911508296224770/9R5kP6Ql_normal.jpg"/>
    <x v="36"/>
    <d v="2019-08-23T00:00:00.000"/>
    <s v="23:39:31"/>
    <s v="https://twitter.com/rapidsai/status/1165045937783414790"/>
    <m/>
    <m/>
    <s v="1165045937783414790"/>
    <m/>
    <b v="0"/>
    <n v="0"/>
    <s v=""/>
    <b v="0"/>
    <s v="en"/>
    <m/>
    <s v=""/>
    <b v="0"/>
    <n v="10"/>
    <s v="1165041262946390017"/>
    <s v="Twitter for iPhone"/>
    <b v="0"/>
    <s v="1165041262946390017"/>
    <s v="Tweet"/>
    <n v="0"/>
    <n v="0"/>
    <m/>
    <m/>
    <m/>
    <m/>
    <m/>
    <m/>
    <m/>
    <m/>
    <n v="3"/>
    <s v="1"/>
    <s v="1"/>
    <n v="13"/>
    <m/>
    <m/>
    <m/>
    <m/>
    <m/>
    <m/>
    <m/>
    <m/>
    <m/>
  </r>
  <r>
    <s v="rapidsai"/>
    <s v="cjnolet"/>
    <m/>
    <m/>
    <m/>
    <m/>
    <m/>
    <m/>
    <m/>
    <m/>
    <s v="Yes"/>
    <n v="87"/>
    <m/>
    <m/>
    <x v="0"/>
    <d v="2019-08-23T23:39:3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49911508296224770/9R5kP6Ql_normal.jpg"/>
    <x v="36"/>
    <d v="2019-08-23T00:00:00.000"/>
    <s v="23:39:31"/>
    <s v="https://twitter.com/rapidsai/status/1165045937783414790"/>
    <m/>
    <m/>
    <s v="1165045937783414790"/>
    <m/>
    <b v="0"/>
    <n v="0"/>
    <s v=""/>
    <b v="0"/>
    <s v="en"/>
    <m/>
    <s v=""/>
    <b v="0"/>
    <n v="10"/>
    <s v="1165041262946390017"/>
    <s v="Twitter for iPhone"/>
    <b v="0"/>
    <s v="1165041262946390017"/>
    <s v="Tweet"/>
    <n v="0"/>
    <n v="0"/>
    <m/>
    <m/>
    <m/>
    <m/>
    <m/>
    <m/>
    <m/>
    <m/>
    <n v="2"/>
    <s v="1"/>
    <s v="1"/>
    <n v="13"/>
    <m/>
    <m/>
    <m/>
    <m/>
    <m/>
    <m/>
    <m/>
    <m/>
    <m/>
  </r>
  <r>
    <s v="rapidsai"/>
    <s v="asonam_news"/>
    <m/>
    <m/>
    <m/>
    <m/>
    <m/>
    <m/>
    <m/>
    <m/>
    <s v="No"/>
    <n v="88"/>
    <m/>
    <m/>
    <x v="0"/>
    <d v="2019-08-23T23:39:31.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049911508296224770/9R5kP6Ql_normal.jpg"/>
    <x v="36"/>
    <d v="2019-08-23T00:00:00.000"/>
    <s v="23:39:31"/>
    <s v="https://twitter.com/rapidsai/status/1165045937783414790"/>
    <m/>
    <m/>
    <s v="1165045937783414790"/>
    <m/>
    <b v="0"/>
    <n v="0"/>
    <s v=""/>
    <b v="0"/>
    <s v="en"/>
    <m/>
    <s v=""/>
    <b v="0"/>
    <n v="10"/>
    <s v="1165041262946390017"/>
    <s v="Twitter for iPhone"/>
    <b v="0"/>
    <s v="1165041262946390017"/>
    <s v="Tweet"/>
    <n v="0"/>
    <n v="0"/>
    <m/>
    <m/>
    <m/>
    <m/>
    <m/>
    <m/>
    <m/>
    <m/>
    <n v="2"/>
    <s v="1"/>
    <s v="1"/>
    <n v="13"/>
    <n v="1"/>
    <n v="2.4390243902439024"/>
    <n v="0"/>
    <n v="0"/>
    <n v="0"/>
    <n v="0"/>
    <n v="40"/>
    <n v="97.5609756097561"/>
    <n v="41"/>
  </r>
  <r>
    <s v="rapidsai"/>
    <s v="bradreeswork"/>
    <m/>
    <m/>
    <m/>
    <m/>
    <m/>
    <m/>
    <m/>
    <m/>
    <s v="Yes"/>
    <n v="89"/>
    <m/>
    <m/>
    <x v="1"/>
    <d v="2019-08-27T23:17:17.000"/>
    <s v="Are you going to be at #ASONAM and enjoy blogging?  Attend the @rapidsai tutorial, 3:30 Aug 27th, write a blog, post a jupyter notebook and you could have a chance to win a new Titan RTX. Details and registration information will be provided at the tutorial."/>
    <m/>
    <m/>
    <x v="3"/>
    <m/>
    <s v="http://pbs.twimg.com/profile_images/1049911508296224770/9R5kP6Ql_normal.jpg"/>
    <x v="37"/>
    <d v="2019-08-27T00:00:00.000"/>
    <s v="23:17:17"/>
    <s v="https://twitter.com/rapidsai/status/1166489891523289090"/>
    <m/>
    <m/>
    <s v="1166489891523289090"/>
    <m/>
    <b v="0"/>
    <n v="0"/>
    <s v=""/>
    <b v="0"/>
    <s v="en"/>
    <m/>
    <s v=""/>
    <b v="0"/>
    <n v="3"/>
    <s v="1166451466397085696"/>
    <s v="Twitter Web App"/>
    <b v="0"/>
    <s v="1166451466397085696"/>
    <s v="Tweet"/>
    <n v="0"/>
    <n v="0"/>
    <m/>
    <m/>
    <m/>
    <m/>
    <m/>
    <m/>
    <m/>
    <m/>
    <n v="3"/>
    <s v="1"/>
    <s v="1"/>
    <n v="11"/>
    <n v="2"/>
    <n v="4.25531914893617"/>
    <n v="0"/>
    <n v="0"/>
    <n v="0"/>
    <n v="0"/>
    <n v="45"/>
    <n v="95.74468085106383"/>
    <n v="47"/>
  </r>
  <r>
    <s v="rapidsai"/>
    <s v="bradreeswork"/>
    <m/>
    <m/>
    <m/>
    <m/>
    <m/>
    <m/>
    <m/>
    <m/>
    <s v="Yes"/>
    <n v="90"/>
    <m/>
    <m/>
    <x v="1"/>
    <d v="2019-08-27T23:30:47.000"/>
    <s v="Tutorial @ASONAM_News is going well. @cjnolet going into the basics of @rapidsai #rapids #NVIDIA #DataScience #asonam https://t.co/w2AnUqdfXt"/>
    <m/>
    <m/>
    <x v="4"/>
    <m/>
    <s v="http://pbs.twimg.com/profile_images/1049911508296224770/9R5kP6Ql_normal.jpg"/>
    <x v="38"/>
    <d v="2019-08-27T00:00:00.000"/>
    <s v="23:30:47"/>
    <s v="https://twitter.com/rapidsai/status/1166493289291362307"/>
    <m/>
    <m/>
    <s v="1166493289291362307"/>
    <m/>
    <b v="0"/>
    <n v="0"/>
    <s v=""/>
    <b v="0"/>
    <s v="en"/>
    <m/>
    <s v=""/>
    <b v="0"/>
    <n v="3"/>
    <s v="1166491591617462272"/>
    <s v="Twitter for iPhone"/>
    <b v="0"/>
    <s v="1166491591617462272"/>
    <s v="Tweet"/>
    <n v="0"/>
    <n v="0"/>
    <m/>
    <m/>
    <m/>
    <m/>
    <m/>
    <m/>
    <m/>
    <m/>
    <n v="3"/>
    <s v="1"/>
    <s v="1"/>
    <n v="12"/>
    <m/>
    <m/>
    <m/>
    <m/>
    <m/>
    <m/>
    <m/>
    <m/>
    <m/>
  </r>
  <r>
    <s v="rapidsai"/>
    <s v="cjnolet"/>
    <m/>
    <m/>
    <m/>
    <m/>
    <m/>
    <m/>
    <m/>
    <m/>
    <s v="Yes"/>
    <n v="91"/>
    <m/>
    <m/>
    <x v="0"/>
    <d v="2019-08-27T23:30:47.000"/>
    <s v="Tutorial @ASONAM_News is going well. @cjnolet going into the basics of @rapidsai #rapids #NVIDIA #DataScience #asonam https://t.co/w2AnUqdfXt"/>
    <m/>
    <m/>
    <x v="4"/>
    <m/>
    <s v="http://pbs.twimg.com/profile_images/1049911508296224770/9R5kP6Ql_normal.jpg"/>
    <x v="38"/>
    <d v="2019-08-27T00:00:00.000"/>
    <s v="23:30:47"/>
    <s v="https://twitter.com/rapidsai/status/1166493289291362307"/>
    <m/>
    <m/>
    <s v="1166493289291362307"/>
    <m/>
    <b v="0"/>
    <n v="0"/>
    <s v=""/>
    <b v="0"/>
    <s v="en"/>
    <m/>
    <s v=""/>
    <b v="0"/>
    <n v="3"/>
    <s v="1166491591617462272"/>
    <s v="Twitter for iPhone"/>
    <b v="0"/>
    <s v="1166491591617462272"/>
    <s v="Tweet"/>
    <n v="0"/>
    <n v="0"/>
    <m/>
    <m/>
    <m/>
    <m/>
    <m/>
    <m/>
    <m/>
    <m/>
    <n v="2"/>
    <s v="1"/>
    <s v="1"/>
    <n v="12"/>
    <m/>
    <m/>
    <m/>
    <m/>
    <m/>
    <m/>
    <m/>
    <m/>
    <m/>
  </r>
  <r>
    <s v="rapidsai"/>
    <s v="asonam_news"/>
    <m/>
    <m/>
    <m/>
    <m/>
    <m/>
    <m/>
    <m/>
    <m/>
    <s v="No"/>
    <n v="92"/>
    <m/>
    <m/>
    <x v="0"/>
    <d v="2019-08-27T23:30:47.000"/>
    <s v="Tutorial @ASONAM_News is going well. @cjnolet going into the basics of @rapidsai #rapids #NVIDIA #DataScience #asonam https://t.co/w2AnUqdfXt"/>
    <m/>
    <m/>
    <x v="4"/>
    <m/>
    <s v="http://pbs.twimg.com/profile_images/1049911508296224770/9R5kP6Ql_normal.jpg"/>
    <x v="38"/>
    <d v="2019-08-27T00:00:00.000"/>
    <s v="23:30:47"/>
    <s v="https://twitter.com/rapidsai/status/1166493289291362307"/>
    <m/>
    <m/>
    <s v="1166493289291362307"/>
    <m/>
    <b v="0"/>
    <n v="0"/>
    <s v=""/>
    <b v="0"/>
    <s v="en"/>
    <m/>
    <s v=""/>
    <b v="0"/>
    <n v="3"/>
    <s v="1166491591617462272"/>
    <s v="Twitter for iPhone"/>
    <b v="0"/>
    <s v="1166491591617462272"/>
    <s v="Tweet"/>
    <n v="0"/>
    <n v="0"/>
    <m/>
    <m/>
    <m/>
    <m/>
    <m/>
    <m/>
    <m/>
    <m/>
    <n v="2"/>
    <s v="1"/>
    <s v="1"/>
    <n v="12"/>
    <n v="1"/>
    <n v="6.25"/>
    <n v="0"/>
    <n v="0"/>
    <n v="0"/>
    <n v="0"/>
    <n v="15"/>
    <n v="93.75"/>
    <n v="16"/>
  </r>
  <r>
    <s v="bradreeswork"/>
    <s v="rapidsai"/>
    <m/>
    <m/>
    <m/>
    <m/>
    <m/>
    <m/>
    <m/>
    <m/>
    <s v="Yes"/>
    <n v="93"/>
    <m/>
    <m/>
    <x v="0"/>
    <d v="2019-08-23T23:20:57.000"/>
    <s v="This year, @rapidsai RAPIDS will be at ASONAM (@ASONAM_News) with a information packed tutorial (link prediction, music playlist recommendation, cyber, and more).  Please join the tutorial or at least look for @cjnolet or myself and say hi. #rapidsai #nvidia #cugraph #asonam2019"/>
    <m/>
    <m/>
    <x v="8"/>
    <m/>
    <s v="http://pbs.twimg.com/profile_images/955440992987082752/rPIHc9Ip_normal.jpg"/>
    <x v="39"/>
    <d v="2019-08-23T00:00:00.000"/>
    <s v="23:20:57"/>
    <s v="https://twitter.com/bradreeswork/status/1165041262946390017"/>
    <m/>
    <m/>
    <s v="1165041262946390017"/>
    <m/>
    <b v="0"/>
    <n v="14"/>
    <s v=""/>
    <b v="0"/>
    <s v="en"/>
    <m/>
    <s v=""/>
    <b v="0"/>
    <n v="10"/>
    <s v=""/>
    <s v="Twitter Web App"/>
    <b v="0"/>
    <s v="1165041262946390017"/>
    <s v="Tweet"/>
    <n v="0"/>
    <n v="0"/>
    <m/>
    <m/>
    <m/>
    <m/>
    <m/>
    <m/>
    <m/>
    <m/>
    <n v="3"/>
    <s v="1"/>
    <s v="1"/>
    <n v="13"/>
    <n v="1"/>
    <n v="2.4390243902439024"/>
    <n v="0"/>
    <n v="0"/>
    <n v="0"/>
    <n v="0"/>
    <n v="40"/>
    <n v="97.5609756097561"/>
    <n v="41"/>
  </r>
  <r>
    <s v="bradreeswork"/>
    <s v="rapidsai"/>
    <m/>
    <m/>
    <m/>
    <m/>
    <m/>
    <m/>
    <m/>
    <m/>
    <s v="Yes"/>
    <n v="94"/>
    <m/>
    <m/>
    <x v="0"/>
    <d v="2019-08-27T20:44:35.000"/>
    <s v="Are you going to be at #ASONAM and enjoy blogging?  Attend the @rapidsai tutorial, 3:30 Aug 27th, write a blog, post a jupyter notebook and you could have a chance to win a new Titan RTX. Details and registration information will be provided at the tutorial."/>
    <m/>
    <m/>
    <x v="3"/>
    <m/>
    <s v="http://pbs.twimg.com/profile_images/955440992987082752/rPIHc9Ip_normal.jpg"/>
    <x v="40"/>
    <d v="2019-08-27T00:00:00.000"/>
    <s v="20:44:35"/>
    <s v="https://twitter.com/bradreeswork/status/1166451466397085696"/>
    <m/>
    <m/>
    <s v="1166451466397085696"/>
    <m/>
    <b v="0"/>
    <n v="8"/>
    <s v=""/>
    <b v="0"/>
    <s v="en"/>
    <m/>
    <s v=""/>
    <b v="0"/>
    <n v="3"/>
    <s v=""/>
    <s v="Twitter Web App"/>
    <b v="0"/>
    <s v="1166451466397085696"/>
    <s v="Tweet"/>
    <n v="0"/>
    <n v="0"/>
    <m/>
    <m/>
    <m/>
    <m/>
    <m/>
    <m/>
    <m/>
    <m/>
    <n v="3"/>
    <s v="1"/>
    <s v="1"/>
    <n v="11"/>
    <n v="2"/>
    <n v="4.25531914893617"/>
    <n v="0"/>
    <n v="0"/>
    <n v="0"/>
    <n v="0"/>
    <n v="45"/>
    <n v="95.74468085106383"/>
    <n v="47"/>
  </r>
  <r>
    <s v="bradreeswork"/>
    <s v="rapidsai"/>
    <m/>
    <m/>
    <m/>
    <m/>
    <m/>
    <m/>
    <m/>
    <m/>
    <s v="Yes"/>
    <n v="95"/>
    <m/>
    <m/>
    <x v="0"/>
    <d v="2019-08-27T23:24:02.000"/>
    <s v="Tutorial @ASONAM_News is going well. @cjnolet going into the basics of @rapidsai #rapids #NVIDIA #DataScience #asonam https://t.co/w2AnUqdfXt"/>
    <m/>
    <m/>
    <x v="4"/>
    <s v="https://pbs.twimg.com/media/EDA16bYXsAA9jN1.jpg"/>
    <s v="https://pbs.twimg.com/media/EDA16bYXsAA9jN1.jpg"/>
    <x v="41"/>
    <d v="2019-08-27T00:00:00.000"/>
    <s v="23:24:02"/>
    <s v="https://twitter.com/bradreeswork/status/1166491591617462272"/>
    <m/>
    <m/>
    <s v="1166491591617462272"/>
    <m/>
    <b v="0"/>
    <n v="6"/>
    <s v=""/>
    <b v="0"/>
    <s v="en"/>
    <m/>
    <s v=""/>
    <b v="0"/>
    <n v="3"/>
    <s v=""/>
    <s v="Twitter for iPhone"/>
    <b v="0"/>
    <s v="1166491591617462272"/>
    <s v="Tweet"/>
    <n v="0"/>
    <n v="0"/>
    <m/>
    <m/>
    <m/>
    <m/>
    <m/>
    <m/>
    <m/>
    <m/>
    <n v="3"/>
    <s v="1"/>
    <s v="1"/>
    <n v="12"/>
    <n v="1"/>
    <n v="6.25"/>
    <n v="0"/>
    <n v="0"/>
    <n v="0"/>
    <n v="0"/>
    <n v="15"/>
    <n v="93.75"/>
    <n v="16"/>
  </r>
  <r>
    <s v="cjnolet"/>
    <s v="bradreeswork"/>
    <m/>
    <m/>
    <m/>
    <m/>
    <m/>
    <m/>
    <m/>
    <m/>
    <s v="Yes"/>
    <n v="96"/>
    <m/>
    <m/>
    <x v="1"/>
    <d v="2019-08-23T23:22:38.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102673639583944704/HL5wrpAx_normal.png"/>
    <x v="35"/>
    <d v="2019-08-23T00:00:00.000"/>
    <s v="23:22:38"/>
    <s v="https://twitter.com/cjnolet/status/1165041689574223873"/>
    <m/>
    <m/>
    <s v="1165041689574223873"/>
    <m/>
    <b v="0"/>
    <n v="0"/>
    <s v=""/>
    <b v="0"/>
    <s v="en"/>
    <m/>
    <s v=""/>
    <b v="0"/>
    <n v="10"/>
    <s v="1165041262946390017"/>
    <s v="Twitter for iPhone"/>
    <b v="0"/>
    <s v="1165041262946390017"/>
    <s v="Tweet"/>
    <n v="0"/>
    <n v="0"/>
    <m/>
    <m/>
    <m/>
    <m/>
    <m/>
    <m/>
    <m/>
    <m/>
    <n v="1"/>
    <s v="1"/>
    <s v="1"/>
    <n v="13"/>
    <m/>
    <m/>
    <m/>
    <m/>
    <m/>
    <m/>
    <m/>
    <m/>
    <m/>
  </r>
  <r>
    <s v="cjnolet"/>
    <s v="asonam_news"/>
    <m/>
    <m/>
    <m/>
    <m/>
    <m/>
    <m/>
    <m/>
    <m/>
    <s v="No"/>
    <n v="97"/>
    <m/>
    <m/>
    <x v="0"/>
    <d v="2019-08-23T23:22:38.000"/>
    <s v="This year, @rapidsai RAPIDS will be at ASONAM (@ASONAM_News) with a information packed tutorial (link prediction, music playlist recommendation, cyber, and more).  Please join the tutorial or at least look for @cjnolet or myself and say hi. #rapidsai #nvidia #cugraph #asonam2019"/>
    <m/>
    <m/>
    <x v="0"/>
    <m/>
    <s v="http://pbs.twimg.com/profile_images/1102673639583944704/HL5wrpAx_normal.png"/>
    <x v="35"/>
    <d v="2019-08-23T00:00:00.000"/>
    <s v="23:22:38"/>
    <s v="https://twitter.com/cjnolet/status/1165041689574223873"/>
    <m/>
    <m/>
    <s v="1165041689574223873"/>
    <m/>
    <b v="0"/>
    <n v="0"/>
    <s v=""/>
    <b v="0"/>
    <s v="en"/>
    <m/>
    <s v=""/>
    <b v="0"/>
    <n v="10"/>
    <s v="1165041262946390017"/>
    <s v="Twitter for iPhone"/>
    <b v="0"/>
    <s v="1165041262946390017"/>
    <s v="Tweet"/>
    <n v="0"/>
    <n v="0"/>
    <m/>
    <m/>
    <m/>
    <m/>
    <m/>
    <m/>
    <m/>
    <m/>
    <n v="1"/>
    <s v="1"/>
    <s v="1"/>
    <n v="13"/>
    <m/>
    <m/>
    <m/>
    <m/>
    <m/>
    <m/>
    <m/>
    <m/>
    <m/>
  </r>
  <r>
    <s v="bradreeswork"/>
    <s v="cjnolet"/>
    <m/>
    <m/>
    <m/>
    <m/>
    <m/>
    <m/>
    <m/>
    <m/>
    <s v="Yes"/>
    <n v="98"/>
    <m/>
    <m/>
    <x v="0"/>
    <d v="2019-08-23T23:20:57.000"/>
    <s v="This year, @rapidsai RAPIDS will be at ASONAM (@ASONAM_News) with a information packed tutorial (link prediction, music playlist recommendation, cyber, and more).  Please join the tutorial or at least look for @cjnolet or myself and say hi. #rapidsai #nvidia #cugraph #asonam2019"/>
    <m/>
    <m/>
    <x v="8"/>
    <m/>
    <s v="http://pbs.twimg.com/profile_images/955440992987082752/rPIHc9Ip_normal.jpg"/>
    <x v="39"/>
    <d v="2019-08-23T00:00:00.000"/>
    <s v="23:20:57"/>
    <s v="https://twitter.com/bradreeswork/status/1165041262946390017"/>
    <m/>
    <m/>
    <s v="1165041262946390017"/>
    <m/>
    <b v="0"/>
    <n v="14"/>
    <s v=""/>
    <b v="0"/>
    <s v="en"/>
    <m/>
    <s v=""/>
    <b v="0"/>
    <n v="10"/>
    <s v=""/>
    <s v="Twitter Web App"/>
    <b v="0"/>
    <s v="1165041262946390017"/>
    <s v="Tweet"/>
    <n v="0"/>
    <n v="0"/>
    <m/>
    <m/>
    <m/>
    <m/>
    <m/>
    <m/>
    <m/>
    <m/>
    <n v="2"/>
    <s v="1"/>
    <s v="1"/>
    <n v="13"/>
    <m/>
    <m/>
    <m/>
    <m/>
    <m/>
    <m/>
    <m/>
    <m/>
    <m/>
  </r>
  <r>
    <s v="bradreeswork"/>
    <s v="cjnolet"/>
    <m/>
    <m/>
    <m/>
    <m/>
    <m/>
    <m/>
    <m/>
    <m/>
    <s v="Yes"/>
    <n v="99"/>
    <m/>
    <m/>
    <x v="0"/>
    <d v="2019-08-27T23:24:02.000"/>
    <s v="Tutorial @ASONAM_News is going well. @cjnolet going into the basics of @rapidsai #rapids #NVIDIA #DataScience #asonam https://t.co/w2AnUqdfXt"/>
    <m/>
    <m/>
    <x v="4"/>
    <s v="https://pbs.twimg.com/media/EDA16bYXsAA9jN1.jpg"/>
    <s v="https://pbs.twimg.com/media/EDA16bYXsAA9jN1.jpg"/>
    <x v="41"/>
    <d v="2019-08-27T00:00:00.000"/>
    <s v="23:24:02"/>
    <s v="https://twitter.com/bradreeswork/status/1166491591617462272"/>
    <m/>
    <m/>
    <s v="1166491591617462272"/>
    <m/>
    <b v="0"/>
    <n v="6"/>
    <s v=""/>
    <b v="0"/>
    <s v="en"/>
    <m/>
    <s v=""/>
    <b v="0"/>
    <n v="3"/>
    <s v=""/>
    <s v="Twitter for iPhone"/>
    <b v="0"/>
    <s v="1166491591617462272"/>
    <s v="Tweet"/>
    <n v="0"/>
    <n v="0"/>
    <m/>
    <m/>
    <m/>
    <m/>
    <m/>
    <m/>
    <m/>
    <m/>
    <n v="2"/>
    <s v="1"/>
    <s v="1"/>
    <n v="12"/>
    <m/>
    <m/>
    <m/>
    <m/>
    <m/>
    <m/>
    <m/>
    <m/>
    <m/>
  </r>
  <r>
    <s v="mstanojevic118"/>
    <s v="asonam_news"/>
    <m/>
    <m/>
    <m/>
    <m/>
    <m/>
    <m/>
    <m/>
    <m/>
    <s v="No"/>
    <n v="100"/>
    <m/>
    <m/>
    <x v="0"/>
    <d v="2019-08-28T20:48:01.000"/>
    <s v="Join my talk tomorrow on semi-supervised opinion understanding from short texts (social media, comments, reviews) at @ASONAM_NEWs (session 3B). #asonam #asonam2019"/>
    <m/>
    <m/>
    <x v="9"/>
    <m/>
    <s v="http://abs.twimg.com/sticky/default_profile_images/default_profile_normal.png"/>
    <x v="42"/>
    <d v="2019-08-28T00:00:00.000"/>
    <s v="20:48:01"/>
    <s v="https://twitter.com/mstanojevic118/status/1166814718389968896"/>
    <m/>
    <m/>
    <s v="1166814718389968896"/>
    <m/>
    <b v="0"/>
    <n v="1"/>
    <s v=""/>
    <b v="0"/>
    <s v="en"/>
    <m/>
    <s v=""/>
    <b v="0"/>
    <n v="0"/>
    <s v=""/>
    <s v="Twitter Web App"/>
    <b v="0"/>
    <s v="1166814718389968896"/>
    <s v="Tweet"/>
    <n v="0"/>
    <n v="0"/>
    <m/>
    <m/>
    <m/>
    <m/>
    <m/>
    <m/>
    <m/>
    <m/>
    <n v="1"/>
    <s v="1"/>
    <s v="1"/>
    <n v="8"/>
    <n v="0"/>
    <n v="0"/>
    <n v="0"/>
    <n v="0"/>
    <n v="0"/>
    <n v="0"/>
    <n v="22"/>
    <n v="100"/>
    <n v="22"/>
  </r>
  <r>
    <s v="bradreeswork"/>
    <s v="asonam_news"/>
    <m/>
    <m/>
    <m/>
    <m/>
    <m/>
    <m/>
    <m/>
    <m/>
    <s v="No"/>
    <n v="101"/>
    <m/>
    <m/>
    <x v="0"/>
    <d v="2019-08-23T23:20:57.000"/>
    <s v="This year, @rapidsai RAPIDS will be at ASONAM (@ASONAM_News) with a information packed tutorial (link prediction, music playlist recommendation, cyber, and more).  Please join the tutorial or at least look for @cjnolet or myself and say hi. #rapidsai #nvidia #cugraph #asonam2019"/>
    <m/>
    <m/>
    <x v="8"/>
    <m/>
    <s v="http://pbs.twimg.com/profile_images/955440992987082752/rPIHc9Ip_normal.jpg"/>
    <x v="39"/>
    <d v="2019-08-23T00:00:00.000"/>
    <s v="23:20:57"/>
    <s v="https://twitter.com/bradreeswork/status/1165041262946390017"/>
    <m/>
    <m/>
    <s v="1165041262946390017"/>
    <m/>
    <b v="0"/>
    <n v="14"/>
    <s v=""/>
    <b v="0"/>
    <s v="en"/>
    <m/>
    <s v=""/>
    <b v="0"/>
    <n v="10"/>
    <s v=""/>
    <s v="Twitter Web App"/>
    <b v="0"/>
    <s v="1165041262946390017"/>
    <s v="Tweet"/>
    <n v="0"/>
    <n v="0"/>
    <m/>
    <m/>
    <m/>
    <m/>
    <m/>
    <m/>
    <m/>
    <m/>
    <n v="3"/>
    <s v="1"/>
    <s v="1"/>
    <n v="13"/>
    <m/>
    <m/>
    <m/>
    <m/>
    <m/>
    <m/>
    <m/>
    <m/>
    <m/>
  </r>
  <r>
    <s v="bradreeswork"/>
    <s v="asonam_news"/>
    <m/>
    <m/>
    <m/>
    <m/>
    <m/>
    <m/>
    <m/>
    <m/>
    <s v="No"/>
    <n v="102"/>
    <m/>
    <m/>
    <x v="0"/>
    <d v="2019-08-27T23:24:02.000"/>
    <s v="Tutorial @ASONAM_News is going well. @cjnolet going into the basics of @rapidsai #rapids #NVIDIA #DataScience #asonam https://t.co/w2AnUqdfXt"/>
    <m/>
    <m/>
    <x v="4"/>
    <s v="https://pbs.twimg.com/media/EDA16bYXsAA9jN1.jpg"/>
    <s v="https://pbs.twimg.com/media/EDA16bYXsAA9jN1.jpg"/>
    <x v="41"/>
    <d v="2019-08-27T00:00:00.000"/>
    <s v="23:24:02"/>
    <s v="https://twitter.com/bradreeswork/status/1166491591617462272"/>
    <m/>
    <m/>
    <s v="1166491591617462272"/>
    <m/>
    <b v="0"/>
    <n v="6"/>
    <s v=""/>
    <b v="0"/>
    <s v="en"/>
    <m/>
    <s v=""/>
    <b v="0"/>
    <n v="3"/>
    <s v=""/>
    <s v="Twitter for iPhone"/>
    <b v="0"/>
    <s v="1166491591617462272"/>
    <s v="Tweet"/>
    <n v="0"/>
    <n v="0"/>
    <m/>
    <m/>
    <m/>
    <m/>
    <m/>
    <m/>
    <m/>
    <m/>
    <n v="3"/>
    <s v="1"/>
    <s v="1"/>
    <n v="12"/>
    <m/>
    <m/>
    <m/>
    <m/>
    <m/>
    <m/>
    <m/>
    <m/>
    <m/>
  </r>
  <r>
    <s v="bradreeswork"/>
    <s v="asonam_news"/>
    <m/>
    <m/>
    <m/>
    <m/>
    <m/>
    <m/>
    <m/>
    <m/>
    <s v="No"/>
    <n v="103"/>
    <m/>
    <m/>
    <x v="0"/>
    <d v="2019-08-29T17:20:13.000"/>
    <s v="Wonderful keynote from @KristinaLerman on the Friendship Paradox and Majority Illusion at the ASONAM conference (@ASONAM_News). https://t.co/HL6ZP5fpIK"/>
    <m/>
    <m/>
    <x v="0"/>
    <s v="https://pbs.twimg.com/media/EDJ106JUYAErxy3.jpg"/>
    <s v="https://pbs.twimg.com/media/EDJ106JUYAErxy3.jpg"/>
    <x v="43"/>
    <d v="2019-08-29T00:00:00.000"/>
    <s v="17:20:13"/>
    <s v="https://twitter.com/bradreeswork/status/1167124809177681920"/>
    <m/>
    <m/>
    <s v="1167124809177681920"/>
    <m/>
    <b v="0"/>
    <n v="1"/>
    <s v=""/>
    <b v="0"/>
    <s v="en"/>
    <m/>
    <s v=""/>
    <b v="0"/>
    <n v="0"/>
    <s v=""/>
    <s v="Twitter Web App"/>
    <b v="0"/>
    <s v="1167124809177681920"/>
    <s v="Tweet"/>
    <n v="0"/>
    <n v="0"/>
    <m/>
    <m/>
    <m/>
    <m/>
    <m/>
    <m/>
    <m/>
    <m/>
    <n v="3"/>
    <s v="1"/>
    <s v="1"/>
    <n v="7"/>
    <m/>
    <m/>
    <m/>
    <m/>
    <m/>
    <m/>
    <m/>
    <m/>
    <m/>
  </r>
  <r>
    <s v="bradreeswork"/>
    <s v="kristinalerman"/>
    <m/>
    <m/>
    <m/>
    <m/>
    <m/>
    <m/>
    <m/>
    <m/>
    <s v="No"/>
    <n v="104"/>
    <m/>
    <m/>
    <x v="0"/>
    <d v="2019-08-29T17:20:13.000"/>
    <s v="Wonderful keynote from @KristinaLerman on the Friendship Paradox and Majority Illusion at the ASONAM conference (@ASONAM_News). https://t.co/HL6ZP5fpIK"/>
    <m/>
    <m/>
    <x v="0"/>
    <s v="https://pbs.twimg.com/media/EDJ106JUYAErxy3.jpg"/>
    <s v="https://pbs.twimg.com/media/EDJ106JUYAErxy3.jpg"/>
    <x v="43"/>
    <d v="2019-08-29T00:00:00.000"/>
    <s v="17:20:13"/>
    <s v="https://twitter.com/bradreeswork/status/1167124809177681920"/>
    <m/>
    <m/>
    <s v="1167124809177681920"/>
    <m/>
    <b v="0"/>
    <n v="1"/>
    <s v=""/>
    <b v="0"/>
    <s v="en"/>
    <m/>
    <s v=""/>
    <b v="0"/>
    <n v="0"/>
    <s v=""/>
    <s v="Twitter Web App"/>
    <b v="0"/>
    <s v="1167124809177681920"/>
    <s v="Tweet"/>
    <n v="0"/>
    <n v="0"/>
    <m/>
    <m/>
    <m/>
    <m/>
    <m/>
    <m/>
    <m/>
    <m/>
    <n v="1"/>
    <s v="1"/>
    <s v="1"/>
    <n v="7"/>
    <n v="1"/>
    <n v="6.25"/>
    <n v="1"/>
    <n v="6.25"/>
    <n v="0"/>
    <n v="0"/>
    <n v="14"/>
    <n v="87.5"/>
    <n v="16"/>
  </r>
  <r>
    <s v="ninarehmehrabi"/>
    <s v="ninarehmehrabi"/>
    <m/>
    <m/>
    <m/>
    <m/>
    <m/>
    <m/>
    <m/>
    <m/>
    <s v="No"/>
    <n v="105"/>
    <m/>
    <m/>
    <x v="2"/>
    <d v="2019-08-27T01:01:50.000"/>
    <s v="Announcement 2: I am in Vancouver and will be presenting our work “Debiasing Community Detection: The Importance of Lowly Connected Nodes” paper in ASONAM this Friday in session 7C-Network Analysis II Link: https://t.co/FGCpkxlkqG"/>
    <s v="https://arxiv.org/abs/1903.08136"/>
    <s v="arxiv.org"/>
    <x v="0"/>
    <m/>
    <s v="http://pbs.twimg.com/profile_images/619677922593353728/Qw74A_iX_normal.jpg"/>
    <x v="44"/>
    <d v="2019-08-27T00:00:00.000"/>
    <s v="01:01:50"/>
    <s v="https://twitter.com/ninarehmehrabi/status/1166153814505689089"/>
    <m/>
    <m/>
    <s v="1166153814505689089"/>
    <m/>
    <b v="0"/>
    <n v="7"/>
    <s v=""/>
    <b v="0"/>
    <s v="en"/>
    <m/>
    <s v=""/>
    <b v="0"/>
    <n v="1"/>
    <s v=""/>
    <s v="Twitter for iPhone"/>
    <b v="0"/>
    <s v="1166153814505689089"/>
    <s v="Tweet"/>
    <n v="0"/>
    <n v="0"/>
    <m/>
    <m/>
    <m/>
    <m/>
    <m/>
    <m/>
    <m/>
    <m/>
    <n v="1"/>
    <s v="9"/>
    <s v="9"/>
    <n v="6"/>
    <n v="1"/>
    <n v="3.0303030303030303"/>
    <n v="1"/>
    <n v="3.0303030303030303"/>
    <n v="0"/>
    <n v="0"/>
    <n v="31"/>
    <n v="93.93939393939394"/>
    <n v="33"/>
  </r>
  <r>
    <s v="ashokkdeb"/>
    <s v="ninarehmehrabi"/>
    <m/>
    <m/>
    <m/>
    <m/>
    <m/>
    <m/>
    <m/>
    <m/>
    <s v="No"/>
    <n v="106"/>
    <m/>
    <m/>
    <x v="1"/>
    <d v="2019-08-29T17:59:40.000"/>
    <s v="Announcement 2: I am in Vancouver and will be presenting our work “Debiasing Community Detection: The Importance of Lowly Connected Nodes” paper in ASONAM this Friday in session 7C-Network Analysis II Link: https://t.co/FGCpkxlkqG"/>
    <m/>
    <m/>
    <x v="0"/>
    <m/>
    <s v="http://pbs.twimg.com/profile_images/984310199820275712/4ZAlAHBa_normal.jpg"/>
    <x v="45"/>
    <d v="2019-08-29T00:00:00.000"/>
    <s v="17:59:40"/>
    <s v="https://twitter.com/ashokkdeb/status/1167134737745362944"/>
    <m/>
    <m/>
    <s v="1167134737745362944"/>
    <m/>
    <b v="0"/>
    <n v="0"/>
    <s v=""/>
    <b v="0"/>
    <s v="en"/>
    <m/>
    <s v=""/>
    <b v="0"/>
    <n v="1"/>
    <s v="1166153814505689089"/>
    <s v="Twitter Web App"/>
    <b v="0"/>
    <s v="1166153814505689089"/>
    <s v="Tweet"/>
    <n v="0"/>
    <n v="0"/>
    <m/>
    <m/>
    <m/>
    <m/>
    <m/>
    <m/>
    <m/>
    <m/>
    <n v="1"/>
    <s v="9"/>
    <s v="9"/>
    <n v="6"/>
    <n v="1"/>
    <n v="3.0303030303030303"/>
    <n v="1"/>
    <n v="3.0303030303030303"/>
    <n v="0"/>
    <n v="0"/>
    <n v="31"/>
    <n v="93.93939393939394"/>
    <n v="33"/>
  </r>
  <r>
    <s v="kaianalytics"/>
    <s v="kaichang_kevin"/>
    <m/>
    <m/>
    <m/>
    <m/>
    <m/>
    <m/>
    <m/>
    <m/>
    <s v="No"/>
    <n v="107"/>
    <m/>
    <m/>
    <x v="0"/>
    <d v="2019-08-29T18:25:49.000"/>
    <s v="Come find @KaiChang_Kevin at #asonam2019 today! Fascinating talks on a wide range of topics in natural language processing and #textanalysis._x000a_https://t.co/lI1eEmQFRW"/>
    <s v="http://asonam.cpsc.ucalgary.ca/2019/"/>
    <s v="ucalgary.ca"/>
    <x v="10"/>
    <m/>
    <s v="http://pbs.twimg.com/profile_images/909830524771774464/MieOD-3l_normal.jpg"/>
    <x v="46"/>
    <d v="2019-08-29T00:00:00.000"/>
    <s v="18:25:49"/>
    <s v="https://twitter.com/kaianalytics/status/1167141319229067264"/>
    <m/>
    <m/>
    <s v="1167141319229067264"/>
    <m/>
    <b v="0"/>
    <n v="0"/>
    <s v=""/>
    <b v="0"/>
    <s v="en"/>
    <m/>
    <s v=""/>
    <b v="0"/>
    <n v="0"/>
    <s v=""/>
    <s v="Twitter for Android"/>
    <b v="0"/>
    <s v="1167141319229067264"/>
    <s v="Tweet"/>
    <n v="0"/>
    <n v="0"/>
    <s v="-123.12036466521064,49.28778960562971 _x000a_-123.12036466521064,49.28778960562971 _x000a_-123.12036466521064,49.28778960562971 _x000a_-123.12036466521064,49.28778960562971"/>
    <s v="Canada"/>
    <s v="CA"/>
    <s v="Vancouver Marriott Pinnacle Downtown Hotel"/>
    <s v="07d9db0df0080003"/>
    <s v="Vancouver Marriott Pinnacle Downtown Hotel"/>
    <s v="poi"/>
    <s v="https://api.twitter.com/1.1/geo/id/07d9db0df0080003.json"/>
    <n v="1"/>
    <s v="8"/>
    <s v="8"/>
    <n v="5"/>
    <n v="1"/>
    <n v="5"/>
    <n v="0"/>
    <n v="0"/>
    <n v="0"/>
    <n v="0"/>
    <n v="19"/>
    <n v="95"/>
    <n v="20"/>
  </r>
  <r>
    <s v="pambilothomas"/>
    <s v="mstanojevic118"/>
    <m/>
    <m/>
    <m/>
    <m/>
    <m/>
    <m/>
    <m/>
    <m/>
    <s v="No"/>
    <n v="108"/>
    <m/>
    <m/>
    <x v="0"/>
    <d v="2019-08-29T18:33:58.000"/>
    <s v="Enjoyed ⁦@mstanojevic118⁩’s talk on surveying public opinion using label prediction! #asonam https://t.co/xrjQDaSxvx"/>
    <m/>
    <m/>
    <x v="3"/>
    <s v="https://pbs.twimg.com/media/EDKGtGJUYAAAl9k.jpg"/>
    <s v="https://pbs.twimg.com/media/EDKGtGJUYAAAl9k.jpg"/>
    <x v="47"/>
    <d v="2019-08-29T00:00:00.000"/>
    <s v="18:33:58"/>
    <s v="https://twitter.com/pambilothomas/status/1167143368561840128"/>
    <m/>
    <m/>
    <s v="1167143368561840128"/>
    <m/>
    <b v="0"/>
    <n v="1"/>
    <s v=""/>
    <b v="0"/>
    <s v="en"/>
    <m/>
    <s v=""/>
    <b v="0"/>
    <n v="0"/>
    <s v=""/>
    <s v="Twitter for iPhone"/>
    <b v="0"/>
    <s v="1167143368561840128"/>
    <s v="Tweet"/>
    <n v="0"/>
    <n v="0"/>
    <m/>
    <m/>
    <m/>
    <m/>
    <m/>
    <m/>
    <m/>
    <m/>
    <n v="1"/>
    <s v="1"/>
    <s v="1"/>
    <n v="4"/>
    <n v="1"/>
    <n v="8.333333333333334"/>
    <n v="0"/>
    <n v="0"/>
    <n v="0"/>
    <n v="0"/>
    <n v="11"/>
    <n v="91.66666666666667"/>
    <n v="12"/>
  </r>
  <r>
    <s v="pambilothomas"/>
    <s v="pambilothomas"/>
    <m/>
    <m/>
    <m/>
    <m/>
    <m/>
    <m/>
    <m/>
    <m/>
    <s v="No"/>
    <n v="109"/>
    <m/>
    <m/>
    <x v="2"/>
    <d v="2019-08-26T13:17:58.000"/>
    <s v="Ready to take everything I learned about #scicom at #ComSciConChi19 to #asonam! https://t.co/EedZEDKBSi"/>
    <m/>
    <m/>
    <x v="11"/>
    <s v="https://pbs.twimg.com/media/EC5hm9yWwAERsZ4.jpg"/>
    <s v="https://pbs.twimg.com/media/EC5hm9yWwAERsZ4.jpg"/>
    <x v="48"/>
    <d v="2019-08-26T00:00:00.000"/>
    <s v="13:17:58"/>
    <s v="https://twitter.com/pambilothomas/status/1165976682978775040"/>
    <m/>
    <m/>
    <s v="1165976682978775040"/>
    <m/>
    <b v="0"/>
    <n v="7"/>
    <s v=""/>
    <b v="0"/>
    <s v="en"/>
    <m/>
    <s v=""/>
    <b v="0"/>
    <n v="0"/>
    <s v=""/>
    <s v="Twitter for iPhone"/>
    <b v="0"/>
    <s v="1165976682978775040"/>
    <s v="Tweet"/>
    <n v="0"/>
    <n v="0"/>
    <m/>
    <m/>
    <m/>
    <m/>
    <m/>
    <m/>
    <m/>
    <m/>
    <n v="2"/>
    <s v="1"/>
    <s v="1"/>
    <n v="3"/>
    <n v="1"/>
    <n v="8.333333333333334"/>
    <n v="0"/>
    <n v="0"/>
    <n v="0"/>
    <n v="0"/>
    <n v="11"/>
    <n v="91.66666666666667"/>
    <n v="12"/>
  </r>
  <r>
    <s v="pambilothomas"/>
    <s v="pambilothomas"/>
    <m/>
    <m/>
    <m/>
    <m/>
    <m/>
    <m/>
    <m/>
    <m/>
    <s v="No"/>
    <n v="110"/>
    <m/>
    <m/>
    <x v="2"/>
    <d v="2019-08-29T17:19:13.000"/>
    <s v="Great talk this morning about the friendship paradox at #asonam. Main takeaway - your friends are always more X than you, on average, due to power laws and network structure - more popular people, happier people, successful people, are more connected, skewing distributions"/>
    <m/>
    <m/>
    <x v="3"/>
    <m/>
    <s v="http://pbs.twimg.com/profile_images/1034142102182092800/DVjyCtYg_normal.jpg"/>
    <x v="49"/>
    <d v="2019-08-29T00:00:00.000"/>
    <s v="17:19:13"/>
    <s v="https://twitter.com/pambilothomas/status/1167124556315672577"/>
    <m/>
    <m/>
    <s v="1167124556315672577"/>
    <m/>
    <b v="0"/>
    <n v="0"/>
    <s v=""/>
    <b v="0"/>
    <s v="en"/>
    <m/>
    <s v=""/>
    <b v="0"/>
    <n v="0"/>
    <s v=""/>
    <s v="Twitter for iPhone"/>
    <b v="0"/>
    <s v="1167124556315672577"/>
    <s v="Tweet"/>
    <n v="0"/>
    <n v="0"/>
    <m/>
    <m/>
    <m/>
    <m/>
    <m/>
    <m/>
    <m/>
    <m/>
    <n v="2"/>
    <s v="1"/>
    <s v="1"/>
    <n v="2"/>
    <n v="4"/>
    <n v="9.75609756097561"/>
    <n v="0"/>
    <n v="0"/>
    <n v="0"/>
    <n v="0"/>
    <n v="37"/>
    <n v="90.2439024390244"/>
    <n v="41"/>
  </r>
  <r>
    <s v="narvycrzz"/>
    <s v="cielo_razzo"/>
    <m/>
    <m/>
    <m/>
    <m/>
    <m/>
    <m/>
    <m/>
    <m/>
    <s v="No"/>
    <n v="111"/>
    <m/>
    <m/>
    <x v="0"/>
    <d v="2019-08-29T15:20:28.000"/>
    <s v="Como arcoíris que asonam en un mal tiempo!!!! Brillará @Cielo_Razzo"/>
    <m/>
    <m/>
    <x v="0"/>
    <m/>
    <s v="http://pbs.twimg.com/profile_images/1150295697855565824/waM2D9yn_normal.jpg"/>
    <x v="50"/>
    <d v="2019-08-29T00:00:00.000"/>
    <s v="15:20:28"/>
    <s v="https://twitter.com/narvycrzz/status/1167094676047978496"/>
    <m/>
    <m/>
    <s v="1167094676047978496"/>
    <m/>
    <b v="0"/>
    <n v="42"/>
    <s v=""/>
    <b v="0"/>
    <s v="es"/>
    <m/>
    <s v=""/>
    <b v="0"/>
    <n v="4"/>
    <s v=""/>
    <s v="Twitter for Android"/>
    <b v="0"/>
    <s v="1167094676047978496"/>
    <s v="Tweet"/>
    <n v="0"/>
    <n v="0"/>
    <m/>
    <m/>
    <m/>
    <m/>
    <m/>
    <m/>
    <m/>
    <m/>
    <n v="1"/>
    <s v="3"/>
    <s v="3"/>
    <n v="1"/>
    <n v="0"/>
    <n v="0"/>
    <n v="0"/>
    <n v="0"/>
    <n v="0"/>
    <n v="0"/>
    <n v="10"/>
    <n v="100"/>
    <n v="10"/>
  </r>
  <r>
    <s v="facu17rodriguez"/>
    <s v="narvycrzz"/>
    <m/>
    <m/>
    <m/>
    <m/>
    <m/>
    <m/>
    <m/>
    <m/>
    <s v="No"/>
    <n v="112"/>
    <m/>
    <m/>
    <x v="1"/>
    <d v="2019-08-29T19:19:59.000"/>
    <s v="Como arcoíris que asonam en un mal tiempo!!!! Brillará @Cielo_Razzo"/>
    <m/>
    <m/>
    <x v="0"/>
    <m/>
    <s v="http://pbs.twimg.com/profile_images/1166113883515473921/10Kb5wUp_normal.jpg"/>
    <x v="51"/>
    <d v="2019-08-29T00:00:00.000"/>
    <s v="19:19:59"/>
    <s v="https://twitter.com/facu17rodriguez/status/1167154948662018048"/>
    <m/>
    <m/>
    <s v="1167154948662018048"/>
    <m/>
    <b v="0"/>
    <n v="0"/>
    <s v=""/>
    <b v="0"/>
    <s v="es"/>
    <m/>
    <s v=""/>
    <b v="0"/>
    <n v="4"/>
    <s v="1167094676047978496"/>
    <s v="Twitter for Android"/>
    <b v="0"/>
    <s v="1167094676047978496"/>
    <s v="Tweet"/>
    <n v="0"/>
    <n v="0"/>
    <m/>
    <m/>
    <m/>
    <m/>
    <m/>
    <m/>
    <m/>
    <m/>
    <n v="1"/>
    <s v="3"/>
    <s v="3"/>
    <n v="1"/>
    <m/>
    <m/>
    <m/>
    <m/>
    <m/>
    <m/>
    <m/>
    <m/>
    <m/>
  </r>
  <r>
    <s v="facu17rodriguez"/>
    <s v="cielo_razzo"/>
    <m/>
    <m/>
    <m/>
    <m/>
    <m/>
    <m/>
    <m/>
    <m/>
    <s v="No"/>
    <n v="113"/>
    <m/>
    <m/>
    <x v="0"/>
    <d v="2019-08-29T19:19:59.000"/>
    <s v="Como arcoíris que asonam en un mal tiempo!!!! Brillará @Cielo_Razzo"/>
    <m/>
    <m/>
    <x v="0"/>
    <m/>
    <s v="http://pbs.twimg.com/profile_images/1166113883515473921/10Kb5wUp_normal.jpg"/>
    <x v="51"/>
    <d v="2019-08-29T00:00:00.000"/>
    <s v="19:19:59"/>
    <s v="https://twitter.com/facu17rodriguez/status/1167154948662018048"/>
    <m/>
    <m/>
    <s v="1167154948662018048"/>
    <m/>
    <b v="0"/>
    <n v="0"/>
    <s v=""/>
    <b v="0"/>
    <s v="es"/>
    <m/>
    <s v=""/>
    <b v="0"/>
    <n v="4"/>
    <s v="1167094676047978496"/>
    <s v="Twitter for Android"/>
    <b v="0"/>
    <s v="1167094676047978496"/>
    <s v="Tweet"/>
    <n v="0"/>
    <n v="0"/>
    <m/>
    <m/>
    <m/>
    <m/>
    <m/>
    <m/>
    <m/>
    <m/>
    <n v="1"/>
    <s v="3"/>
    <s v="3"/>
    <n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8"/>
    <field x="67"/>
    <field x="22"/>
  </rowFields>
  <rowItems count="10">
    <i>
      <x v="1"/>
    </i>
    <i r="1">
      <x v="8"/>
    </i>
    <i r="2">
      <x v="235"/>
    </i>
    <i r="2">
      <x v="236"/>
    </i>
    <i r="2">
      <x v="237"/>
    </i>
    <i r="2">
      <x v="239"/>
    </i>
    <i r="2">
      <x v="240"/>
    </i>
    <i r="2">
      <x v="241"/>
    </i>
    <i r="2">
      <x v="24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8"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8" name="TimeSeries"/>
  </pivotTables>
  <data>
    <tabular pivotCacheId="1">
      <items count="12">
        <i x="3" s="1"/>
        <i x="9" s="1"/>
        <i x="7" s="1"/>
        <i x="1" s="1"/>
        <i x="10" s="1"/>
        <i x="6" s="1"/>
        <i x="4" s="1"/>
        <i x="8" s="1"/>
        <i x="11" s="1"/>
        <i x="5"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113" totalsRowShown="0" headerRowDxfId="636" dataDxfId="600">
  <autoFilter ref="A2:BO113"/>
  <tableColumns count="67">
    <tableColumn id="1" name="Vertex 1" dataDxfId="585"/>
    <tableColumn id="2" name="Vertex 2" dataDxfId="583"/>
    <tableColumn id="3" name="Color" dataDxfId="584"/>
    <tableColumn id="4" name="Width" dataDxfId="609"/>
    <tableColumn id="11" name="Style" dataDxfId="608"/>
    <tableColumn id="5" name="Opacity" dataDxfId="607"/>
    <tableColumn id="6" name="Visibility" dataDxfId="606"/>
    <tableColumn id="10" name="Label" dataDxfId="605"/>
    <tableColumn id="12" name="Label Text Color" dataDxfId="604"/>
    <tableColumn id="13" name="Label Font Size" dataDxfId="603"/>
    <tableColumn id="14" name="Reciprocated?" dataDxfId="490"/>
    <tableColumn id="7" name="ID" dataDxfId="602"/>
    <tableColumn id="9" name="Dynamic Filter" dataDxfId="601"/>
    <tableColumn id="8" name="Add Your Own Columns Here" dataDxfId="582"/>
    <tableColumn id="15" name="Relationship" dataDxfId="581"/>
    <tableColumn id="16" name="Relationship Date (UTC)" dataDxfId="580"/>
    <tableColumn id="17" name="Tweet" dataDxfId="579"/>
    <tableColumn id="18" name="URLs in Tweet" dataDxfId="578"/>
    <tableColumn id="19" name="Domains in Tweet" dataDxfId="577"/>
    <tableColumn id="20" name="Hashtags in Tweet" dataDxfId="576"/>
    <tableColumn id="21" name="Media in Tweet" dataDxfId="575"/>
    <tableColumn id="22" name="Tweet Image File" dataDxfId="574"/>
    <tableColumn id="23" name="Tweet Date (UTC)" dataDxfId="573"/>
    <tableColumn id="24" name="Date" dataDxfId="572"/>
    <tableColumn id="25" name="Time" dataDxfId="571"/>
    <tableColumn id="26" name="Twitter Page for Tweet" dataDxfId="570"/>
    <tableColumn id="27" name="Latitude" dataDxfId="569"/>
    <tableColumn id="28" name="Longitude" dataDxfId="568"/>
    <tableColumn id="29" name="Imported ID" dataDxfId="567"/>
    <tableColumn id="30" name="In-Reply-To Tweet ID" dataDxfId="566"/>
    <tableColumn id="31" name="Favorited" dataDxfId="565"/>
    <tableColumn id="32" name="Favorite Count" dataDxfId="564"/>
    <tableColumn id="33" name="In-Reply-To User ID" dataDxfId="563"/>
    <tableColumn id="34" name="Is Quote Status" dataDxfId="562"/>
    <tableColumn id="35" name="Language" dataDxfId="561"/>
    <tableColumn id="36" name="Possibly Sensitive" dataDxfId="560"/>
    <tableColumn id="37" name="Quoted Status ID" dataDxfId="559"/>
    <tableColumn id="38" name="Retweeted" dataDxfId="558"/>
    <tableColumn id="39" name="Retweet Count" dataDxfId="557"/>
    <tableColumn id="40" name="Retweet ID" dataDxfId="556"/>
    <tableColumn id="41" name="Source" dataDxfId="555"/>
    <tableColumn id="42" name="Truncated" dataDxfId="554"/>
    <tableColumn id="43" name="Unified Twitter ID" dataDxfId="553"/>
    <tableColumn id="44" name="Imported Tweet Type" dataDxfId="552"/>
    <tableColumn id="45" name="Added By Extended Analysis" dataDxfId="551"/>
    <tableColumn id="46" name="Corrected By Extended Analysis" dataDxfId="550"/>
    <tableColumn id="47" name="Place Bounding Box" dataDxfId="549"/>
    <tableColumn id="48" name="Place Country" dataDxfId="548"/>
    <tableColumn id="49" name="Place Country Code" dataDxfId="547"/>
    <tableColumn id="50" name="Place Full Name" dataDxfId="546"/>
    <tableColumn id="51" name="Place ID" dataDxfId="545"/>
    <tableColumn id="52" name="Place Name" dataDxfId="544"/>
    <tableColumn id="53" name="Place Type" dataDxfId="543"/>
    <tableColumn id="54" name="Place URL" dataDxfId="542"/>
    <tableColumn id="55" name="Edge Weight"/>
    <tableColumn id="56" name="Vertex 1 Group" dataDxfId="505">
      <calculatedColumnFormula>REPLACE(INDEX(GroupVertices[Group], MATCH(Edges[[#This Row],[Vertex 1]],GroupVertices[Vertex],0)),1,1,"")</calculatedColumnFormula>
    </tableColumn>
    <tableColumn id="57" name="Vertex 2 Group" dataDxfId="355">
      <calculatedColumnFormula>REPLACE(INDEX(GroupVertices[Group], MATCH(Edges[[#This Row],[Vertex 2]],GroupVertices[Vertex],0)),1,1,"")</calculatedColumnFormula>
    </tableColumn>
    <tableColumn id="58" name="Path ID" dataDxfId="331"/>
    <tableColumn id="59" name="Sentiment List #1: Positive Word Count" dataDxfId="330"/>
    <tableColumn id="60" name="Sentiment List #1: Positive Word Percentage (%)" dataDxfId="329"/>
    <tableColumn id="61" name="Sentiment List #2: Negative Word Count" dataDxfId="328"/>
    <tableColumn id="62" name="Sentiment List #2: Negative Word Percentage (%)" dataDxfId="327"/>
    <tableColumn id="63" name="Sentiment List #3: Angry/Violent Word Count" dataDxfId="326"/>
    <tableColumn id="64" name="Sentiment List #3: Angry/Violent Word Percentage (%)" dataDxfId="325"/>
    <tableColumn id="65" name="Non-categorized Word Count" dataDxfId="324"/>
    <tableColumn id="66" name="Non-categorized Word Percentage (%)" dataDxfId="323"/>
    <tableColumn id="67" name="Edge Content Word Count" dataDxfId="32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1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Path Edges" displayName="Path_Edges" ref="A1:DL112" totalsRowShown="0" headerRowDxfId="489" dataDxfId="488">
  <autoFilter ref="A1:DL112"/>
  <tableColumns count="116">
    <tableColumn id="1" name="Path Vertex 1" dataDxfId="487"/>
    <tableColumn id="2" name="Path Vertex 2" dataDxfId="486"/>
    <tableColumn id="3" name="Edge Vertex 1" dataDxfId="485"/>
    <tableColumn id="4" name="Edge Vertex 2" dataDxfId="484"/>
    <tableColumn id="5" name="Reciprocated?" dataDxfId="483"/>
    <tableColumn id="6" name="Relationship" dataDxfId="482"/>
    <tableColumn id="7" name="Relationship Date (UTC)" dataDxfId="481"/>
    <tableColumn id="8" name="Tweet" dataDxfId="480"/>
    <tableColumn id="9" name="URLs in Tweet" dataDxfId="479"/>
    <tableColumn id="10" name="Domains in Tweet" dataDxfId="478"/>
    <tableColumn id="11" name="Hashtags in Tweet" dataDxfId="477"/>
    <tableColumn id="12" name="Media in Tweet" dataDxfId="476"/>
    <tableColumn id="13" name="Tweet Image File" dataDxfId="475"/>
    <tableColumn id="14" name="Tweet Date (UTC)" dataDxfId="474"/>
    <tableColumn id="15" name="Date" dataDxfId="473"/>
    <tableColumn id="16" name="Time" dataDxfId="472"/>
    <tableColumn id="17" name="Twitter Page for Tweet" dataDxfId="471"/>
    <tableColumn id="18" name="Latitude" dataDxfId="470"/>
    <tableColumn id="19" name="Longitude" dataDxfId="469"/>
    <tableColumn id="20" name="Imported ID" dataDxfId="468"/>
    <tableColumn id="21" name="In-Reply-To Tweet ID" dataDxfId="467"/>
    <tableColumn id="22" name="Favorited" dataDxfId="466"/>
    <tableColumn id="23" name="Favorite Count" dataDxfId="465"/>
    <tableColumn id="24" name="In-Reply-To User ID" dataDxfId="464"/>
    <tableColumn id="25" name="Is Quote Status" dataDxfId="463"/>
    <tableColumn id="26" name="Language" dataDxfId="462"/>
    <tableColumn id="27" name="Possibly Sensitive" dataDxfId="461"/>
    <tableColumn id="28" name="Quoted Status ID" dataDxfId="460"/>
    <tableColumn id="29" name="Retweeted" dataDxfId="459"/>
    <tableColumn id="30" name="Retweet Count" dataDxfId="458"/>
    <tableColumn id="31" name="Retweet ID" dataDxfId="457"/>
    <tableColumn id="32" name="Source" dataDxfId="456"/>
    <tableColumn id="33" name="Truncated" dataDxfId="455"/>
    <tableColumn id="34" name="Unified Twitter ID" dataDxfId="454"/>
    <tableColumn id="35" name="Imported Tweet Type" dataDxfId="453"/>
    <tableColumn id="36" name="Added By Extended Analysis" dataDxfId="452"/>
    <tableColumn id="37" name="Corrected By Extended Analysis" dataDxfId="451"/>
    <tableColumn id="38" name="Place Bounding Box" dataDxfId="450"/>
    <tableColumn id="39" name="Place Country" dataDxfId="449"/>
    <tableColumn id="40" name="Place Country Code" dataDxfId="448"/>
    <tableColumn id="41" name="Place Full Name" dataDxfId="447"/>
    <tableColumn id="42" name="Place ID" dataDxfId="446"/>
    <tableColumn id="43" name="Place Name" dataDxfId="445"/>
    <tableColumn id="44" name="Place Type" dataDxfId="444"/>
    <tableColumn id="45" name="Place URL" dataDxfId="443"/>
    <tableColumn id="46" name="Edge Weight" dataDxfId="442"/>
    <tableColumn id="47" name="Vertex 1 Group" dataDxfId="441"/>
    <tableColumn id="48" name="Vertex 2 Group" dataDxfId="440"/>
    <tableColumn id="49" name="Vertex 1 Vertex" dataDxfId="439"/>
    <tableColumn id="50" name="Vertex 1 Degree" dataDxfId="438"/>
    <tableColumn id="51" name="Vertex 1 In-Degree" dataDxfId="437"/>
    <tableColumn id="52" name="Vertex 1 Out-Degree" dataDxfId="436"/>
    <tableColumn id="53" name="Vertex 1 Betweenness Centrality" dataDxfId="435"/>
    <tableColumn id="54" name="Vertex 1 Closeness Centrality" dataDxfId="434"/>
    <tableColumn id="55" name="Vertex 1 Eigenvector Centrality" dataDxfId="433"/>
    <tableColumn id="56" name="Vertex 1 PageRank" dataDxfId="432"/>
    <tableColumn id="57" name="Vertex 1 Clustering Coefficient" dataDxfId="431"/>
    <tableColumn id="58" name="Vertex 1 Reciprocated Vertex Pair Ratio" dataDxfId="430"/>
    <tableColumn id="59" name="Vertex 1 Name" dataDxfId="429"/>
    <tableColumn id="60" name="Vertex 1 Followed" dataDxfId="428"/>
    <tableColumn id="61" name="Vertex 1 Followers" dataDxfId="427"/>
    <tableColumn id="62" name="Vertex 1 Tweets" dataDxfId="426"/>
    <tableColumn id="63" name="Vertex 1 Favorites" dataDxfId="425"/>
    <tableColumn id="64" name="Vertex 1 Time Zone UTC Offset (Seconds)" dataDxfId="424"/>
    <tableColumn id="65" name="Vertex 1 Description" dataDxfId="423"/>
    <tableColumn id="66" name="Vertex 1 Location" dataDxfId="422"/>
    <tableColumn id="67" name="Vertex 1 Web" dataDxfId="421"/>
    <tableColumn id="68" name="Vertex 1 Time Zone" dataDxfId="420"/>
    <tableColumn id="69" name="Vertex 1 Joined Twitter Date (UTC)" dataDxfId="419"/>
    <tableColumn id="70" name="Vertex 1 Profile Banner Url" dataDxfId="418"/>
    <tableColumn id="71" name="Vertex 1 Default Profile" dataDxfId="417"/>
    <tableColumn id="72" name="Vertex 1 Default Profile Image" dataDxfId="416"/>
    <tableColumn id="73" name="Vertex 1 Geo Enabled" dataDxfId="415"/>
    <tableColumn id="74" name="Vertex 1 Language" dataDxfId="414"/>
    <tableColumn id="75" name="Vertex 1 Listed Count" dataDxfId="413"/>
    <tableColumn id="76" name="Vertex 1 Profile Background Image Url" dataDxfId="412"/>
    <tableColumn id="77" name="Vertex 1 Verified" dataDxfId="411"/>
    <tableColumn id="78" name="Vertex 1 Tweeted Search Term?" dataDxfId="410"/>
    <tableColumn id="79" name="Vertex 1 Vertex Group" dataDxfId="409"/>
    <tableColumn id="80" name="Vertex 2 Vertex" dataDxfId="408"/>
    <tableColumn id="81" name="Vertex 2 Degree" dataDxfId="407"/>
    <tableColumn id="82" name="Vertex 2 In-Degree" dataDxfId="406"/>
    <tableColumn id="83" name="Vertex 2 Out-Degree" dataDxfId="405"/>
    <tableColumn id="84" name="Vertex 2 Betweenness Centrality" dataDxfId="404"/>
    <tableColumn id="85" name="Vertex 2 Closeness Centrality" dataDxfId="403"/>
    <tableColumn id="86" name="Vertex 2 Eigenvector Centrality" dataDxfId="402"/>
    <tableColumn id="87" name="Vertex 2 PageRank" dataDxfId="401"/>
    <tableColumn id="88" name="Vertex 2 Clustering Coefficient" dataDxfId="400"/>
    <tableColumn id="89" name="Vertex 2 Reciprocated Vertex Pair Ratio" dataDxfId="399"/>
    <tableColumn id="90" name="Vertex 2 Name" dataDxfId="398"/>
    <tableColumn id="91" name="Vertex 2 Followed" dataDxfId="397"/>
    <tableColumn id="92" name="Vertex 2 Followers" dataDxfId="396"/>
    <tableColumn id="93" name="Vertex 2 Tweets" dataDxfId="395"/>
    <tableColumn id="94" name="Vertex 2 Favorites" dataDxfId="394"/>
    <tableColumn id="95" name="Vertex 2 Time Zone UTC Offset (Seconds)" dataDxfId="393"/>
    <tableColumn id="96" name="Vertex 2 Description" dataDxfId="392"/>
    <tableColumn id="97" name="Vertex 2 Location" dataDxfId="391"/>
    <tableColumn id="98" name="Vertex 2 Web" dataDxfId="390"/>
    <tableColumn id="99" name="Vertex 2 Time Zone" dataDxfId="389"/>
    <tableColumn id="100" name="Vertex 2 Joined Twitter Date (UTC)" dataDxfId="388"/>
    <tableColumn id="101" name="Vertex 2 Profile Banner Url" dataDxfId="387"/>
    <tableColumn id="102" name="Vertex 2 Default Profile" dataDxfId="386"/>
    <tableColumn id="103" name="Vertex 2 Default Profile Image" dataDxfId="385"/>
    <tableColumn id="104" name="Vertex 2 Geo Enabled" dataDxfId="384"/>
    <tableColumn id="105" name="Vertex 2 Language" dataDxfId="383"/>
    <tableColumn id="106" name="Vertex 2 Listed Count" dataDxfId="382"/>
    <tableColumn id="107" name="Vertex 2 Profile Background Image Url" dataDxfId="381"/>
    <tableColumn id="108" name="Vertex 2 Verified" dataDxfId="380"/>
    <tableColumn id="109" name="Vertex 2 Tweeted Search Term?" dataDxfId="379"/>
    <tableColumn id="110" name="Vertex 2 Vertex Group" dataDxfId="378"/>
    <tableColumn id="111" name="Path ID Vertex 1" dataDxfId="377"/>
    <tableColumn id="112" name="Path ID Vertex 2" dataDxfId="376"/>
    <tableColumn id="113" name="Generation ID Vertex 1" dataDxfId="375"/>
    <tableColumn id="114" name="Generation ID Vertex 2" dataDxfId="374"/>
    <tableColumn id="115" name="Path Sequence Vertex 1" dataDxfId="373"/>
    <tableColumn id="116" name="Path Sequence Vertex 2" dataDxfId="372"/>
  </tableColumns>
  <tableStyleInfo name="NodeXL Table" showFirstColumn="0" showLastColumn="0" showRowStripes="1" showColumnStripes="0"/>
</table>
</file>

<file path=xl/tables/table12.xml><?xml version="1.0" encoding="utf-8"?>
<table xmlns="http://schemas.openxmlformats.org/spreadsheetml/2006/main" id="11" name="Path Vertices" displayName="Path_Vertices" ref="A1:E53" totalsRowShown="0" headerRowDxfId="371" dataDxfId="370">
  <autoFilter ref="A1:E53"/>
  <tableColumns count="5">
    <tableColumn id="1" name="Vertex" dataDxfId="369"/>
    <tableColumn id="2" name="Path ID" dataDxfId="368"/>
    <tableColumn id="3" name="Generation ID" dataDxfId="367"/>
    <tableColumn id="4" name="Path Sequence" dataDxfId="366"/>
    <tableColumn id="5" name="Tooltip" dataDxfId="365"/>
  </tableColumns>
  <tableStyleInfo name="NodeXL Table" showFirstColumn="0" showLastColumn="0" showRowStripes="1" showColumnStripes="0"/>
</table>
</file>

<file path=xl/tables/table13.xml><?xml version="1.0" encoding="utf-8"?>
<table xmlns="http://schemas.openxmlformats.org/spreadsheetml/2006/main" id="12" name="Path Metrics" displayName="Path_Metrics" ref="A1:G20" totalsRowShown="0" headerRowDxfId="364" dataDxfId="363">
  <autoFilter ref="A1:G20"/>
  <tableColumns count="7">
    <tableColumn id="1" name="Path ID" dataDxfId="362"/>
    <tableColumn id="2" name="Messages" dataDxfId="361"/>
    <tableColumn id="3" name="Breadth" dataDxfId="360"/>
    <tableColumn id="4" name="Generations" dataDxfId="359"/>
    <tableColumn id="5" name="Min Date" dataDxfId="358"/>
    <tableColumn id="6" name="Max Date" dataDxfId="357"/>
    <tableColumn id="7" name="Period" dataDxfId="356"/>
  </tableColumns>
  <tableStyleInfo name="NodeXL Table" showFirstColumn="0" showLastColumn="0" showRowStripes="1" showColumnStripes="0"/>
</table>
</file>

<file path=xl/tables/table14.xml><?xml version="1.0" encoding="utf-8"?>
<table xmlns="http://schemas.openxmlformats.org/spreadsheetml/2006/main" id="13" name="Words" displayName="Words" ref="A1:G281" totalsRowShown="0" headerRowDxfId="354" dataDxfId="353">
  <autoFilter ref="A1:G281"/>
  <tableColumns count="7">
    <tableColumn id="1" name="Word" dataDxfId="352"/>
    <tableColumn id="2" name="Count" dataDxfId="351"/>
    <tableColumn id="3" name="Salience" dataDxfId="350"/>
    <tableColumn id="4" name="Group" dataDxfId="349"/>
    <tableColumn id="5" name="Word on Sentiment List #1: Positive" dataDxfId="348"/>
    <tableColumn id="6" name="Word on Sentiment List #2: Negative" dataDxfId="347"/>
    <tableColumn id="7" name="Word on Sentiment List #3: Angry/Violent" dataDxfId="346"/>
  </tableColumns>
  <tableStyleInfo name="NodeXL Table" showFirstColumn="0" showLastColumn="0" showRowStripes="1" showColumnStripes="0"/>
</table>
</file>

<file path=xl/tables/table15.xml><?xml version="1.0" encoding="utf-8"?>
<table xmlns="http://schemas.openxmlformats.org/spreadsheetml/2006/main" id="14" name="WordPairs" displayName="WordPairs" ref="A1:L296" totalsRowShown="0" headerRowDxfId="345" dataDxfId="344">
  <autoFilter ref="A1:L296"/>
  <tableColumns count="12">
    <tableColumn id="1" name="Word 1" dataDxfId="343"/>
    <tableColumn id="2" name="Word 2" dataDxfId="342"/>
    <tableColumn id="3" name="Count" dataDxfId="341"/>
    <tableColumn id="4" name="Salience" dataDxfId="340"/>
    <tableColumn id="5" name="Mutual Information" dataDxfId="339"/>
    <tableColumn id="6" name="Group" dataDxfId="338"/>
    <tableColumn id="7" name="Word1 on Sentiment List #1: Positive" dataDxfId="337"/>
    <tableColumn id="8" name="Word1 on Sentiment List #2: Negative" dataDxfId="336"/>
    <tableColumn id="9" name="Word1 on Sentiment List #3: Angry/Violent" dataDxfId="335"/>
    <tableColumn id="10" name="Word2 on Sentiment List #1: Positive" dataDxfId="334"/>
    <tableColumn id="11" name="Word2 on Sentiment List #2: Negative" dataDxfId="333"/>
    <tableColumn id="12" name="Word2 on Sentiment List #3: Angry/Violent" dataDxfId="332"/>
  </tableColumns>
  <tableStyleInfo name="NodeXL Table" showFirstColumn="0" showLastColumn="0" showRowStripes="1" showColumnStripes="0"/>
</table>
</file>

<file path=xl/tables/table16.xml><?xml version="1.0" encoding="utf-8"?>
<table xmlns="http://schemas.openxmlformats.org/spreadsheetml/2006/main" id="16" name="GroupEdges" displayName="GroupEdges" ref="A2:C14" totalsRowShown="0" headerRowDxfId="303" dataDxfId="302">
  <autoFilter ref="A2:C14"/>
  <tableColumns count="3">
    <tableColumn id="1" name="Group 1" dataDxfId="301"/>
    <tableColumn id="2" name="Group 2" dataDxfId="300"/>
    <tableColumn id="3" name="Edges" dataDxfId="299"/>
  </tableColumns>
  <tableStyleInfo name="NodeXL Table" showFirstColumn="0" showLastColumn="0" showRowStripes="1" showColumnStripes="0"/>
</table>
</file>

<file path=xl/tables/table17.xml><?xml version="1.0" encoding="utf-8"?>
<table xmlns="http://schemas.openxmlformats.org/spreadsheetml/2006/main" id="17" name="ExportOptions" displayName="ExportOptions" ref="A1:B7" totalsRowShown="0" headerRowDxfId="296" dataDxfId="295">
  <autoFilter ref="A1:B7"/>
  <tableColumns count="2">
    <tableColumn id="1" name="Key" dataDxfId="281"/>
    <tableColumn id="2" name="Value" dataDxfId="280"/>
  </tableColumns>
  <tableStyleInfo name="NodeXL Table" showFirstColumn="0" showLastColumn="0" showRowStripes="1" showColumnStripes="0"/>
</table>
</file>

<file path=xl/tables/table18.xml><?xml version="1.0" encoding="utf-8"?>
<table xmlns="http://schemas.openxmlformats.org/spreadsheetml/2006/main" id="18"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9.xml><?xml version="1.0" encoding="utf-8"?>
<table xmlns="http://schemas.openxmlformats.org/spreadsheetml/2006/main" id="27" name="Edges28" displayName="Edges28" ref="A2:BO113" totalsRowShown="0" headerRowDxfId="67" dataDxfId="66">
  <autoFilter ref="A2:BO113"/>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tableColumn id="56" name="Vertex 1 Group" dataDxfId="11">
      <calculatedColumnFormula>REPLACE(INDEX(GroupVertices[Group], MATCH(Edges28[[#This Row],[Vertex 1]],GroupVertices[Vertex],0)),1,1,"")</calculatedColumnFormula>
    </tableColumn>
    <tableColumn id="57" name="Vertex 2 Group" dataDxfId="10">
      <calculatedColumnFormula>REPLACE(INDEX(GroupVertices[Group], MATCH(Edges28[[#This Row],[Vertex 2]],GroupVertices[Vertex],0)),1,1,"")</calculatedColumnFormula>
    </tableColumn>
    <tableColumn id="58" name="Path ID" dataDxfId="9"/>
    <tableColumn id="59" name="Sentiment List #1: Positive Word Count" dataDxfId="8"/>
    <tableColumn id="60" name="Sentiment List #1: Positive Word Percentage (%)" dataDxfId="7"/>
    <tableColumn id="61" name="Sentiment List #2: Negative Word Count" dataDxfId="6"/>
    <tableColumn id="62" name="Sentiment List #2: Negative Word Percentage (%)" dataDxfId="5"/>
    <tableColumn id="63" name="Sentiment List #3: Angry/Violent Word Count" dataDxfId="4"/>
    <tableColumn id="64" name="Sentiment List #3: Angry/Violent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BT53" totalsRowShown="0" headerRowDxfId="635" dataDxfId="586">
  <autoFilter ref="A2:BT53"/>
  <tableColumns count="72">
    <tableColumn id="1" name="Vertex" dataDxfId="599"/>
    <tableColumn id="72" name="Subgraph"/>
    <tableColumn id="2" name="Color" dataDxfId="598"/>
    <tableColumn id="5" name="Shape" dataDxfId="597"/>
    <tableColumn id="6" name="Size" dataDxfId="596"/>
    <tableColumn id="4" name="Opacity" dataDxfId="522"/>
    <tableColumn id="7" name="Image File" dataDxfId="520"/>
    <tableColumn id="3" name="Visibility" dataDxfId="521"/>
    <tableColumn id="10" name="Label" dataDxfId="595"/>
    <tableColumn id="16" name="Label Fill Color" dataDxfId="594"/>
    <tableColumn id="9" name="Label Position" dataDxfId="516"/>
    <tableColumn id="8" name="Tooltip" dataDxfId="514"/>
    <tableColumn id="18" name="Layout Order" dataDxfId="515"/>
    <tableColumn id="13" name="X" dataDxfId="593"/>
    <tableColumn id="14" name="Y" dataDxfId="592"/>
    <tableColumn id="12" name="Locked?" dataDxfId="591"/>
    <tableColumn id="19" name="Polar R" dataDxfId="590"/>
    <tableColumn id="20" name="Polar Angle" dataDxfId="589"/>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588"/>
    <tableColumn id="28" name="Dynamic Filter" dataDxfId="587"/>
    <tableColumn id="17" name="Add Your Own Columns Here" dataDxfId="541"/>
    <tableColumn id="30" name="Name" dataDxfId="540"/>
    <tableColumn id="31" name="Followed" dataDxfId="539"/>
    <tableColumn id="32" name="Followers" dataDxfId="538"/>
    <tableColumn id="33" name="Tweets" dataDxfId="537"/>
    <tableColumn id="34" name="Favorites" dataDxfId="536"/>
    <tableColumn id="35" name="Time Zone UTC Offset (Seconds)" dataDxfId="535"/>
    <tableColumn id="36" name="Description" dataDxfId="534"/>
    <tableColumn id="37" name="Location" dataDxfId="533"/>
    <tableColumn id="38" name="Web" dataDxfId="532"/>
    <tableColumn id="39" name="Time Zone" dataDxfId="531"/>
    <tableColumn id="40" name="Joined Twitter Date (UTC)" dataDxfId="530"/>
    <tableColumn id="41" name="Profile Banner Url" dataDxfId="529"/>
    <tableColumn id="42" name="Default Profile" dataDxfId="528"/>
    <tableColumn id="43" name="Default Profile Image" dataDxfId="527"/>
    <tableColumn id="44" name="Geo Enabled" dataDxfId="526"/>
    <tableColumn id="45" name="Language" dataDxfId="525"/>
    <tableColumn id="46" name="Listed Count" dataDxfId="524"/>
    <tableColumn id="47" name="Profile Background Image Url" dataDxfId="523"/>
    <tableColumn id="48" name="Verified" dataDxfId="519"/>
    <tableColumn id="49" name="Custom Menu Item Text" dataDxfId="518"/>
    <tableColumn id="50" name="Custom Menu Item Action" dataDxfId="517"/>
    <tableColumn id="51" name="Tweeted Search Term?" dataDxfId="506"/>
    <tableColumn id="52" name="Vertex Group" dataDxfId="321">
      <calculatedColumnFormula>REPLACE(INDEX(GroupVertices[Group], MATCH(Vertices[[#This Row],[Vertex]],GroupVertices[Vertex],0)),1,1,"")</calculatedColumnFormula>
    </tableColumn>
    <tableColumn id="53" name="Sentiment List #1: Positive Word Count" dataDxfId="320"/>
    <tableColumn id="54" name="Sentiment List #1: Positive Word Percentage (%)" dataDxfId="319"/>
    <tableColumn id="55" name="Sentiment List #2: Negative Word Count" dataDxfId="318"/>
    <tableColumn id="56" name="Sentiment List #2: Negative Word Percentage (%)" dataDxfId="317"/>
    <tableColumn id="57" name="Sentiment List #3: Angry/Violent Word Count" dataDxfId="316"/>
    <tableColumn id="58" name="Sentiment List #3: Angry/Violent Word Percentage (%)" dataDxfId="315"/>
    <tableColumn id="59" name="Non-categorized Word Count" dataDxfId="314"/>
    <tableColumn id="60" name="Non-categorized Word Percentage (%)" dataDxfId="313"/>
    <tableColumn id="61" name="Vertex Content Word Count" dataDxfId="78"/>
    <tableColumn id="62" name="URLs in Tweet by Count" dataDxfId="77"/>
    <tableColumn id="63" name="URLs in Tweet by Salience" dataDxfId="76"/>
    <tableColumn id="64" name="Domains in Tweet by Count" dataDxfId="75"/>
    <tableColumn id="65" name="Domains in Tweet by Salience" dataDxfId="74"/>
    <tableColumn id="66" name="Hashtags in Tweet by Count" dataDxfId="73"/>
    <tableColumn id="67" name="Hashtags in Tweet by Salience" dataDxfId="72"/>
    <tableColumn id="68" name="Top Words in Tweet by Count" dataDxfId="71"/>
    <tableColumn id="69" name="Top Words in Tweet by Salience" dataDxfId="70"/>
    <tableColumn id="70" name="Top Word Pairs in Tweet by Count" dataDxfId="69"/>
    <tableColumn id="71"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1" displayName="NetworkTopItems_1" ref="A1:V8" totalsRowShown="0" headerRowDxfId="279" dataDxfId="278">
  <autoFilter ref="A1:V8"/>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21.xml><?xml version="1.0" encoding="utf-8"?>
<table xmlns="http://schemas.openxmlformats.org/spreadsheetml/2006/main" id="20" name="NetworkTopItems_2" displayName="NetworkTopItems_2" ref="A11:V17" totalsRowShown="0" headerRowDxfId="254" dataDxfId="253">
  <autoFilter ref="A11:V17"/>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2.xml><?xml version="1.0" encoding="utf-8"?>
<table xmlns="http://schemas.openxmlformats.org/spreadsheetml/2006/main" id="21" name="NetworkTopItems_3" displayName="NetworkTopItems_3" ref="A20:V30" totalsRowShown="0" headerRowDxfId="229" dataDxfId="228">
  <autoFilter ref="A20:V30"/>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3.xml><?xml version="1.0" encoding="utf-8"?>
<table xmlns="http://schemas.openxmlformats.org/spreadsheetml/2006/main" id="22" name="NetworkTopItems_4" displayName="NetworkTopItems_4" ref="A33:V43" totalsRowShown="0" headerRowDxfId="204" dataDxfId="203">
  <autoFilter ref="A33:V43"/>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4.xml><?xml version="1.0" encoding="utf-8"?>
<table xmlns="http://schemas.openxmlformats.org/spreadsheetml/2006/main" id="23" name="NetworkTopItems_5" displayName="NetworkTopItems_5" ref="A46:V56" totalsRowShown="0" headerRowDxfId="179" dataDxfId="178">
  <autoFilter ref="A46:V56"/>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5.xml><?xml version="1.0" encoding="utf-8"?>
<table xmlns="http://schemas.openxmlformats.org/spreadsheetml/2006/main" id="24" name="NetworkTopItems_6" displayName="NetworkTopItems_6" ref="A59:V60" totalsRowShown="0" headerRowDxfId="154" dataDxfId="153">
  <autoFilter ref="A59:V60"/>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7" displayName="NetworkTopItems_7" ref="A62:V72" totalsRowShown="0" headerRowDxfId="151" dataDxfId="150">
  <autoFilter ref="A62:V72"/>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7.xml><?xml version="1.0" encoding="utf-8"?>
<table xmlns="http://schemas.openxmlformats.org/spreadsheetml/2006/main" id="26" name="NetworkTopItems_8" displayName="NetworkTopItems_8" ref="A75:V85" totalsRowShown="0" headerRowDxfId="104" dataDxfId="103">
  <autoFilter ref="A75:V85"/>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634">
  <autoFilter ref="A2:AO12"/>
  <tableColumns count="41">
    <tableColumn id="1" name="Group" dataDxfId="513"/>
    <tableColumn id="2" name="Vertex Color" dataDxfId="512"/>
    <tableColumn id="3" name="Vertex Shape" dataDxfId="510"/>
    <tableColumn id="22" name="Visibility" dataDxfId="511"/>
    <tableColumn id="4" name="Collapsed?"/>
    <tableColumn id="18" name="Label" dataDxfId="633"/>
    <tableColumn id="20" name="Collapsed X"/>
    <tableColumn id="21" name="Collapsed Y"/>
    <tableColumn id="6" name="ID" dataDxfId="632"/>
    <tableColumn id="19" name="Collapsed Properties" dataDxfId="504"/>
    <tableColumn id="5" name="Vertices" dataDxfId="503"/>
    <tableColumn id="7" name="Unique Edges" dataDxfId="502"/>
    <tableColumn id="8" name="Edges With Duplicates" dataDxfId="501"/>
    <tableColumn id="9" name="Total Edges" dataDxfId="500"/>
    <tableColumn id="10" name="Self-Loops" dataDxfId="499"/>
    <tableColumn id="24" name="Reciprocated Vertex Pair Ratio" dataDxfId="498"/>
    <tableColumn id="25" name="Reciprocated Edge Ratio" dataDxfId="497"/>
    <tableColumn id="11" name="Connected Components" dataDxfId="496"/>
    <tableColumn id="12" name="Single-Vertex Connected Components" dataDxfId="495"/>
    <tableColumn id="13" name="Maximum Vertices in a Connected Component" dataDxfId="494"/>
    <tableColumn id="14" name="Maximum Edges in a Connected Component" dataDxfId="493"/>
    <tableColumn id="15" name="Maximum Geodesic Distance (Diameter)" dataDxfId="492"/>
    <tableColumn id="16" name="Average Geodesic Distance" dataDxfId="491"/>
    <tableColumn id="17" name="Graph Density" dataDxfId="312"/>
    <tableColumn id="23" name="Sentiment List #1: Positive Word Count" dataDxfId="311"/>
    <tableColumn id="26" name="Sentiment List #1: Positive Word Percentage (%)" dataDxfId="310"/>
    <tableColumn id="27" name="Sentiment List #2: Negative Word Count" dataDxfId="309"/>
    <tableColumn id="28" name="Sentiment List #2: Negative Word Percentage (%)" dataDxfId="308"/>
    <tableColumn id="29" name="Sentiment List #3: Angry/Violent Word Count" dataDxfId="307"/>
    <tableColumn id="30" name="Sentiment List #3: Angry/Violent Word Percentage (%)" dataDxfId="306"/>
    <tableColumn id="31" name="Non-categorized Word Count" dataDxfId="305"/>
    <tableColumn id="32" name="Non-categorized Word Percentage (%)" dataDxfId="304"/>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631" dataDxfId="630">
  <autoFilter ref="A1:C52"/>
  <tableColumns count="3">
    <tableColumn id="1" name="Group" dataDxfId="509"/>
    <tableColumn id="2" name="Vertex" dataDxfId="508"/>
    <tableColumn id="3" name="Vertex ID" dataDxfId="5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98"/>
    <tableColumn id="2" name="Value" dataDxfId="2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629"/>
    <tableColumn id="2" name="Degree Frequency" dataDxfId="628">
      <calculatedColumnFormula>COUNTIF(Vertices[Degree], "&gt;= " &amp; D2) - COUNTIF(Vertices[Degree], "&gt;=" &amp; D3)</calculatedColumnFormula>
    </tableColumn>
    <tableColumn id="3" name="In-Degree Bin" dataDxfId="627"/>
    <tableColumn id="4" name="In-Degree Frequency" dataDxfId="626">
      <calculatedColumnFormula>COUNTIF(Vertices[In-Degree], "&gt;= " &amp; F2) - COUNTIF(Vertices[In-Degree], "&gt;=" &amp; F3)</calculatedColumnFormula>
    </tableColumn>
    <tableColumn id="5" name="Out-Degree Bin" dataDxfId="625"/>
    <tableColumn id="6" name="Out-Degree Frequency" dataDxfId="624">
      <calculatedColumnFormula>COUNTIF(Vertices[Out-Degree], "&gt;= " &amp; H2) - COUNTIF(Vertices[Out-Degree], "&gt;=" &amp; H3)</calculatedColumnFormula>
    </tableColumn>
    <tableColumn id="7" name="Betweenness Centrality Bin" dataDxfId="623"/>
    <tableColumn id="8" name="Betweenness Centrality Frequency" dataDxfId="622">
      <calculatedColumnFormula>COUNTIF(Vertices[Betweenness Centrality], "&gt;= " &amp; J2) - COUNTIF(Vertices[Betweenness Centrality], "&gt;=" &amp; J3)</calculatedColumnFormula>
    </tableColumn>
    <tableColumn id="9" name="Closeness Centrality Bin" dataDxfId="621"/>
    <tableColumn id="10" name="Closeness Centrality Frequency" dataDxfId="620">
      <calculatedColumnFormula>COUNTIF(Vertices[Closeness Centrality], "&gt;= " &amp; L2) - COUNTIF(Vertices[Closeness Centrality], "&gt;=" &amp; L3)</calculatedColumnFormula>
    </tableColumn>
    <tableColumn id="11" name="Eigenvector Centrality Bin" dataDxfId="619"/>
    <tableColumn id="12" name="Eigenvector Centrality Frequency" dataDxfId="618">
      <calculatedColumnFormula>COUNTIF(Vertices[Eigenvector Centrality], "&gt;= " &amp; N2) - COUNTIF(Vertices[Eigenvector Centrality], "&gt;=" &amp; N3)</calculatedColumnFormula>
    </tableColumn>
    <tableColumn id="18" name="PageRank Bin" dataDxfId="617"/>
    <tableColumn id="17" name="PageRank Frequency" dataDxfId="616">
      <calculatedColumnFormula>COUNTIF(Vertices[Eigenvector Centrality], "&gt;= " &amp; P2) - COUNTIF(Vertices[Eigenvector Centrality], "&gt;=" &amp; P3)</calculatedColumnFormula>
    </tableColumn>
    <tableColumn id="13" name="Clustering Coefficient Bin" dataDxfId="615"/>
    <tableColumn id="14" name="Clustering Coefficient Frequency" dataDxfId="614">
      <calculatedColumnFormula>COUNTIF(Vertices[Clustering Coefficient], "&gt;= " &amp; R2) - COUNTIF(Vertices[Clustering Coefficient], "&gt;=" &amp; R3)</calculatedColumnFormula>
    </tableColumn>
    <tableColumn id="15" name="Dynamic Filter Bin" dataDxfId="613"/>
    <tableColumn id="16" name="Dynamic Filter Frequency" dataDxfId="61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61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chelecoscia.com/?p=1699" TargetMode="External" /><Relationship Id="rId2" Type="http://schemas.openxmlformats.org/officeDocument/2006/relationships/hyperlink" Target="http://www.michelecoscia.com/?p=1699" TargetMode="External" /><Relationship Id="rId3" Type="http://schemas.openxmlformats.org/officeDocument/2006/relationships/hyperlink" Target="http://web.eecs.umich.edu/~dkoutra/papers/19-ASONAM-HON_RepLearning.pdf" TargetMode="External" /><Relationship Id="rId4" Type="http://schemas.openxmlformats.org/officeDocument/2006/relationships/hyperlink" Target="http://web.eecs.umich.edu/~dkoutra/papers/19-ASONAM-HON_RepLearning.pdf" TargetMode="External" /><Relationship Id="rId5" Type="http://schemas.openxmlformats.org/officeDocument/2006/relationships/hyperlink" Target="http://www.cse.msu.edu/~derrtyle/papers/asonam19-congressional_vote_prediction.pdf" TargetMode="External" /><Relationship Id="rId6" Type="http://schemas.openxmlformats.org/officeDocument/2006/relationships/hyperlink" Target="http://www.cse.msu.edu/~derrtyle/papers/asonam19-congressional_vote_prediction.pdf" TargetMode="External" /><Relationship Id="rId7" Type="http://schemas.openxmlformats.org/officeDocument/2006/relationships/hyperlink" Target="http://www.cse.msu.edu/~derrtyle/papers/asonam19-congressional_vote_prediction.pdf" TargetMode="External" /><Relationship Id="rId8" Type="http://schemas.openxmlformats.org/officeDocument/2006/relationships/hyperlink" Target="http://www.cse.msu.edu/~derrtyle/papers/asonam19-congressional_vote_prediction.pdf" TargetMode="External" /><Relationship Id="rId9" Type="http://schemas.openxmlformats.org/officeDocument/2006/relationships/hyperlink" Target="http://asonam.cpsc.ucalgary.ca/2019/FinalProgram.php" TargetMode="External" /><Relationship Id="rId10" Type="http://schemas.openxmlformats.org/officeDocument/2006/relationships/hyperlink" Target="http://asonam.cpsc.ucalgary.ca/2019/FinalProgram.php" TargetMode="External" /><Relationship Id="rId11" Type="http://schemas.openxmlformats.org/officeDocument/2006/relationships/hyperlink" Target="http://asonam.cpsc.ucalgary.ca/2019/FinalProgram.php" TargetMode="External" /><Relationship Id="rId12" Type="http://schemas.openxmlformats.org/officeDocument/2006/relationships/hyperlink" Target="https://news.northwestern.edu/stories/2019/08/right-wing-whatsapp-users-in-brazil-are-louder-more-active-more-effective/" TargetMode="External" /><Relationship Id="rId13" Type="http://schemas.openxmlformats.org/officeDocument/2006/relationships/hyperlink" Target="https://news.northwestern.edu/stories/2019/08/right-wing-whatsapp-users-in-brazil-are-louder-more-active-more-effective/" TargetMode="External" /><Relationship Id="rId14" Type="http://schemas.openxmlformats.org/officeDocument/2006/relationships/hyperlink" Target="https://news.northwestern.edu/stories/2019/08/right-wing-whatsapp-users-in-brazil-are-louder-more-active-more-effective/" TargetMode="External" /><Relationship Id="rId15" Type="http://schemas.openxmlformats.org/officeDocument/2006/relationships/hyperlink" Target="https://arxiv.org/abs/1903.08136" TargetMode="External" /><Relationship Id="rId16" Type="http://schemas.openxmlformats.org/officeDocument/2006/relationships/hyperlink" Target="http://asonam.cpsc.ucalgary.ca/2019/" TargetMode="External" /><Relationship Id="rId17" Type="http://schemas.openxmlformats.org/officeDocument/2006/relationships/hyperlink" Target="https://pbs.twimg.com/media/EC7MfbmUwAASzeS.png" TargetMode="External" /><Relationship Id="rId18" Type="http://schemas.openxmlformats.org/officeDocument/2006/relationships/hyperlink" Target="https://pbs.twimg.com/media/EC7MfbmUwAASzeS.png" TargetMode="External" /><Relationship Id="rId19" Type="http://schemas.openxmlformats.org/officeDocument/2006/relationships/hyperlink" Target="https://pbs.twimg.com/media/EC7MfbmUwAASzeS.png" TargetMode="External" /><Relationship Id="rId20" Type="http://schemas.openxmlformats.org/officeDocument/2006/relationships/hyperlink" Target="https://pbs.twimg.com/media/EC7MfbmUwAASzeS.png" TargetMode="External" /><Relationship Id="rId21" Type="http://schemas.openxmlformats.org/officeDocument/2006/relationships/hyperlink" Target="https://pbs.twimg.com/media/EC798wOU8AAhwpp.jpg" TargetMode="External" /><Relationship Id="rId22" Type="http://schemas.openxmlformats.org/officeDocument/2006/relationships/hyperlink" Target="https://pbs.twimg.com/media/EDJxZdDWwAIfWVm.jpg" TargetMode="External" /><Relationship Id="rId23" Type="http://schemas.openxmlformats.org/officeDocument/2006/relationships/hyperlink" Target="https://pbs.twimg.com/media/EDA16bYXsAA9jN1.jpg" TargetMode="External" /><Relationship Id="rId24" Type="http://schemas.openxmlformats.org/officeDocument/2006/relationships/hyperlink" Target="https://pbs.twimg.com/media/EDA16bYXsAA9jN1.jpg" TargetMode="External" /><Relationship Id="rId25" Type="http://schemas.openxmlformats.org/officeDocument/2006/relationships/hyperlink" Target="https://pbs.twimg.com/media/EDA16bYXsAA9jN1.jpg" TargetMode="External" /><Relationship Id="rId26" Type="http://schemas.openxmlformats.org/officeDocument/2006/relationships/hyperlink" Target="https://pbs.twimg.com/media/EDJ106JUYAErxy3.jpg" TargetMode="External" /><Relationship Id="rId27" Type="http://schemas.openxmlformats.org/officeDocument/2006/relationships/hyperlink" Target="https://pbs.twimg.com/media/EDJ106JUYAErxy3.jpg" TargetMode="External" /><Relationship Id="rId28" Type="http://schemas.openxmlformats.org/officeDocument/2006/relationships/hyperlink" Target="https://pbs.twimg.com/media/EDKGtGJUYAAAl9k.jpg" TargetMode="External" /><Relationship Id="rId29" Type="http://schemas.openxmlformats.org/officeDocument/2006/relationships/hyperlink" Target="https://pbs.twimg.com/media/EC5hm9yWwAERsZ4.jpg" TargetMode="External" /><Relationship Id="rId30" Type="http://schemas.openxmlformats.org/officeDocument/2006/relationships/hyperlink" Target="http://pbs.twimg.com/profile_images/1154715226979409920/eUXqQs0P_normal.jpg" TargetMode="External" /><Relationship Id="rId31" Type="http://schemas.openxmlformats.org/officeDocument/2006/relationships/hyperlink" Target="http://pbs.twimg.com/profile_images/1154715226979409920/eUXqQs0P_normal.jpg" TargetMode="External" /><Relationship Id="rId32" Type="http://schemas.openxmlformats.org/officeDocument/2006/relationships/hyperlink" Target="http://pbs.twimg.com/profile_images/1050029515240611840/gidE_t5o_normal.jpg" TargetMode="External" /><Relationship Id="rId33" Type="http://schemas.openxmlformats.org/officeDocument/2006/relationships/hyperlink" Target="http://pbs.twimg.com/profile_images/1121310917310976001/XExLZvNV_normal.png" TargetMode="External" /><Relationship Id="rId34" Type="http://schemas.openxmlformats.org/officeDocument/2006/relationships/hyperlink" Target="http://pbs.twimg.com/profile_images/1050029515240611840/gidE_t5o_normal.jpg" TargetMode="External" /><Relationship Id="rId35" Type="http://schemas.openxmlformats.org/officeDocument/2006/relationships/hyperlink" Target="http://pbs.twimg.com/profile_images/1121310917310976001/XExLZvNV_normal.png" TargetMode="External" /><Relationship Id="rId36" Type="http://schemas.openxmlformats.org/officeDocument/2006/relationships/hyperlink" Target="http://pbs.twimg.com/profile_images/1030181676217860096/VY7MRi8x_normal.jpg" TargetMode="External" /><Relationship Id="rId37" Type="http://schemas.openxmlformats.org/officeDocument/2006/relationships/hyperlink" Target="http://pbs.twimg.com/profile_images/1030181676217860096/VY7MRi8x_normal.jpg" TargetMode="External" /><Relationship Id="rId38" Type="http://schemas.openxmlformats.org/officeDocument/2006/relationships/hyperlink" Target="http://pbs.twimg.com/profile_images/1030181676217860096/VY7MRi8x_normal.jpg" TargetMode="External" /><Relationship Id="rId39" Type="http://schemas.openxmlformats.org/officeDocument/2006/relationships/hyperlink" Target="http://pbs.twimg.com/profile_images/1030181676217860096/VY7MRi8x_normal.jpg" TargetMode="External" /><Relationship Id="rId40" Type="http://schemas.openxmlformats.org/officeDocument/2006/relationships/hyperlink" Target="http://pbs.twimg.com/profile_images/964027171109875712/_JEoYRY5_normal.jpg" TargetMode="External" /><Relationship Id="rId41" Type="http://schemas.openxmlformats.org/officeDocument/2006/relationships/hyperlink" Target="http://pbs.twimg.com/profile_images/964027171109875712/_JEoYRY5_normal.jpg" TargetMode="External" /><Relationship Id="rId42" Type="http://schemas.openxmlformats.org/officeDocument/2006/relationships/hyperlink" Target="http://pbs.twimg.com/profile_images/964027171109875712/_JEoYRY5_normal.jpg" TargetMode="External" /><Relationship Id="rId43" Type="http://schemas.openxmlformats.org/officeDocument/2006/relationships/hyperlink" Target="http://pbs.twimg.com/profile_images/964027171109875712/_JEoYRY5_normal.jpg" TargetMode="External" /><Relationship Id="rId44" Type="http://schemas.openxmlformats.org/officeDocument/2006/relationships/hyperlink" Target="http://pbs.twimg.com/profile_images/378800000266028204/43f72b09c2462e0ae4c4d6d14372b315_normal.jpeg" TargetMode="External" /><Relationship Id="rId45" Type="http://schemas.openxmlformats.org/officeDocument/2006/relationships/hyperlink" Target="http://pbs.twimg.com/profile_images/378800000266028204/43f72b09c2462e0ae4c4d6d14372b315_normal.jpeg" TargetMode="External" /><Relationship Id="rId46" Type="http://schemas.openxmlformats.org/officeDocument/2006/relationships/hyperlink" Target="http://pbs.twimg.com/profile_images/378800000266028204/43f72b09c2462e0ae4c4d6d14372b315_normal.jpeg" TargetMode="External" /><Relationship Id="rId47" Type="http://schemas.openxmlformats.org/officeDocument/2006/relationships/hyperlink" Target="http://pbs.twimg.com/profile_images/378800000266028204/43f72b09c2462e0ae4c4d6d14372b315_normal.jpeg" TargetMode="External" /><Relationship Id="rId48" Type="http://schemas.openxmlformats.org/officeDocument/2006/relationships/hyperlink" Target="http://pbs.twimg.com/profile_images/1029187688165830657/t4YddAWZ_normal.jpg" TargetMode="External" /><Relationship Id="rId49" Type="http://schemas.openxmlformats.org/officeDocument/2006/relationships/hyperlink" Target="http://pbs.twimg.com/profile_images/1029187688165830657/t4YddAWZ_normal.jpg" TargetMode="External" /><Relationship Id="rId50" Type="http://schemas.openxmlformats.org/officeDocument/2006/relationships/hyperlink" Target="http://pbs.twimg.com/profile_images/1029187688165830657/t4YddAWZ_normal.jpg" TargetMode="External" /><Relationship Id="rId51" Type="http://schemas.openxmlformats.org/officeDocument/2006/relationships/hyperlink" Target="http://pbs.twimg.com/profile_images/1029187688165830657/t4YddAWZ_normal.jpg" TargetMode="External" /><Relationship Id="rId52" Type="http://schemas.openxmlformats.org/officeDocument/2006/relationships/hyperlink" Target="http://pbs.twimg.com/profile_images/1008298767743897600/SW7E1ynf_normal.jpg" TargetMode="External" /><Relationship Id="rId53" Type="http://schemas.openxmlformats.org/officeDocument/2006/relationships/hyperlink" Target="http://pbs.twimg.com/profile_images/1008298767743897600/SW7E1ynf_normal.jpg" TargetMode="External" /><Relationship Id="rId54" Type="http://schemas.openxmlformats.org/officeDocument/2006/relationships/hyperlink" Target="http://pbs.twimg.com/profile_images/1008298767743897600/SW7E1ynf_normal.jpg" TargetMode="External" /><Relationship Id="rId55" Type="http://schemas.openxmlformats.org/officeDocument/2006/relationships/hyperlink" Target="http://pbs.twimg.com/profile_images/1008298767743897600/SW7E1ynf_normal.jpg" TargetMode="External" /><Relationship Id="rId56" Type="http://schemas.openxmlformats.org/officeDocument/2006/relationships/hyperlink" Target="http://pbs.twimg.com/profile_images/1059532477092384768/cV7GBCt__normal.jpg" TargetMode="External" /><Relationship Id="rId57" Type="http://schemas.openxmlformats.org/officeDocument/2006/relationships/hyperlink" Target="http://pbs.twimg.com/profile_images/1059532477092384768/cV7GBCt__normal.jpg" TargetMode="External" /><Relationship Id="rId58" Type="http://schemas.openxmlformats.org/officeDocument/2006/relationships/hyperlink" Target="http://pbs.twimg.com/profile_images/1059532477092384768/cV7GBCt__normal.jpg" TargetMode="External" /><Relationship Id="rId59" Type="http://schemas.openxmlformats.org/officeDocument/2006/relationships/hyperlink" Target="http://pbs.twimg.com/profile_images/1059532477092384768/cV7GBCt__normal.jpg" TargetMode="External" /><Relationship Id="rId60" Type="http://schemas.openxmlformats.org/officeDocument/2006/relationships/hyperlink" Target="http://pbs.twimg.com/profile_images/955508032062058496/bNJiDaId_normal.jpg" TargetMode="External" /><Relationship Id="rId61" Type="http://schemas.openxmlformats.org/officeDocument/2006/relationships/hyperlink" Target="http://pbs.twimg.com/profile_images/955508032062058496/bNJiDaId_normal.jpg" TargetMode="External" /><Relationship Id="rId62" Type="http://schemas.openxmlformats.org/officeDocument/2006/relationships/hyperlink" Target="http://pbs.twimg.com/profile_images/1053862203324014592/0v1EIHJR_normal.jpg" TargetMode="External" /><Relationship Id="rId63" Type="http://schemas.openxmlformats.org/officeDocument/2006/relationships/hyperlink" Target="http://pbs.twimg.com/profile_images/1053862203324014592/0v1EIHJR_normal.jpg" TargetMode="External" /><Relationship Id="rId64" Type="http://schemas.openxmlformats.org/officeDocument/2006/relationships/hyperlink" Target="http://pbs.twimg.com/profile_images/1053862203324014592/0v1EIHJR_normal.jpg" TargetMode="External" /><Relationship Id="rId65" Type="http://schemas.openxmlformats.org/officeDocument/2006/relationships/hyperlink" Target="https://pbs.twimg.com/media/EC7MfbmUwAASzeS.png" TargetMode="External" /><Relationship Id="rId66" Type="http://schemas.openxmlformats.org/officeDocument/2006/relationships/hyperlink" Target="https://pbs.twimg.com/media/EC7MfbmUwAASzeS.png" TargetMode="External" /><Relationship Id="rId67" Type="http://schemas.openxmlformats.org/officeDocument/2006/relationships/hyperlink" Target="https://pbs.twimg.com/media/EC7MfbmUwAASzeS.png" TargetMode="External" /><Relationship Id="rId68" Type="http://schemas.openxmlformats.org/officeDocument/2006/relationships/hyperlink" Target="https://pbs.twimg.com/media/EC7MfbmUwAASzeS.png" TargetMode="External" /><Relationship Id="rId69" Type="http://schemas.openxmlformats.org/officeDocument/2006/relationships/hyperlink" Target="http://pbs.twimg.com/profile_images/864997760621174784/AUqwmm07_normal.jpg" TargetMode="External" /><Relationship Id="rId70" Type="http://schemas.openxmlformats.org/officeDocument/2006/relationships/hyperlink" Target="http://pbs.twimg.com/profile_images/849133030237061120/6hUrNP0a_normal.jpg" TargetMode="External" /><Relationship Id="rId71" Type="http://schemas.openxmlformats.org/officeDocument/2006/relationships/hyperlink" Target="http://pbs.twimg.com/profile_images/1058449535112867841/JP-rVYlW_normal.jpg" TargetMode="External" /><Relationship Id="rId72" Type="http://schemas.openxmlformats.org/officeDocument/2006/relationships/hyperlink" Target="http://pbs.twimg.com/profile_images/1157683224165920768/QFYFBRUC_normal.jpg" TargetMode="External" /><Relationship Id="rId73" Type="http://schemas.openxmlformats.org/officeDocument/2006/relationships/hyperlink" Target="http://pbs.twimg.com/profile_images/760774125522518016/jhzjWv0i_normal.jpg" TargetMode="External" /><Relationship Id="rId74" Type="http://schemas.openxmlformats.org/officeDocument/2006/relationships/hyperlink" Target="http://pbs.twimg.com/profile_images/1159101544836583424/LlGFl3km_normal.jpg" TargetMode="External" /><Relationship Id="rId75" Type="http://schemas.openxmlformats.org/officeDocument/2006/relationships/hyperlink" Target="http://pbs.twimg.com/profile_images/943596894831255552/cMOzkc5i_normal.jpg" TargetMode="External" /><Relationship Id="rId76" Type="http://schemas.openxmlformats.org/officeDocument/2006/relationships/hyperlink" Target="http://pbs.twimg.com/profile_images/1136525117285179392/4LBIES5Y_normal.png" TargetMode="External" /><Relationship Id="rId77" Type="http://schemas.openxmlformats.org/officeDocument/2006/relationships/hyperlink" Target="http://pbs.twimg.com/profile_images/1136525117285179392/4LBIES5Y_normal.png" TargetMode="External" /><Relationship Id="rId78" Type="http://schemas.openxmlformats.org/officeDocument/2006/relationships/hyperlink" Target="http://pbs.twimg.com/profile_images/1136525117285179392/4LBIES5Y_normal.png" TargetMode="External" /><Relationship Id="rId79" Type="http://schemas.openxmlformats.org/officeDocument/2006/relationships/hyperlink" Target="http://pbs.twimg.com/profile_images/56671664/Untitled_4_normal.jpeg" TargetMode="External" /><Relationship Id="rId80" Type="http://schemas.openxmlformats.org/officeDocument/2006/relationships/hyperlink" Target="http://pbs.twimg.com/profile_images/1029067295669116929/tU3g3ogh_normal.jpg" TargetMode="External" /><Relationship Id="rId81" Type="http://schemas.openxmlformats.org/officeDocument/2006/relationships/hyperlink" Target="http://pbs.twimg.com/profile_images/1029067295669116929/tU3g3ogh_normal.jpg" TargetMode="External" /><Relationship Id="rId82" Type="http://schemas.openxmlformats.org/officeDocument/2006/relationships/hyperlink" Target="http://pbs.twimg.com/profile_images/1029067295669116929/tU3g3ogh_normal.jpg" TargetMode="External" /><Relationship Id="rId83" Type="http://schemas.openxmlformats.org/officeDocument/2006/relationships/hyperlink" Target="http://pbs.twimg.com/profile_images/1029067295669116929/tU3g3ogh_normal.jpg" TargetMode="External" /><Relationship Id="rId84" Type="http://schemas.openxmlformats.org/officeDocument/2006/relationships/hyperlink" Target="http://pbs.twimg.com/profile_images/1029067295669116929/tU3g3ogh_normal.jpg" TargetMode="External" /><Relationship Id="rId85" Type="http://schemas.openxmlformats.org/officeDocument/2006/relationships/hyperlink" Target="http://pbs.twimg.com/profile_images/1029067295669116929/tU3g3ogh_normal.jpg" TargetMode="External" /><Relationship Id="rId86" Type="http://schemas.openxmlformats.org/officeDocument/2006/relationships/hyperlink" Target="http://pbs.twimg.com/profile_images/1029067295669116929/tU3g3ogh_normal.jpg" TargetMode="External" /><Relationship Id="rId87" Type="http://schemas.openxmlformats.org/officeDocument/2006/relationships/hyperlink" Target="http://pbs.twimg.com/profile_images/1029067295669116929/tU3g3ogh_normal.jpg" TargetMode="External" /><Relationship Id="rId88" Type="http://schemas.openxmlformats.org/officeDocument/2006/relationships/hyperlink" Target="http://pbs.twimg.com/profile_images/1029067295669116929/tU3g3ogh_normal.jpg" TargetMode="External" /><Relationship Id="rId89" Type="http://schemas.openxmlformats.org/officeDocument/2006/relationships/hyperlink" Target="http://pbs.twimg.com/profile_images/1029067295669116929/tU3g3ogh_normal.jpg" TargetMode="External" /><Relationship Id="rId90" Type="http://schemas.openxmlformats.org/officeDocument/2006/relationships/hyperlink" Target="https://pbs.twimg.com/media/EC798wOU8AAhwpp.jpg" TargetMode="External" /><Relationship Id="rId91" Type="http://schemas.openxmlformats.org/officeDocument/2006/relationships/hyperlink" Target="http://pbs.twimg.com/profile_images/1066624163173982208/H5Jv1g3o_normal.jpg" TargetMode="External" /><Relationship Id="rId92" Type="http://schemas.openxmlformats.org/officeDocument/2006/relationships/hyperlink" Target="http://pbs.twimg.com/profile_images/836708640362881024/40qOcZks_normal.jpg" TargetMode="External" /><Relationship Id="rId93" Type="http://schemas.openxmlformats.org/officeDocument/2006/relationships/hyperlink" Target="http://pbs.twimg.com/profile_images/836708640362881024/40qOcZks_normal.jpg" TargetMode="External" /><Relationship Id="rId94" Type="http://schemas.openxmlformats.org/officeDocument/2006/relationships/hyperlink" Target="http://pbs.twimg.com/profile_images/836708640362881024/40qOcZks_normal.jpg" TargetMode="External" /><Relationship Id="rId95" Type="http://schemas.openxmlformats.org/officeDocument/2006/relationships/hyperlink" Target="http://pbs.twimg.com/profile_images/836708640362881024/40qOcZks_normal.jpg" TargetMode="External" /><Relationship Id="rId96" Type="http://schemas.openxmlformats.org/officeDocument/2006/relationships/hyperlink" Target="http://pbs.twimg.com/profile_images/836708640362881024/40qOcZks_normal.jpg" TargetMode="External" /><Relationship Id="rId97" Type="http://schemas.openxmlformats.org/officeDocument/2006/relationships/hyperlink" Target="http://pbs.twimg.com/profile_images/836708640362881024/40qOcZks_normal.jpg" TargetMode="External" /><Relationship Id="rId98" Type="http://schemas.openxmlformats.org/officeDocument/2006/relationships/hyperlink" Target="http://pbs.twimg.com/profile_images/836708640362881024/40qOcZks_normal.jpg" TargetMode="External" /><Relationship Id="rId99" Type="http://schemas.openxmlformats.org/officeDocument/2006/relationships/hyperlink" Target="http://pbs.twimg.com/profile_images/836708640362881024/40qOcZks_normal.jpg" TargetMode="External" /><Relationship Id="rId100" Type="http://schemas.openxmlformats.org/officeDocument/2006/relationships/hyperlink" Target="http://pbs.twimg.com/profile_images/836708640362881024/40qOcZks_normal.jpg" TargetMode="External" /><Relationship Id="rId101" Type="http://schemas.openxmlformats.org/officeDocument/2006/relationships/hyperlink" Target="http://pbs.twimg.com/profile_images/836708640362881024/40qOcZks_normal.jpg" TargetMode="External" /><Relationship Id="rId102" Type="http://schemas.openxmlformats.org/officeDocument/2006/relationships/hyperlink" Target="http://pbs.twimg.com/profile_images/573118149/Robert_Smith_normal.jpg" TargetMode="External" /><Relationship Id="rId103" Type="http://schemas.openxmlformats.org/officeDocument/2006/relationships/hyperlink" Target="http://pbs.twimg.com/profile_images/573118149/Robert_Smith_normal.jpg" TargetMode="External" /><Relationship Id="rId104" Type="http://schemas.openxmlformats.org/officeDocument/2006/relationships/hyperlink" Target="http://pbs.twimg.com/profile_images/573118149/Robert_Smith_normal.jpg" TargetMode="External" /><Relationship Id="rId105" Type="http://schemas.openxmlformats.org/officeDocument/2006/relationships/hyperlink" Target="http://pbs.twimg.com/profile_images/1108187738413715456/-RyE1HVD_normal.jpg" TargetMode="External" /><Relationship Id="rId106" Type="http://schemas.openxmlformats.org/officeDocument/2006/relationships/hyperlink" Target="http://pbs.twimg.com/profile_images/1108187738413715456/-RyE1HVD_normal.jpg" TargetMode="External" /><Relationship Id="rId107" Type="http://schemas.openxmlformats.org/officeDocument/2006/relationships/hyperlink" Target="http://pbs.twimg.com/profile_images/1011683139381612549/ojSGyI-i_normal.jpg" TargetMode="External" /><Relationship Id="rId108" Type="http://schemas.openxmlformats.org/officeDocument/2006/relationships/hyperlink" Target="http://pbs.twimg.com/profile_images/1011683139381612549/ojSGyI-i_normal.jpg" TargetMode="External" /><Relationship Id="rId109" Type="http://schemas.openxmlformats.org/officeDocument/2006/relationships/hyperlink" Target="http://pbs.twimg.com/profile_images/1158199969557417984/lkQBkGgG_normal.jpg" TargetMode="External" /><Relationship Id="rId110" Type="http://schemas.openxmlformats.org/officeDocument/2006/relationships/hyperlink" Target="http://pbs.twimg.com/profile_images/1158199969557417984/lkQBkGgG_normal.jpg" TargetMode="External" /><Relationship Id="rId111" Type="http://schemas.openxmlformats.org/officeDocument/2006/relationships/hyperlink" Target="https://pbs.twimg.com/media/EDJxZdDWwAIfWVm.jpg" TargetMode="External" /><Relationship Id="rId112" Type="http://schemas.openxmlformats.org/officeDocument/2006/relationships/hyperlink" Target="http://pbs.twimg.com/profile_images/1102673639583944704/HL5wrpAx_normal.png" TargetMode="External" /><Relationship Id="rId113" Type="http://schemas.openxmlformats.org/officeDocument/2006/relationships/hyperlink" Target="http://pbs.twimg.com/profile_images/1049911508296224770/9R5kP6Ql_normal.jpg" TargetMode="External" /><Relationship Id="rId114" Type="http://schemas.openxmlformats.org/officeDocument/2006/relationships/hyperlink" Target="http://pbs.twimg.com/profile_images/1049911508296224770/9R5kP6Ql_normal.jpg" TargetMode="External" /><Relationship Id="rId115" Type="http://schemas.openxmlformats.org/officeDocument/2006/relationships/hyperlink" Target="http://pbs.twimg.com/profile_images/1049911508296224770/9R5kP6Ql_normal.jpg" TargetMode="External" /><Relationship Id="rId116" Type="http://schemas.openxmlformats.org/officeDocument/2006/relationships/hyperlink" Target="http://pbs.twimg.com/profile_images/1049911508296224770/9R5kP6Ql_normal.jpg" TargetMode="External" /><Relationship Id="rId117" Type="http://schemas.openxmlformats.org/officeDocument/2006/relationships/hyperlink" Target="http://pbs.twimg.com/profile_images/1049911508296224770/9R5kP6Ql_normal.jpg" TargetMode="External" /><Relationship Id="rId118" Type="http://schemas.openxmlformats.org/officeDocument/2006/relationships/hyperlink" Target="http://pbs.twimg.com/profile_images/1049911508296224770/9R5kP6Ql_normal.jpg" TargetMode="External" /><Relationship Id="rId119" Type="http://schemas.openxmlformats.org/officeDocument/2006/relationships/hyperlink" Target="http://pbs.twimg.com/profile_images/1049911508296224770/9R5kP6Ql_normal.jpg" TargetMode="External" /><Relationship Id="rId120" Type="http://schemas.openxmlformats.org/officeDocument/2006/relationships/hyperlink" Target="http://pbs.twimg.com/profile_images/955440992987082752/rPIHc9Ip_normal.jpg" TargetMode="External" /><Relationship Id="rId121" Type="http://schemas.openxmlformats.org/officeDocument/2006/relationships/hyperlink" Target="http://pbs.twimg.com/profile_images/955440992987082752/rPIHc9Ip_normal.jpg" TargetMode="External" /><Relationship Id="rId122" Type="http://schemas.openxmlformats.org/officeDocument/2006/relationships/hyperlink" Target="https://pbs.twimg.com/media/EDA16bYXsAA9jN1.jpg" TargetMode="External" /><Relationship Id="rId123" Type="http://schemas.openxmlformats.org/officeDocument/2006/relationships/hyperlink" Target="http://pbs.twimg.com/profile_images/1102673639583944704/HL5wrpAx_normal.png" TargetMode="External" /><Relationship Id="rId124" Type="http://schemas.openxmlformats.org/officeDocument/2006/relationships/hyperlink" Target="http://pbs.twimg.com/profile_images/1102673639583944704/HL5wrpAx_normal.png" TargetMode="External" /><Relationship Id="rId125" Type="http://schemas.openxmlformats.org/officeDocument/2006/relationships/hyperlink" Target="http://pbs.twimg.com/profile_images/955440992987082752/rPIHc9Ip_normal.jpg" TargetMode="External" /><Relationship Id="rId126" Type="http://schemas.openxmlformats.org/officeDocument/2006/relationships/hyperlink" Target="https://pbs.twimg.com/media/EDA16bYXsAA9jN1.jp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pbs.twimg.com/profile_images/955440992987082752/rPIHc9Ip_normal.jpg" TargetMode="External" /><Relationship Id="rId129" Type="http://schemas.openxmlformats.org/officeDocument/2006/relationships/hyperlink" Target="https://pbs.twimg.com/media/EDA16bYXsAA9jN1.jpg" TargetMode="External" /><Relationship Id="rId130" Type="http://schemas.openxmlformats.org/officeDocument/2006/relationships/hyperlink" Target="https://pbs.twimg.com/media/EDJ106JUYAErxy3.jpg" TargetMode="External" /><Relationship Id="rId131" Type="http://schemas.openxmlformats.org/officeDocument/2006/relationships/hyperlink" Target="https://pbs.twimg.com/media/EDJ106JUYAErxy3.jpg" TargetMode="External" /><Relationship Id="rId132" Type="http://schemas.openxmlformats.org/officeDocument/2006/relationships/hyperlink" Target="http://pbs.twimg.com/profile_images/619677922593353728/Qw74A_iX_normal.jpg" TargetMode="External" /><Relationship Id="rId133" Type="http://schemas.openxmlformats.org/officeDocument/2006/relationships/hyperlink" Target="http://pbs.twimg.com/profile_images/984310199820275712/4ZAlAHBa_normal.jpg" TargetMode="External" /><Relationship Id="rId134" Type="http://schemas.openxmlformats.org/officeDocument/2006/relationships/hyperlink" Target="http://pbs.twimg.com/profile_images/909830524771774464/MieOD-3l_normal.jpg" TargetMode="External" /><Relationship Id="rId135" Type="http://schemas.openxmlformats.org/officeDocument/2006/relationships/hyperlink" Target="https://pbs.twimg.com/media/EDKGtGJUYAAAl9k.jpg" TargetMode="External" /><Relationship Id="rId136" Type="http://schemas.openxmlformats.org/officeDocument/2006/relationships/hyperlink" Target="https://pbs.twimg.com/media/EC5hm9yWwAERsZ4.jpg" TargetMode="External" /><Relationship Id="rId137" Type="http://schemas.openxmlformats.org/officeDocument/2006/relationships/hyperlink" Target="http://pbs.twimg.com/profile_images/1034142102182092800/DVjyCtYg_normal.jpg" TargetMode="External" /><Relationship Id="rId138" Type="http://schemas.openxmlformats.org/officeDocument/2006/relationships/hyperlink" Target="http://pbs.twimg.com/profile_images/1150295697855565824/waM2D9yn_normal.jpg" TargetMode="External" /><Relationship Id="rId139" Type="http://schemas.openxmlformats.org/officeDocument/2006/relationships/hyperlink" Target="http://pbs.twimg.com/profile_images/1166113883515473921/10Kb5wUp_normal.jpg" TargetMode="External" /><Relationship Id="rId140" Type="http://schemas.openxmlformats.org/officeDocument/2006/relationships/hyperlink" Target="http://pbs.twimg.com/profile_images/1166113883515473921/10Kb5wUp_normal.jpg" TargetMode="External" /><Relationship Id="rId141" Type="http://schemas.openxmlformats.org/officeDocument/2006/relationships/hyperlink" Target="https://twitter.com/mikk_c/status/1164525293148626945" TargetMode="External" /><Relationship Id="rId142" Type="http://schemas.openxmlformats.org/officeDocument/2006/relationships/hyperlink" Target="https://twitter.com/mikk_c/status/1164525293148626945" TargetMode="External" /><Relationship Id="rId143" Type="http://schemas.openxmlformats.org/officeDocument/2006/relationships/hyperlink" Target="https://twitter.com/lr/status/1164526631899340802" TargetMode="External" /><Relationship Id="rId144" Type="http://schemas.openxmlformats.org/officeDocument/2006/relationships/hyperlink" Target="https://twitter.com/nerdsitu/status/1164884724172677120" TargetMode="External" /><Relationship Id="rId145" Type="http://schemas.openxmlformats.org/officeDocument/2006/relationships/hyperlink" Target="https://twitter.com/lr/status/1164526631899340802" TargetMode="External" /><Relationship Id="rId146" Type="http://schemas.openxmlformats.org/officeDocument/2006/relationships/hyperlink" Target="https://twitter.com/nerdsitu/status/1164884724172677120" TargetMode="External" /><Relationship Id="rId147" Type="http://schemas.openxmlformats.org/officeDocument/2006/relationships/hyperlink" Target="https://twitter.com/keithjkraus/status/1165041769093967872" TargetMode="External" /><Relationship Id="rId148" Type="http://schemas.openxmlformats.org/officeDocument/2006/relationships/hyperlink" Target="https://twitter.com/keithjkraus/status/1165041769093967872" TargetMode="External" /><Relationship Id="rId149" Type="http://schemas.openxmlformats.org/officeDocument/2006/relationships/hyperlink" Target="https://twitter.com/keithjkraus/status/1165041769093967872" TargetMode="External" /><Relationship Id="rId150" Type="http://schemas.openxmlformats.org/officeDocument/2006/relationships/hyperlink" Target="https://twitter.com/keithjkraus/status/1165041769093967872" TargetMode="External" /><Relationship Id="rId151" Type="http://schemas.openxmlformats.org/officeDocument/2006/relationships/hyperlink" Target="https://twitter.com/gpuoai/status/1165046389954551808" TargetMode="External" /><Relationship Id="rId152" Type="http://schemas.openxmlformats.org/officeDocument/2006/relationships/hyperlink" Target="https://twitter.com/gpuoai/status/1165046389954551808" TargetMode="External" /><Relationship Id="rId153" Type="http://schemas.openxmlformats.org/officeDocument/2006/relationships/hyperlink" Target="https://twitter.com/gpuoai/status/1165046389954551808" TargetMode="External" /><Relationship Id="rId154" Type="http://schemas.openxmlformats.org/officeDocument/2006/relationships/hyperlink" Target="https://twitter.com/gpuoai/status/1165046389954551808" TargetMode="External" /><Relationship Id="rId155" Type="http://schemas.openxmlformats.org/officeDocument/2006/relationships/hyperlink" Target="https://twitter.com/lmeyerov/status/1165050091092070400" TargetMode="External" /><Relationship Id="rId156" Type="http://schemas.openxmlformats.org/officeDocument/2006/relationships/hyperlink" Target="https://twitter.com/lmeyerov/status/1165050091092070400" TargetMode="External" /><Relationship Id="rId157" Type="http://schemas.openxmlformats.org/officeDocument/2006/relationships/hyperlink" Target="https://twitter.com/lmeyerov/status/1165050091092070400" TargetMode="External" /><Relationship Id="rId158" Type="http://schemas.openxmlformats.org/officeDocument/2006/relationships/hyperlink" Target="https://twitter.com/lmeyerov/status/1165050091092070400" TargetMode="External" /><Relationship Id="rId159" Type="http://schemas.openxmlformats.org/officeDocument/2006/relationships/hyperlink" Target="https://twitter.com/bartleyr/status/1165063974183985152" TargetMode="External" /><Relationship Id="rId160" Type="http://schemas.openxmlformats.org/officeDocument/2006/relationships/hyperlink" Target="https://twitter.com/bartleyr/status/1165063974183985152" TargetMode="External" /><Relationship Id="rId161" Type="http://schemas.openxmlformats.org/officeDocument/2006/relationships/hyperlink" Target="https://twitter.com/bartleyr/status/1165063974183985152" TargetMode="External" /><Relationship Id="rId162" Type="http://schemas.openxmlformats.org/officeDocument/2006/relationships/hyperlink" Target="https://twitter.com/bartleyr/status/1165063974183985152" TargetMode="External" /><Relationship Id="rId163" Type="http://schemas.openxmlformats.org/officeDocument/2006/relationships/hyperlink" Target="https://twitter.com/murraydata/status/1165111118139973632" TargetMode="External" /><Relationship Id="rId164" Type="http://schemas.openxmlformats.org/officeDocument/2006/relationships/hyperlink" Target="https://twitter.com/murraydata/status/1165111118139973632" TargetMode="External" /><Relationship Id="rId165" Type="http://schemas.openxmlformats.org/officeDocument/2006/relationships/hyperlink" Target="https://twitter.com/murraydata/status/1165111118139973632" TargetMode="External" /><Relationship Id="rId166" Type="http://schemas.openxmlformats.org/officeDocument/2006/relationships/hyperlink" Target="https://twitter.com/murraydata/status/1165111118139973632" TargetMode="External" /><Relationship Id="rId167" Type="http://schemas.openxmlformats.org/officeDocument/2006/relationships/hyperlink" Target="https://twitter.com/animaanandkumar/status/1165158782730563584" TargetMode="External" /><Relationship Id="rId168" Type="http://schemas.openxmlformats.org/officeDocument/2006/relationships/hyperlink" Target="https://twitter.com/animaanandkumar/status/1165158782730563584" TargetMode="External" /><Relationship Id="rId169" Type="http://schemas.openxmlformats.org/officeDocument/2006/relationships/hyperlink" Target="https://twitter.com/animaanandkumar/status/1165158782730563584" TargetMode="External" /><Relationship Id="rId170" Type="http://schemas.openxmlformats.org/officeDocument/2006/relationships/hyperlink" Target="https://twitter.com/animaanandkumar/status/1165158782730563584" TargetMode="External" /><Relationship Id="rId171" Type="http://schemas.openxmlformats.org/officeDocument/2006/relationships/hyperlink" Target="https://twitter.com/michigan_ai/status/1166057000549179393" TargetMode="External" /><Relationship Id="rId172" Type="http://schemas.openxmlformats.org/officeDocument/2006/relationships/hyperlink" Target="https://twitter.com/michigan_ai/status/1166057000549179393" TargetMode="External" /><Relationship Id="rId173" Type="http://schemas.openxmlformats.org/officeDocument/2006/relationships/hyperlink" Target="https://twitter.com/jamaal1124/status/1166059209059905537" TargetMode="External" /><Relationship Id="rId174" Type="http://schemas.openxmlformats.org/officeDocument/2006/relationships/hyperlink" Target="https://twitter.com/jamaal1124/status/1166059209059905537" TargetMode="External" /><Relationship Id="rId175" Type="http://schemas.openxmlformats.org/officeDocument/2006/relationships/hyperlink" Target="https://twitter.com/jamaal1124/status/1166059209059905537" TargetMode="External" /><Relationship Id="rId176" Type="http://schemas.openxmlformats.org/officeDocument/2006/relationships/hyperlink" Target="https://twitter.com/tylersnetwork/status/1166094272178708480" TargetMode="External" /><Relationship Id="rId177" Type="http://schemas.openxmlformats.org/officeDocument/2006/relationships/hyperlink" Target="https://twitter.com/tylersnetwork/status/1166094272178708480" TargetMode="External" /><Relationship Id="rId178" Type="http://schemas.openxmlformats.org/officeDocument/2006/relationships/hyperlink" Target="https://twitter.com/tylersnetwork/status/1166094272178708480" TargetMode="External" /><Relationship Id="rId179" Type="http://schemas.openxmlformats.org/officeDocument/2006/relationships/hyperlink" Target="https://twitter.com/tylersnetwork/status/1166094272178708480" TargetMode="External" /><Relationship Id="rId180" Type="http://schemas.openxmlformats.org/officeDocument/2006/relationships/hyperlink" Target="https://twitter.com/nodexl_mktng/status/1166148887968538624" TargetMode="External" /><Relationship Id="rId181" Type="http://schemas.openxmlformats.org/officeDocument/2006/relationships/hyperlink" Target="https://twitter.com/smr_foundation/status/1166149046160908289" TargetMode="External" /><Relationship Id="rId182" Type="http://schemas.openxmlformats.org/officeDocument/2006/relationships/hyperlink" Target="https://twitter.com/connectedaction/status/1166149115882819584" TargetMode="External" /><Relationship Id="rId183" Type="http://schemas.openxmlformats.org/officeDocument/2006/relationships/hyperlink" Target="https://twitter.com/mrdoomtr/status/1166149187123208192" TargetMode="External" /><Relationship Id="rId184" Type="http://schemas.openxmlformats.org/officeDocument/2006/relationships/hyperlink" Target="https://twitter.com/chidambara09/status/1166162431732674560" TargetMode="External" /><Relationship Id="rId185" Type="http://schemas.openxmlformats.org/officeDocument/2006/relationships/hyperlink" Target="https://twitter.com/fmfrancoise/status/1166191562801463297" TargetMode="External" /><Relationship Id="rId186" Type="http://schemas.openxmlformats.org/officeDocument/2006/relationships/hyperlink" Target="https://twitter.com/marc_smith/status/1166148642979237888" TargetMode="External" /><Relationship Id="rId187" Type="http://schemas.openxmlformats.org/officeDocument/2006/relationships/hyperlink" Target="https://twitter.com/vivianfrancos/status/1166249673520287744" TargetMode="External" /><Relationship Id="rId188" Type="http://schemas.openxmlformats.org/officeDocument/2006/relationships/hyperlink" Target="https://twitter.com/vivianfrancos/status/1166249066365431811" TargetMode="External" /><Relationship Id="rId189" Type="http://schemas.openxmlformats.org/officeDocument/2006/relationships/hyperlink" Target="https://twitter.com/vivianfrancos/status/1166249673520287744" TargetMode="External" /><Relationship Id="rId190" Type="http://schemas.openxmlformats.org/officeDocument/2006/relationships/hyperlink" Target="https://twitter.com/masaomi_kimura/status/1166432665890721792" TargetMode="External" /><Relationship Id="rId191" Type="http://schemas.openxmlformats.org/officeDocument/2006/relationships/hyperlink" Target="https://twitter.com/datametrician/status/1165046302041878528" TargetMode="External" /><Relationship Id="rId192" Type="http://schemas.openxmlformats.org/officeDocument/2006/relationships/hyperlink" Target="https://twitter.com/datametrician/status/1165046302041878528" TargetMode="External" /><Relationship Id="rId193" Type="http://schemas.openxmlformats.org/officeDocument/2006/relationships/hyperlink" Target="https://twitter.com/datametrician/status/1165046302041878528" TargetMode="External" /><Relationship Id="rId194" Type="http://schemas.openxmlformats.org/officeDocument/2006/relationships/hyperlink" Target="https://twitter.com/datametrician/status/1165046302041878528" TargetMode="External" /><Relationship Id="rId195" Type="http://schemas.openxmlformats.org/officeDocument/2006/relationships/hyperlink" Target="https://twitter.com/datametrician/status/1166493229279272962" TargetMode="External" /><Relationship Id="rId196" Type="http://schemas.openxmlformats.org/officeDocument/2006/relationships/hyperlink" Target="https://twitter.com/datametrician/status/1166493229279272962" TargetMode="External" /><Relationship Id="rId197" Type="http://schemas.openxmlformats.org/officeDocument/2006/relationships/hyperlink" Target="https://twitter.com/datametrician/status/1166493314654396416" TargetMode="External" /><Relationship Id="rId198" Type="http://schemas.openxmlformats.org/officeDocument/2006/relationships/hyperlink" Target="https://twitter.com/datametrician/status/1166493314654396416" TargetMode="External" /><Relationship Id="rId199" Type="http://schemas.openxmlformats.org/officeDocument/2006/relationships/hyperlink" Target="https://twitter.com/datametrician/status/1166493314654396416" TargetMode="External" /><Relationship Id="rId200" Type="http://schemas.openxmlformats.org/officeDocument/2006/relationships/hyperlink" Target="https://twitter.com/datametrician/status/1166493314654396416" TargetMode="External" /><Relationship Id="rId201" Type="http://schemas.openxmlformats.org/officeDocument/2006/relationships/hyperlink" Target="https://twitter.com/nodexl/status/1166148577468399619" TargetMode="External" /><Relationship Id="rId202" Type="http://schemas.openxmlformats.org/officeDocument/2006/relationships/hyperlink" Target="https://twitter.com/ccprakay/status/1166577072816492546" TargetMode="External" /><Relationship Id="rId203" Type="http://schemas.openxmlformats.org/officeDocument/2006/relationships/hyperlink" Target="https://twitter.com/tomekdrabas/status/1165045994926395396" TargetMode="External" /><Relationship Id="rId204" Type="http://schemas.openxmlformats.org/officeDocument/2006/relationships/hyperlink" Target="https://twitter.com/tomekdrabas/status/1165045994926395396" TargetMode="External" /><Relationship Id="rId205" Type="http://schemas.openxmlformats.org/officeDocument/2006/relationships/hyperlink" Target="https://twitter.com/tomekdrabas/status/1165045994926395396" TargetMode="External" /><Relationship Id="rId206" Type="http://schemas.openxmlformats.org/officeDocument/2006/relationships/hyperlink" Target="https://twitter.com/tomekdrabas/status/1165045994926395396" TargetMode="External" /><Relationship Id="rId207" Type="http://schemas.openxmlformats.org/officeDocument/2006/relationships/hyperlink" Target="https://twitter.com/tomekdrabas/status/1166709024387002369" TargetMode="External" /><Relationship Id="rId208" Type="http://schemas.openxmlformats.org/officeDocument/2006/relationships/hyperlink" Target="https://twitter.com/tomekdrabas/status/1166709024387002369" TargetMode="External" /><Relationship Id="rId209" Type="http://schemas.openxmlformats.org/officeDocument/2006/relationships/hyperlink" Target="https://twitter.com/tomekdrabas/status/1166709024387002369" TargetMode="External" /><Relationship Id="rId210" Type="http://schemas.openxmlformats.org/officeDocument/2006/relationships/hyperlink" Target="https://twitter.com/tomekdrabas/status/1166709024387002369" TargetMode="External" /><Relationship Id="rId211" Type="http://schemas.openxmlformats.org/officeDocument/2006/relationships/hyperlink" Target="https://twitter.com/tomekdrabas/status/1166709145669496833" TargetMode="External" /><Relationship Id="rId212" Type="http://schemas.openxmlformats.org/officeDocument/2006/relationships/hyperlink" Target="https://twitter.com/tomekdrabas/status/1166709145669496833" TargetMode="External" /><Relationship Id="rId213" Type="http://schemas.openxmlformats.org/officeDocument/2006/relationships/hyperlink" Target="https://twitter.com/rosmith11/status/1167053295116017666" TargetMode="External" /><Relationship Id="rId214" Type="http://schemas.openxmlformats.org/officeDocument/2006/relationships/hyperlink" Target="https://twitter.com/rosmith11/status/1167053295116017666" TargetMode="External" /><Relationship Id="rId215" Type="http://schemas.openxmlformats.org/officeDocument/2006/relationships/hyperlink" Target="https://twitter.com/rosmith11/status/1167053295116017666" TargetMode="External" /><Relationship Id="rId216" Type="http://schemas.openxmlformats.org/officeDocument/2006/relationships/hyperlink" Target="https://twitter.com/lulypiojis/status/1167095998709153794" TargetMode="External" /><Relationship Id="rId217" Type="http://schemas.openxmlformats.org/officeDocument/2006/relationships/hyperlink" Target="https://twitter.com/lulypiojis/status/1167095998709153794" TargetMode="External" /><Relationship Id="rId218" Type="http://schemas.openxmlformats.org/officeDocument/2006/relationships/hyperlink" Target="https://twitter.com/yesicammm/status/1167107140940652544" TargetMode="External" /><Relationship Id="rId219" Type="http://schemas.openxmlformats.org/officeDocument/2006/relationships/hyperlink" Target="https://twitter.com/yesicammm/status/1167107140940652544" TargetMode="External" /><Relationship Id="rId220" Type="http://schemas.openxmlformats.org/officeDocument/2006/relationships/hyperlink" Target="https://twitter.com/rocidemarchi/status/1167109193079414785" TargetMode="External" /><Relationship Id="rId221" Type="http://schemas.openxmlformats.org/officeDocument/2006/relationships/hyperlink" Target="https://twitter.com/rocidemarchi/status/1167109193079414785" TargetMode="External" /><Relationship Id="rId222" Type="http://schemas.openxmlformats.org/officeDocument/2006/relationships/hyperlink" Target="https://twitter.com/abagavat/status/1167119945253163010" TargetMode="External" /><Relationship Id="rId223" Type="http://schemas.openxmlformats.org/officeDocument/2006/relationships/hyperlink" Target="https://twitter.com/cjnolet/status/1165041689574223873" TargetMode="External" /><Relationship Id="rId224" Type="http://schemas.openxmlformats.org/officeDocument/2006/relationships/hyperlink" Target="https://twitter.com/rapidsai/status/1165045937783414790" TargetMode="External" /><Relationship Id="rId225" Type="http://schemas.openxmlformats.org/officeDocument/2006/relationships/hyperlink" Target="https://twitter.com/rapidsai/status/1165045937783414790" TargetMode="External" /><Relationship Id="rId226" Type="http://schemas.openxmlformats.org/officeDocument/2006/relationships/hyperlink" Target="https://twitter.com/rapidsai/status/1165045937783414790" TargetMode="External" /><Relationship Id="rId227" Type="http://schemas.openxmlformats.org/officeDocument/2006/relationships/hyperlink" Target="https://twitter.com/rapidsai/status/1166489891523289090" TargetMode="External" /><Relationship Id="rId228" Type="http://schemas.openxmlformats.org/officeDocument/2006/relationships/hyperlink" Target="https://twitter.com/rapidsai/status/1166493289291362307" TargetMode="External" /><Relationship Id="rId229" Type="http://schemas.openxmlformats.org/officeDocument/2006/relationships/hyperlink" Target="https://twitter.com/rapidsai/status/1166493289291362307" TargetMode="External" /><Relationship Id="rId230" Type="http://schemas.openxmlformats.org/officeDocument/2006/relationships/hyperlink" Target="https://twitter.com/rapidsai/status/1166493289291362307" TargetMode="External" /><Relationship Id="rId231" Type="http://schemas.openxmlformats.org/officeDocument/2006/relationships/hyperlink" Target="https://twitter.com/bradreeswork/status/1165041262946390017" TargetMode="External" /><Relationship Id="rId232" Type="http://schemas.openxmlformats.org/officeDocument/2006/relationships/hyperlink" Target="https://twitter.com/bradreeswork/status/1166451466397085696" TargetMode="External" /><Relationship Id="rId233" Type="http://schemas.openxmlformats.org/officeDocument/2006/relationships/hyperlink" Target="https://twitter.com/bradreeswork/status/1166491591617462272" TargetMode="External" /><Relationship Id="rId234" Type="http://schemas.openxmlformats.org/officeDocument/2006/relationships/hyperlink" Target="https://twitter.com/cjnolet/status/1165041689574223873" TargetMode="External" /><Relationship Id="rId235" Type="http://schemas.openxmlformats.org/officeDocument/2006/relationships/hyperlink" Target="https://twitter.com/cjnolet/status/1165041689574223873" TargetMode="External" /><Relationship Id="rId236" Type="http://schemas.openxmlformats.org/officeDocument/2006/relationships/hyperlink" Target="https://twitter.com/bradreeswork/status/1165041262946390017" TargetMode="External" /><Relationship Id="rId237" Type="http://schemas.openxmlformats.org/officeDocument/2006/relationships/hyperlink" Target="https://twitter.com/bradreeswork/status/1166491591617462272" TargetMode="External" /><Relationship Id="rId238" Type="http://schemas.openxmlformats.org/officeDocument/2006/relationships/hyperlink" Target="https://twitter.com/mstanojevic118/status/1166814718389968896" TargetMode="External" /><Relationship Id="rId239" Type="http://schemas.openxmlformats.org/officeDocument/2006/relationships/hyperlink" Target="https://twitter.com/bradreeswork/status/1165041262946390017" TargetMode="External" /><Relationship Id="rId240" Type="http://schemas.openxmlformats.org/officeDocument/2006/relationships/hyperlink" Target="https://twitter.com/bradreeswork/status/1166491591617462272" TargetMode="External" /><Relationship Id="rId241" Type="http://schemas.openxmlformats.org/officeDocument/2006/relationships/hyperlink" Target="https://twitter.com/bradreeswork/status/1167124809177681920" TargetMode="External" /><Relationship Id="rId242" Type="http://schemas.openxmlformats.org/officeDocument/2006/relationships/hyperlink" Target="https://twitter.com/bradreeswork/status/1167124809177681920" TargetMode="External" /><Relationship Id="rId243" Type="http://schemas.openxmlformats.org/officeDocument/2006/relationships/hyperlink" Target="https://twitter.com/ninarehmehrabi/status/1166153814505689089" TargetMode="External" /><Relationship Id="rId244" Type="http://schemas.openxmlformats.org/officeDocument/2006/relationships/hyperlink" Target="https://twitter.com/ashokkdeb/status/1167134737745362944" TargetMode="External" /><Relationship Id="rId245" Type="http://schemas.openxmlformats.org/officeDocument/2006/relationships/hyperlink" Target="https://twitter.com/kaianalytics/status/1167141319229067264" TargetMode="External" /><Relationship Id="rId246" Type="http://schemas.openxmlformats.org/officeDocument/2006/relationships/hyperlink" Target="https://twitter.com/pambilothomas/status/1167143368561840128" TargetMode="External" /><Relationship Id="rId247" Type="http://schemas.openxmlformats.org/officeDocument/2006/relationships/hyperlink" Target="https://twitter.com/pambilothomas/status/1165976682978775040" TargetMode="External" /><Relationship Id="rId248" Type="http://schemas.openxmlformats.org/officeDocument/2006/relationships/hyperlink" Target="https://twitter.com/pambilothomas/status/1167124556315672577" TargetMode="External" /><Relationship Id="rId249" Type="http://schemas.openxmlformats.org/officeDocument/2006/relationships/hyperlink" Target="https://twitter.com/narvycrzz/status/1167094676047978496" TargetMode="External" /><Relationship Id="rId250" Type="http://schemas.openxmlformats.org/officeDocument/2006/relationships/hyperlink" Target="https://twitter.com/facu17rodriguez/status/1167154948662018048" TargetMode="External" /><Relationship Id="rId251" Type="http://schemas.openxmlformats.org/officeDocument/2006/relationships/hyperlink" Target="https://twitter.com/facu17rodriguez/status/1167154948662018048" TargetMode="External" /><Relationship Id="rId252" Type="http://schemas.openxmlformats.org/officeDocument/2006/relationships/hyperlink" Target="https://api.twitter.com/1.1/geo/id/07d9db0df0080003.json" TargetMode="External" /><Relationship Id="rId253" Type="http://schemas.openxmlformats.org/officeDocument/2006/relationships/comments" Target="../comments1.xml" /><Relationship Id="rId254" Type="http://schemas.openxmlformats.org/officeDocument/2006/relationships/vmlDrawing" Target="../drawings/vmlDrawing1.vml" /><Relationship Id="rId255" Type="http://schemas.openxmlformats.org/officeDocument/2006/relationships/table" Target="../tables/table1.xml" /><Relationship Id="rId2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s>
</file>

<file path=xl/worksheets/_rels/sheet16.xml.rels><?xml version="1.0" encoding="utf-8" standalone="yes"?><Relationships xmlns="http://schemas.openxmlformats.org/package/2006/relationships"><Relationship Id="rId1" Type="http://schemas.openxmlformats.org/officeDocument/2006/relationships/hyperlink" Target="http://www.michelecoscia.com/?p=1699" TargetMode="External" /><Relationship Id="rId2" Type="http://schemas.openxmlformats.org/officeDocument/2006/relationships/hyperlink" Target="http://www.michelecoscia.com/?p=1699" TargetMode="External" /><Relationship Id="rId3" Type="http://schemas.openxmlformats.org/officeDocument/2006/relationships/hyperlink" Target="http://web.eecs.umich.edu/~dkoutra/papers/19-ASONAM-HON_RepLearning.pdf" TargetMode="External" /><Relationship Id="rId4" Type="http://schemas.openxmlformats.org/officeDocument/2006/relationships/hyperlink" Target="http://web.eecs.umich.edu/~dkoutra/papers/19-ASONAM-HON_RepLearning.pdf" TargetMode="External" /><Relationship Id="rId5" Type="http://schemas.openxmlformats.org/officeDocument/2006/relationships/hyperlink" Target="http://www.cse.msu.edu/~derrtyle/papers/asonam19-congressional_vote_prediction.pdf" TargetMode="External" /><Relationship Id="rId6" Type="http://schemas.openxmlformats.org/officeDocument/2006/relationships/hyperlink" Target="http://www.cse.msu.edu/~derrtyle/papers/asonam19-congressional_vote_prediction.pdf" TargetMode="External" /><Relationship Id="rId7" Type="http://schemas.openxmlformats.org/officeDocument/2006/relationships/hyperlink" Target="http://www.cse.msu.edu/~derrtyle/papers/asonam19-congressional_vote_prediction.pdf" TargetMode="External" /><Relationship Id="rId8" Type="http://schemas.openxmlformats.org/officeDocument/2006/relationships/hyperlink" Target="http://www.cse.msu.edu/~derrtyle/papers/asonam19-congressional_vote_prediction.pdf" TargetMode="External" /><Relationship Id="rId9" Type="http://schemas.openxmlformats.org/officeDocument/2006/relationships/hyperlink" Target="http://asonam.cpsc.ucalgary.ca/2019/FinalProgram.php" TargetMode="External" /><Relationship Id="rId10" Type="http://schemas.openxmlformats.org/officeDocument/2006/relationships/hyperlink" Target="http://asonam.cpsc.ucalgary.ca/2019/FinalProgram.php" TargetMode="External" /><Relationship Id="rId11" Type="http://schemas.openxmlformats.org/officeDocument/2006/relationships/hyperlink" Target="http://asonam.cpsc.ucalgary.ca/2019/FinalProgram.php" TargetMode="External" /><Relationship Id="rId12" Type="http://schemas.openxmlformats.org/officeDocument/2006/relationships/hyperlink" Target="https://news.northwestern.edu/stories/2019/08/right-wing-whatsapp-users-in-brazil-are-louder-more-active-more-effective/" TargetMode="External" /><Relationship Id="rId13" Type="http://schemas.openxmlformats.org/officeDocument/2006/relationships/hyperlink" Target="https://news.northwestern.edu/stories/2019/08/right-wing-whatsapp-users-in-brazil-are-louder-more-active-more-effective/" TargetMode="External" /><Relationship Id="rId14" Type="http://schemas.openxmlformats.org/officeDocument/2006/relationships/hyperlink" Target="https://news.northwestern.edu/stories/2019/08/right-wing-whatsapp-users-in-brazil-are-louder-more-active-more-effective/" TargetMode="External" /><Relationship Id="rId15" Type="http://schemas.openxmlformats.org/officeDocument/2006/relationships/hyperlink" Target="https://arxiv.org/abs/1903.08136" TargetMode="External" /><Relationship Id="rId16" Type="http://schemas.openxmlformats.org/officeDocument/2006/relationships/hyperlink" Target="http://asonam.cpsc.ucalgary.ca/2019/" TargetMode="External" /><Relationship Id="rId17" Type="http://schemas.openxmlformats.org/officeDocument/2006/relationships/hyperlink" Target="https://pbs.twimg.com/media/EC7MfbmUwAASzeS.png" TargetMode="External" /><Relationship Id="rId18" Type="http://schemas.openxmlformats.org/officeDocument/2006/relationships/hyperlink" Target="https://pbs.twimg.com/media/EC7MfbmUwAASzeS.png" TargetMode="External" /><Relationship Id="rId19" Type="http://schemas.openxmlformats.org/officeDocument/2006/relationships/hyperlink" Target="https://pbs.twimg.com/media/EC7MfbmUwAASzeS.png" TargetMode="External" /><Relationship Id="rId20" Type="http://schemas.openxmlformats.org/officeDocument/2006/relationships/hyperlink" Target="https://pbs.twimg.com/media/EC7MfbmUwAASzeS.png" TargetMode="External" /><Relationship Id="rId21" Type="http://schemas.openxmlformats.org/officeDocument/2006/relationships/hyperlink" Target="https://pbs.twimg.com/media/EC798wOU8AAhwpp.jpg" TargetMode="External" /><Relationship Id="rId22" Type="http://schemas.openxmlformats.org/officeDocument/2006/relationships/hyperlink" Target="https://pbs.twimg.com/media/EDJxZdDWwAIfWVm.jpg" TargetMode="External" /><Relationship Id="rId23" Type="http://schemas.openxmlformats.org/officeDocument/2006/relationships/hyperlink" Target="https://pbs.twimg.com/media/EDA16bYXsAA9jN1.jpg" TargetMode="External" /><Relationship Id="rId24" Type="http://schemas.openxmlformats.org/officeDocument/2006/relationships/hyperlink" Target="https://pbs.twimg.com/media/EDA16bYXsAA9jN1.jpg" TargetMode="External" /><Relationship Id="rId25" Type="http://schemas.openxmlformats.org/officeDocument/2006/relationships/hyperlink" Target="https://pbs.twimg.com/media/EDA16bYXsAA9jN1.jpg" TargetMode="External" /><Relationship Id="rId26" Type="http://schemas.openxmlformats.org/officeDocument/2006/relationships/hyperlink" Target="https://pbs.twimg.com/media/EDJ106JUYAErxy3.jpg" TargetMode="External" /><Relationship Id="rId27" Type="http://schemas.openxmlformats.org/officeDocument/2006/relationships/hyperlink" Target="https://pbs.twimg.com/media/EDJ106JUYAErxy3.jpg" TargetMode="External" /><Relationship Id="rId28" Type="http://schemas.openxmlformats.org/officeDocument/2006/relationships/hyperlink" Target="https://pbs.twimg.com/media/EDKGtGJUYAAAl9k.jpg" TargetMode="External" /><Relationship Id="rId29" Type="http://schemas.openxmlformats.org/officeDocument/2006/relationships/hyperlink" Target="https://pbs.twimg.com/media/EC5hm9yWwAERsZ4.jpg" TargetMode="External" /><Relationship Id="rId30" Type="http://schemas.openxmlformats.org/officeDocument/2006/relationships/hyperlink" Target="http://pbs.twimg.com/profile_images/1154715226979409920/eUXqQs0P_normal.jpg" TargetMode="External" /><Relationship Id="rId31" Type="http://schemas.openxmlformats.org/officeDocument/2006/relationships/hyperlink" Target="http://pbs.twimg.com/profile_images/1154715226979409920/eUXqQs0P_normal.jpg" TargetMode="External" /><Relationship Id="rId32" Type="http://schemas.openxmlformats.org/officeDocument/2006/relationships/hyperlink" Target="http://pbs.twimg.com/profile_images/1050029515240611840/gidE_t5o_normal.jpg" TargetMode="External" /><Relationship Id="rId33" Type="http://schemas.openxmlformats.org/officeDocument/2006/relationships/hyperlink" Target="http://pbs.twimg.com/profile_images/1121310917310976001/XExLZvNV_normal.png" TargetMode="External" /><Relationship Id="rId34" Type="http://schemas.openxmlformats.org/officeDocument/2006/relationships/hyperlink" Target="http://pbs.twimg.com/profile_images/1050029515240611840/gidE_t5o_normal.jpg" TargetMode="External" /><Relationship Id="rId35" Type="http://schemas.openxmlformats.org/officeDocument/2006/relationships/hyperlink" Target="http://pbs.twimg.com/profile_images/1121310917310976001/XExLZvNV_normal.png" TargetMode="External" /><Relationship Id="rId36" Type="http://schemas.openxmlformats.org/officeDocument/2006/relationships/hyperlink" Target="http://pbs.twimg.com/profile_images/1030181676217860096/VY7MRi8x_normal.jpg" TargetMode="External" /><Relationship Id="rId37" Type="http://schemas.openxmlformats.org/officeDocument/2006/relationships/hyperlink" Target="http://pbs.twimg.com/profile_images/1030181676217860096/VY7MRi8x_normal.jpg" TargetMode="External" /><Relationship Id="rId38" Type="http://schemas.openxmlformats.org/officeDocument/2006/relationships/hyperlink" Target="http://pbs.twimg.com/profile_images/1030181676217860096/VY7MRi8x_normal.jpg" TargetMode="External" /><Relationship Id="rId39" Type="http://schemas.openxmlformats.org/officeDocument/2006/relationships/hyperlink" Target="http://pbs.twimg.com/profile_images/1030181676217860096/VY7MRi8x_normal.jpg" TargetMode="External" /><Relationship Id="rId40" Type="http://schemas.openxmlformats.org/officeDocument/2006/relationships/hyperlink" Target="http://pbs.twimg.com/profile_images/964027171109875712/_JEoYRY5_normal.jpg" TargetMode="External" /><Relationship Id="rId41" Type="http://schemas.openxmlformats.org/officeDocument/2006/relationships/hyperlink" Target="http://pbs.twimg.com/profile_images/964027171109875712/_JEoYRY5_normal.jpg" TargetMode="External" /><Relationship Id="rId42" Type="http://schemas.openxmlformats.org/officeDocument/2006/relationships/hyperlink" Target="http://pbs.twimg.com/profile_images/964027171109875712/_JEoYRY5_normal.jpg" TargetMode="External" /><Relationship Id="rId43" Type="http://schemas.openxmlformats.org/officeDocument/2006/relationships/hyperlink" Target="http://pbs.twimg.com/profile_images/964027171109875712/_JEoYRY5_normal.jpg" TargetMode="External" /><Relationship Id="rId44" Type="http://schemas.openxmlformats.org/officeDocument/2006/relationships/hyperlink" Target="http://pbs.twimg.com/profile_images/378800000266028204/43f72b09c2462e0ae4c4d6d14372b315_normal.jpeg" TargetMode="External" /><Relationship Id="rId45" Type="http://schemas.openxmlformats.org/officeDocument/2006/relationships/hyperlink" Target="http://pbs.twimg.com/profile_images/378800000266028204/43f72b09c2462e0ae4c4d6d14372b315_normal.jpeg" TargetMode="External" /><Relationship Id="rId46" Type="http://schemas.openxmlformats.org/officeDocument/2006/relationships/hyperlink" Target="http://pbs.twimg.com/profile_images/378800000266028204/43f72b09c2462e0ae4c4d6d14372b315_normal.jpeg" TargetMode="External" /><Relationship Id="rId47" Type="http://schemas.openxmlformats.org/officeDocument/2006/relationships/hyperlink" Target="http://pbs.twimg.com/profile_images/378800000266028204/43f72b09c2462e0ae4c4d6d14372b315_normal.jpeg" TargetMode="External" /><Relationship Id="rId48" Type="http://schemas.openxmlformats.org/officeDocument/2006/relationships/hyperlink" Target="http://pbs.twimg.com/profile_images/1029187688165830657/t4YddAWZ_normal.jpg" TargetMode="External" /><Relationship Id="rId49" Type="http://schemas.openxmlformats.org/officeDocument/2006/relationships/hyperlink" Target="http://pbs.twimg.com/profile_images/1029187688165830657/t4YddAWZ_normal.jpg" TargetMode="External" /><Relationship Id="rId50" Type="http://schemas.openxmlformats.org/officeDocument/2006/relationships/hyperlink" Target="http://pbs.twimg.com/profile_images/1029187688165830657/t4YddAWZ_normal.jpg" TargetMode="External" /><Relationship Id="rId51" Type="http://schemas.openxmlformats.org/officeDocument/2006/relationships/hyperlink" Target="http://pbs.twimg.com/profile_images/1029187688165830657/t4YddAWZ_normal.jpg" TargetMode="External" /><Relationship Id="rId52" Type="http://schemas.openxmlformats.org/officeDocument/2006/relationships/hyperlink" Target="http://pbs.twimg.com/profile_images/1008298767743897600/SW7E1ynf_normal.jpg" TargetMode="External" /><Relationship Id="rId53" Type="http://schemas.openxmlformats.org/officeDocument/2006/relationships/hyperlink" Target="http://pbs.twimg.com/profile_images/1008298767743897600/SW7E1ynf_normal.jpg" TargetMode="External" /><Relationship Id="rId54" Type="http://schemas.openxmlformats.org/officeDocument/2006/relationships/hyperlink" Target="http://pbs.twimg.com/profile_images/1008298767743897600/SW7E1ynf_normal.jpg" TargetMode="External" /><Relationship Id="rId55" Type="http://schemas.openxmlformats.org/officeDocument/2006/relationships/hyperlink" Target="http://pbs.twimg.com/profile_images/1008298767743897600/SW7E1ynf_normal.jpg" TargetMode="External" /><Relationship Id="rId56" Type="http://schemas.openxmlformats.org/officeDocument/2006/relationships/hyperlink" Target="http://pbs.twimg.com/profile_images/1059532477092384768/cV7GBCt__normal.jpg" TargetMode="External" /><Relationship Id="rId57" Type="http://schemas.openxmlformats.org/officeDocument/2006/relationships/hyperlink" Target="http://pbs.twimg.com/profile_images/1059532477092384768/cV7GBCt__normal.jpg" TargetMode="External" /><Relationship Id="rId58" Type="http://schemas.openxmlformats.org/officeDocument/2006/relationships/hyperlink" Target="http://pbs.twimg.com/profile_images/1059532477092384768/cV7GBCt__normal.jpg" TargetMode="External" /><Relationship Id="rId59" Type="http://schemas.openxmlformats.org/officeDocument/2006/relationships/hyperlink" Target="http://pbs.twimg.com/profile_images/1059532477092384768/cV7GBCt__normal.jpg" TargetMode="External" /><Relationship Id="rId60" Type="http://schemas.openxmlformats.org/officeDocument/2006/relationships/hyperlink" Target="http://pbs.twimg.com/profile_images/955508032062058496/bNJiDaId_normal.jpg" TargetMode="External" /><Relationship Id="rId61" Type="http://schemas.openxmlformats.org/officeDocument/2006/relationships/hyperlink" Target="http://pbs.twimg.com/profile_images/955508032062058496/bNJiDaId_normal.jpg" TargetMode="External" /><Relationship Id="rId62" Type="http://schemas.openxmlformats.org/officeDocument/2006/relationships/hyperlink" Target="http://pbs.twimg.com/profile_images/1053862203324014592/0v1EIHJR_normal.jpg" TargetMode="External" /><Relationship Id="rId63" Type="http://schemas.openxmlformats.org/officeDocument/2006/relationships/hyperlink" Target="http://pbs.twimg.com/profile_images/1053862203324014592/0v1EIHJR_normal.jpg" TargetMode="External" /><Relationship Id="rId64" Type="http://schemas.openxmlformats.org/officeDocument/2006/relationships/hyperlink" Target="http://pbs.twimg.com/profile_images/1053862203324014592/0v1EIHJR_normal.jpg" TargetMode="External" /><Relationship Id="rId65" Type="http://schemas.openxmlformats.org/officeDocument/2006/relationships/hyperlink" Target="https://pbs.twimg.com/media/EC7MfbmUwAASzeS.png" TargetMode="External" /><Relationship Id="rId66" Type="http://schemas.openxmlformats.org/officeDocument/2006/relationships/hyperlink" Target="https://pbs.twimg.com/media/EC7MfbmUwAASzeS.png" TargetMode="External" /><Relationship Id="rId67" Type="http://schemas.openxmlformats.org/officeDocument/2006/relationships/hyperlink" Target="https://pbs.twimg.com/media/EC7MfbmUwAASzeS.png" TargetMode="External" /><Relationship Id="rId68" Type="http://schemas.openxmlformats.org/officeDocument/2006/relationships/hyperlink" Target="https://pbs.twimg.com/media/EC7MfbmUwAASzeS.png" TargetMode="External" /><Relationship Id="rId69" Type="http://schemas.openxmlformats.org/officeDocument/2006/relationships/hyperlink" Target="http://pbs.twimg.com/profile_images/864997760621174784/AUqwmm07_normal.jpg" TargetMode="External" /><Relationship Id="rId70" Type="http://schemas.openxmlformats.org/officeDocument/2006/relationships/hyperlink" Target="http://pbs.twimg.com/profile_images/849133030237061120/6hUrNP0a_normal.jpg" TargetMode="External" /><Relationship Id="rId71" Type="http://schemas.openxmlformats.org/officeDocument/2006/relationships/hyperlink" Target="http://pbs.twimg.com/profile_images/1058449535112867841/JP-rVYlW_normal.jpg" TargetMode="External" /><Relationship Id="rId72" Type="http://schemas.openxmlformats.org/officeDocument/2006/relationships/hyperlink" Target="http://pbs.twimg.com/profile_images/1157683224165920768/QFYFBRUC_normal.jpg" TargetMode="External" /><Relationship Id="rId73" Type="http://schemas.openxmlformats.org/officeDocument/2006/relationships/hyperlink" Target="http://pbs.twimg.com/profile_images/760774125522518016/jhzjWv0i_normal.jpg" TargetMode="External" /><Relationship Id="rId74" Type="http://schemas.openxmlformats.org/officeDocument/2006/relationships/hyperlink" Target="http://pbs.twimg.com/profile_images/1159101544836583424/LlGFl3km_normal.jpg" TargetMode="External" /><Relationship Id="rId75" Type="http://schemas.openxmlformats.org/officeDocument/2006/relationships/hyperlink" Target="http://pbs.twimg.com/profile_images/943596894831255552/cMOzkc5i_normal.jpg" TargetMode="External" /><Relationship Id="rId76" Type="http://schemas.openxmlformats.org/officeDocument/2006/relationships/hyperlink" Target="http://pbs.twimg.com/profile_images/1136525117285179392/4LBIES5Y_normal.png" TargetMode="External" /><Relationship Id="rId77" Type="http://schemas.openxmlformats.org/officeDocument/2006/relationships/hyperlink" Target="http://pbs.twimg.com/profile_images/1136525117285179392/4LBIES5Y_normal.png" TargetMode="External" /><Relationship Id="rId78" Type="http://schemas.openxmlformats.org/officeDocument/2006/relationships/hyperlink" Target="http://pbs.twimg.com/profile_images/1136525117285179392/4LBIES5Y_normal.png" TargetMode="External" /><Relationship Id="rId79" Type="http://schemas.openxmlformats.org/officeDocument/2006/relationships/hyperlink" Target="http://pbs.twimg.com/profile_images/56671664/Untitled_4_normal.jpeg" TargetMode="External" /><Relationship Id="rId80" Type="http://schemas.openxmlformats.org/officeDocument/2006/relationships/hyperlink" Target="http://pbs.twimg.com/profile_images/1029067295669116929/tU3g3ogh_normal.jpg" TargetMode="External" /><Relationship Id="rId81" Type="http://schemas.openxmlformats.org/officeDocument/2006/relationships/hyperlink" Target="http://pbs.twimg.com/profile_images/1029067295669116929/tU3g3ogh_normal.jpg" TargetMode="External" /><Relationship Id="rId82" Type="http://schemas.openxmlformats.org/officeDocument/2006/relationships/hyperlink" Target="http://pbs.twimg.com/profile_images/1029067295669116929/tU3g3ogh_normal.jpg" TargetMode="External" /><Relationship Id="rId83" Type="http://schemas.openxmlformats.org/officeDocument/2006/relationships/hyperlink" Target="http://pbs.twimg.com/profile_images/1029067295669116929/tU3g3ogh_normal.jpg" TargetMode="External" /><Relationship Id="rId84" Type="http://schemas.openxmlformats.org/officeDocument/2006/relationships/hyperlink" Target="http://pbs.twimg.com/profile_images/1029067295669116929/tU3g3ogh_normal.jpg" TargetMode="External" /><Relationship Id="rId85" Type="http://schemas.openxmlformats.org/officeDocument/2006/relationships/hyperlink" Target="http://pbs.twimg.com/profile_images/1029067295669116929/tU3g3ogh_normal.jpg" TargetMode="External" /><Relationship Id="rId86" Type="http://schemas.openxmlformats.org/officeDocument/2006/relationships/hyperlink" Target="http://pbs.twimg.com/profile_images/1029067295669116929/tU3g3ogh_normal.jpg" TargetMode="External" /><Relationship Id="rId87" Type="http://schemas.openxmlformats.org/officeDocument/2006/relationships/hyperlink" Target="http://pbs.twimg.com/profile_images/1029067295669116929/tU3g3ogh_normal.jpg" TargetMode="External" /><Relationship Id="rId88" Type="http://schemas.openxmlformats.org/officeDocument/2006/relationships/hyperlink" Target="http://pbs.twimg.com/profile_images/1029067295669116929/tU3g3ogh_normal.jpg" TargetMode="External" /><Relationship Id="rId89" Type="http://schemas.openxmlformats.org/officeDocument/2006/relationships/hyperlink" Target="http://pbs.twimg.com/profile_images/1029067295669116929/tU3g3ogh_normal.jpg" TargetMode="External" /><Relationship Id="rId90" Type="http://schemas.openxmlformats.org/officeDocument/2006/relationships/hyperlink" Target="https://pbs.twimg.com/media/EC798wOU8AAhwpp.jpg" TargetMode="External" /><Relationship Id="rId91" Type="http://schemas.openxmlformats.org/officeDocument/2006/relationships/hyperlink" Target="http://pbs.twimg.com/profile_images/1066624163173982208/H5Jv1g3o_normal.jpg" TargetMode="External" /><Relationship Id="rId92" Type="http://schemas.openxmlformats.org/officeDocument/2006/relationships/hyperlink" Target="http://pbs.twimg.com/profile_images/836708640362881024/40qOcZks_normal.jpg" TargetMode="External" /><Relationship Id="rId93" Type="http://schemas.openxmlformats.org/officeDocument/2006/relationships/hyperlink" Target="http://pbs.twimg.com/profile_images/836708640362881024/40qOcZks_normal.jpg" TargetMode="External" /><Relationship Id="rId94" Type="http://schemas.openxmlformats.org/officeDocument/2006/relationships/hyperlink" Target="http://pbs.twimg.com/profile_images/836708640362881024/40qOcZks_normal.jpg" TargetMode="External" /><Relationship Id="rId95" Type="http://schemas.openxmlformats.org/officeDocument/2006/relationships/hyperlink" Target="http://pbs.twimg.com/profile_images/836708640362881024/40qOcZks_normal.jpg" TargetMode="External" /><Relationship Id="rId96" Type="http://schemas.openxmlformats.org/officeDocument/2006/relationships/hyperlink" Target="http://pbs.twimg.com/profile_images/836708640362881024/40qOcZks_normal.jpg" TargetMode="External" /><Relationship Id="rId97" Type="http://schemas.openxmlformats.org/officeDocument/2006/relationships/hyperlink" Target="http://pbs.twimg.com/profile_images/836708640362881024/40qOcZks_normal.jpg" TargetMode="External" /><Relationship Id="rId98" Type="http://schemas.openxmlformats.org/officeDocument/2006/relationships/hyperlink" Target="http://pbs.twimg.com/profile_images/836708640362881024/40qOcZks_normal.jpg" TargetMode="External" /><Relationship Id="rId99" Type="http://schemas.openxmlformats.org/officeDocument/2006/relationships/hyperlink" Target="http://pbs.twimg.com/profile_images/836708640362881024/40qOcZks_normal.jpg" TargetMode="External" /><Relationship Id="rId100" Type="http://schemas.openxmlformats.org/officeDocument/2006/relationships/hyperlink" Target="http://pbs.twimg.com/profile_images/836708640362881024/40qOcZks_normal.jpg" TargetMode="External" /><Relationship Id="rId101" Type="http://schemas.openxmlformats.org/officeDocument/2006/relationships/hyperlink" Target="http://pbs.twimg.com/profile_images/836708640362881024/40qOcZks_normal.jpg" TargetMode="External" /><Relationship Id="rId102" Type="http://schemas.openxmlformats.org/officeDocument/2006/relationships/hyperlink" Target="http://pbs.twimg.com/profile_images/573118149/Robert_Smith_normal.jpg" TargetMode="External" /><Relationship Id="rId103" Type="http://schemas.openxmlformats.org/officeDocument/2006/relationships/hyperlink" Target="http://pbs.twimg.com/profile_images/573118149/Robert_Smith_normal.jpg" TargetMode="External" /><Relationship Id="rId104" Type="http://schemas.openxmlformats.org/officeDocument/2006/relationships/hyperlink" Target="http://pbs.twimg.com/profile_images/573118149/Robert_Smith_normal.jpg" TargetMode="External" /><Relationship Id="rId105" Type="http://schemas.openxmlformats.org/officeDocument/2006/relationships/hyperlink" Target="http://pbs.twimg.com/profile_images/1108187738413715456/-RyE1HVD_normal.jpg" TargetMode="External" /><Relationship Id="rId106" Type="http://schemas.openxmlformats.org/officeDocument/2006/relationships/hyperlink" Target="http://pbs.twimg.com/profile_images/1108187738413715456/-RyE1HVD_normal.jpg" TargetMode="External" /><Relationship Id="rId107" Type="http://schemas.openxmlformats.org/officeDocument/2006/relationships/hyperlink" Target="http://pbs.twimg.com/profile_images/1011683139381612549/ojSGyI-i_normal.jpg" TargetMode="External" /><Relationship Id="rId108" Type="http://schemas.openxmlformats.org/officeDocument/2006/relationships/hyperlink" Target="http://pbs.twimg.com/profile_images/1011683139381612549/ojSGyI-i_normal.jpg" TargetMode="External" /><Relationship Id="rId109" Type="http://schemas.openxmlformats.org/officeDocument/2006/relationships/hyperlink" Target="http://pbs.twimg.com/profile_images/1158199969557417984/lkQBkGgG_normal.jpg" TargetMode="External" /><Relationship Id="rId110" Type="http://schemas.openxmlformats.org/officeDocument/2006/relationships/hyperlink" Target="http://pbs.twimg.com/profile_images/1158199969557417984/lkQBkGgG_normal.jpg" TargetMode="External" /><Relationship Id="rId111" Type="http://schemas.openxmlformats.org/officeDocument/2006/relationships/hyperlink" Target="https://pbs.twimg.com/media/EDJxZdDWwAIfWVm.jpg" TargetMode="External" /><Relationship Id="rId112" Type="http://schemas.openxmlformats.org/officeDocument/2006/relationships/hyperlink" Target="http://pbs.twimg.com/profile_images/1102673639583944704/HL5wrpAx_normal.png" TargetMode="External" /><Relationship Id="rId113" Type="http://schemas.openxmlformats.org/officeDocument/2006/relationships/hyperlink" Target="http://pbs.twimg.com/profile_images/1049911508296224770/9R5kP6Ql_normal.jpg" TargetMode="External" /><Relationship Id="rId114" Type="http://schemas.openxmlformats.org/officeDocument/2006/relationships/hyperlink" Target="http://pbs.twimg.com/profile_images/1049911508296224770/9R5kP6Ql_normal.jpg" TargetMode="External" /><Relationship Id="rId115" Type="http://schemas.openxmlformats.org/officeDocument/2006/relationships/hyperlink" Target="http://pbs.twimg.com/profile_images/1049911508296224770/9R5kP6Ql_normal.jpg" TargetMode="External" /><Relationship Id="rId116" Type="http://schemas.openxmlformats.org/officeDocument/2006/relationships/hyperlink" Target="http://pbs.twimg.com/profile_images/1049911508296224770/9R5kP6Ql_normal.jpg" TargetMode="External" /><Relationship Id="rId117" Type="http://schemas.openxmlformats.org/officeDocument/2006/relationships/hyperlink" Target="http://pbs.twimg.com/profile_images/1049911508296224770/9R5kP6Ql_normal.jpg" TargetMode="External" /><Relationship Id="rId118" Type="http://schemas.openxmlformats.org/officeDocument/2006/relationships/hyperlink" Target="http://pbs.twimg.com/profile_images/1049911508296224770/9R5kP6Ql_normal.jpg" TargetMode="External" /><Relationship Id="rId119" Type="http://schemas.openxmlformats.org/officeDocument/2006/relationships/hyperlink" Target="http://pbs.twimg.com/profile_images/1049911508296224770/9R5kP6Ql_normal.jpg" TargetMode="External" /><Relationship Id="rId120" Type="http://schemas.openxmlformats.org/officeDocument/2006/relationships/hyperlink" Target="http://pbs.twimg.com/profile_images/955440992987082752/rPIHc9Ip_normal.jpg" TargetMode="External" /><Relationship Id="rId121" Type="http://schemas.openxmlformats.org/officeDocument/2006/relationships/hyperlink" Target="http://pbs.twimg.com/profile_images/955440992987082752/rPIHc9Ip_normal.jpg" TargetMode="External" /><Relationship Id="rId122" Type="http://schemas.openxmlformats.org/officeDocument/2006/relationships/hyperlink" Target="https://pbs.twimg.com/media/EDA16bYXsAA9jN1.jpg" TargetMode="External" /><Relationship Id="rId123" Type="http://schemas.openxmlformats.org/officeDocument/2006/relationships/hyperlink" Target="http://pbs.twimg.com/profile_images/1102673639583944704/HL5wrpAx_normal.png" TargetMode="External" /><Relationship Id="rId124" Type="http://schemas.openxmlformats.org/officeDocument/2006/relationships/hyperlink" Target="http://pbs.twimg.com/profile_images/1102673639583944704/HL5wrpAx_normal.png" TargetMode="External" /><Relationship Id="rId125" Type="http://schemas.openxmlformats.org/officeDocument/2006/relationships/hyperlink" Target="http://pbs.twimg.com/profile_images/955440992987082752/rPIHc9Ip_normal.jpg" TargetMode="External" /><Relationship Id="rId126" Type="http://schemas.openxmlformats.org/officeDocument/2006/relationships/hyperlink" Target="https://pbs.twimg.com/media/EDA16bYXsAA9jN1.jp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pbs.twimg.com/profile_images/955440992987082752/rPIHc9Ip_normal.jpg" TargetMode="External" /><Relationship Id="rId129" Type="http://schemas.openxmlformats.org/officeDocument/2006/relationships/hyperlink" Target="https://pbs.twimg.com/media/EDA16bYXsAA9jN1.jpg" TargetMode="External" /><Relationship Id="rId130" Type="http://schemas.openxmlformats.org/officeDocument/2006/relationships/hyperlink" Target="https://pbs.twimg.com/media/EDJ106JUYAErxy3.jpg" TargetMode="External" /><Relationship Id="rId131" Type="http://schemas.openxmlformats.org/officeDocument/2006/relationships/hyperlink" Target="https://pbs.twimg.com/media/EDJ106JUYAErxy3.jpg" TargetMode="External" /><Relationship Id="rId132" Type="http://schemas.openxmlformats.org/officeDocument/2006/relationships/hyperlink" Target="http://pbs.twimg.com/profile_images/619677922593353728/Qw74A_iX_normal.jpg" TargetMode="External" /><Relationship Id="rId133" Type="http://schemas.openxmlformats.org/officeDocument/2006/relationships/hyperlink" Target="http://pbs.twimg.com/profile_images/984310199820275712/4ZAlAHBa_normal.jpg" TargetMode="External" /><Relationship Id="rId134" Type="http://schemas.openxmlformats.org/officeDocument/2006/relationships/hyperlink" Target="http://pbs.twimg.com/profile_images/909830524771774464/MieOD-3l_normal.jpg" TargetMode="External" /><Relationship Id="rId135" Type="http://schemas.openxmlformats.org/officeDocument/2006/relationships/hyperlink" Target="https://pbs.twimg.com/media/EDKGtGJUYAAAl9k.jpg" TargetMode="External" /><Relationship Id="rId136" Type="http://schemas.openxmlformats.org/officeDocument/2006/relationships/hyperlink" Target="https://pbs.twimg.com/media/EC5hm9yWwAERsZ4.jpg" TargetMode="External" /><Relationship Id="rId137" Type="http://schemas.openxmlformats.org/officeDocument/2006/relationships/hyperlink" Target="http://pbs.twimg.com/profile_images/1034142102182092800/DVjyCtYg_normal.jpg" TargetMode="External" /><Relationship Id="rId138" Type="http://schemas.openxmlformats.org/officeDocument/2006/relationships/hyperlink" Target="http://pbs.twimg.com/profile_images/1150295697855565824/waM2D9yn_normal.jpg" TargetMode="External" /><Relationship Id="rId139" Type="http://schemas.openxmlformats.org/officeDocument/2006/relationships/hyperlink" Target="http://pbs.twimg.com/profile_images/1166113883515473921/10Kb5wUp_normal.jpg" TargetMode="External" /><Relationship Id="rId140" Type="http://schemas.openxmlformats.org/officeDocument/2006/relationships/hyperlink" Target="http://pbs.twimg.com/profile_images/1166113883515473921/10Kb5wUp_normal.jpg" TargetMode="External" /><Relationship Id="rId141" Type="http://schemas.openxmlformats.org/officeDocument/2006/relationships/hyperlink" Target="https://twitter.com/mikk_c/status/1164525293148626945" TargetMode="External" /><Relationship Id="rId142" Type="http://schemas.openxmlformats.org/officeDocument/2006/relationships/hyperlink" Target="https://twitter.com/mikk_c/status/1164525293148626945" TargetMode="External" /><Relationship Id="rId143" Type="http://schemas.openxmlformats.org/officeDocument/2006/relationships/hyperlink" Target="https://twitter.com/lr/status/1164526631899340802" TargetMode="External" /><Relationship Id="rId144" Type="http://schemas.openxmlformats.org/officeDocument/2006/relationships/hyperlink" Target="https://twitter.com/nerdsitu/status/1164884724172677120" TargetMode="External" /><Relationship Id="rId145" Type="http://schemas.openxmlformats.org/officeDocument/2006/relationships/hyperlink" Target="https://twitter.com/lr/status/1164526631899340802" TargetMode="External" /><Relationship Id="rId146" Type="http://schemas.openxmlformats.org/officeDocument/2006/relationships/hyperlink" Target="https://twitter.com/nerdsitu/status/1164884724172677120" TargetMode="External" /><Relationship Id="rId147" Type="http://schemas.openxmlformats.org/officeDocument/2006/relationships/hyperlink" Target="https://twitter.com/keithjkraus/status/1165041769093967872" TargetMode="External" /><Relationship Id="rId148" Type="http://schemas.openxmlformats.org/officeDocument/2006/relationships/hyperlink" Target="https://twitter.com/keithjkraus/status/1165041769093967872" TargetMode="External" /><Relationship Id="rId149" Type="http://schemas.openxmlformats.org/officeDocument/2006/relationships/hyperlink" Target="https://twitter.com/keithjkraus/status/1165041769093967872" TargetMode="External" /><Relationship Id="rId150" Type="http://schemas.openxmlformats.org/officeDocument/2006/relationships/hyperlink" Target="https://twitter.com/keithjkraus/status/1165041769093967872" TargetMode="External" /><Relationship Id="rId151" Type="http://schemas.openxmlformats.org/officeDocument/2006/relationships/hyperlink" Target="https://twitter.com/gpuoai/status/1165046389954551808" TargetMode="External" /><Relationship Id="rId152" Type="http://schemas.openxmlformats.org/officeDocument/2006/relationships/hyperlink" Target="https://twitter.com/gpuoai/status/1165046389954551808" TargetMode="External" /><Relationship Id="rId153" Type="http://schemas.openxmlformats.org/officeDocument/2006/relationships/hyperlink" Target="https://twitter.com/gpuoai/status/1165046389954551808" TargetMode="External" /><Relationship Id="rId154" Type="http://schemas.openxmlformats.org/officeDocument/2006/relationships/hyperlink" Target="https://twitter.com/gpuoai/status/1165046389954551808" TargetMode="External" /><Relationship Id="rId155" Type="http://schemas.openxmlformats.org/officeDocument/2006/relationships/hyperlink" Target="https://twitter.com/lmeyerov/status/1165050091092070400" TargetMode="External" /><Relationship Id="rId156" Type="http://schemas.openxmlformats.org/officeDocument/2006/relationships/hyperlink" Target="https://twitter.com/lmeyerov/status/1165050091092070400" TargetMode="External" /><Relationship Id="rId157" Type="http://schemas.openxmlformats.org/officeDocument/2006/relationships/hyperlink" Target="https://twitter.com/lmeyerov/status/1165050091092070400" TargetMode="External" /><Relationship Id="rId158" Type="http://schemas.openxmlformats.org/officeDocument/2006/relationships/hyperlink" Target="https://twitter.com/lmeyerov/status/1165050091092070400" TargetMode="External" /><Relationship Id="rId159" Type="http://schemas.openxmlformats.org/officeDocument/2006/relationships/hyperlink" Target="https://twitter.com/bartleyr/status/1165063974183985152" TargetMode="External" /><Relationship Id="rId160" Type="http://schemas.openxmlformats.org/officeDocument/2006/relationships/hyperlink" Target="https://twitter.com/bartleyr/status/1165063974183985152" TargetMode="External" /><Relationship Id="rId161" Type="http://schemas.openxmlformats.org/officeDocument/2006/relationships/hyperlink" Target="https://twitter.com/bartleyr/status/1165063974183985152" TargetMode="External" /><Relationship Id="rId162" Type="http://schemas.openxmlformats.org/officeDocument/2006/relationships/hyperlink" Target="https://twitter.com/bartleyr/status/1165063974183985152" TargetMode="External" /><Relationship Id="rId163" Type="http://schemas.openxmlformats.org/officeDocument/2006/relationships/hyperlink" Target="https://twitter.com/murraydata/status/1165111118139973632" TargetMode="External" /><Relationship Id="rId164" Type="http://schemas.openxmlformats.org/officeDocument/2006/relationships/hyperlink" Target="https://twitter.com/murraydata/status/1165111118139973632" TargetMode="External" /><Relationship Id="rId165" Type="http://schemas.openxmlformats.org/officeDocument/2006/relationships/hyperlink" Target="https://twitter.com/murraydata/status/1165111118139973632" TargetMode="External" /><Relationship Id="rId166" Type="http://schemas.openxmlformats.org/officeDocument/2006/relationships/hyperlink" Target="https://twitter.com/murraydata/status/1165111118139973632" TargetMode="External" /><Relationship Id="rId167" Type="http://schemas.openxmlformats.org/officeDocument/2006/relationships/hyperlink" Target="https://twitter.com/animaanandkumar/status/1165158782730563584" TargetMode="External" /><Relationship Id="rId168" Type="http://schemas.openxmlformats.org/officeDocument/2006/relationships/hyperlink" Target="https://twitter.com/animaanandkumar/status/1165158782730563584" TargetMode="External" /><Relationship Id="rId169" Type="http://schemas.openxmlformats.org/officeDocument/2006/relationships/hyperlink" Target="https://twitter.com/animaanandkumar/status/1165158782730563584" TargetMode="External" /><Relationship Id="rId170" Type="http://schemas.openxmlformats.org/officeDocument/2006/relationships/hyperlink" Target="https://twitter.com/animaanandkumar/status/1165158782730563584" TargetMode="External" /><Relationship Id="rId171" Type="http://schemas.openxmlformats.org/officeDocument/2006/relationships/hyperlink" Target="https://twitter.com/michigan_ai/status/1166057000549179393" TargetMode="External" /><Relationship Id="rId172" Type="http://schemas.openxmlformats.org/officeDocument/2006/relationships/hyperlink" Target="https://twitter.com/michigan_ai/status/1166057000549179393" TargetMode="External" /><Relationship Id="rId173" Type="http://schemas.openxmlformats.org/officeDocument/2006/relationships/hyperlink" Target="https://twitter.com/jamaal1124/status/1166059209059905537" TargetMode="External" /><Relationship Id="rId174" Type="http://schemas.openxmlformats.org/officeDocument/2006/relationships/hyperlink" Target="https://twitter.com/jamaal1124/status/1166059209059905537" TargetMode="External" /><Relationship Id="rId175" Type="http://schemas.openxmlformats.org/officeDocument/2006/relationships/hyperlink" Target="https://twitter.com/jamaal1124/status/1166059209059905537" TargetMode="External" /><Relationship Id="rId176" Type="http://schemas.openxmlformats.org/officeDocument/2006/relationships/hyperlink" Target="https://twitter.com/tylersnetwork/status/1166094272178708480" TargetMode="External" /><Relationship Id="rId177" Type="http://schemas.openxmlformats.org/officeDocument/2006/relationships/hyperlink" Target="https://twitter.com/tylersnetwork/status/1166094272178708480" TargetMode="External" /><Relationship Id="rId178" Type="http://schemas.openxmlformats.org/officeDocument/2006/relationships/hyperlink" Target="https://twitter.com/tylersnetwork/status/1166094272178708480" TargetMode="External" /><Relationship Id="rId179" Type="http://schemas.openxmlformats.org/officeDocument/2006/relationships/hyperlink" Target="https://twitter.com/tylersnetwork/status/1166094272178708480" TargetMode="External" /><Relationship Id="rId180" Type="http://schemas.openxmlformats.org/officeDocument/2006/relationships/hyperlink" Target="https://twitter.com/nodexl_mktng/status/1166148887968538624" TargetMode="External" /><Relationship Id="rId181" Type="http://schemas.openxmlformats.org/officeDocument/2006/relationships/hyperlink" Target="https://twitter.com/smr_foundation/status/1166149046160908289" TargetMode="External" /><Relationship Id="rId182" Type="http://schemas.openxmlformats.org/officeDocument/2006/relationships/hyperlink" Target="https://twitter.com/connectedaction/status/1166149115882819584" TargetMode="External" /><Relationship Id="rId183" Type="http://schemas.openxmlformats.org/officeDocument/2006/relationships/hyperlink" Target="https://twitter.com/mrdoomtr/status/1166149187123208192" TargetMode="External" /><Relationship Id="rId184" Type="http://schemas.openxmlformats.org/officeDocument/2006/relationships/hyperlink" Target="https://twitter.com/chidambara09/status/1166162431732674560" TargetMode="External" /><Relationship Id="rId185" Type="http://schemas.openxmlformats.org/officeDocument/2006/relationships/hyperlink" Target="https://twitter.com/fmfrancoise/status/1166191562801463297" TargetMode="External" /><Relationship Id="rId186" Type="http://schemas.openxmlformats.org/officeDocument/2006/relationships/hyperlink" Target="https://twitter.com/marc_smith/status/1166148642979237888" TargetMode="External" /><Relationship Id="rId187" Type="http://schemas.openxmlformats.org/officeDocument/2006/relationships/hyperlink" Target="https://twitter.com/vivianfrancos/status/1166249673520287744" TargetMode="External" /><Relationship Id="rId188" Type="http://schemas.openxmlformats.org/officeDocument/2006/relationships/hyperlink" Target="https://twitter.com/vivianfrancos/status/1166249066365431811" TargetMode="External" /><Relationship Id="rId189" Type="http://schemas.openxmlformats.org/officeDocument/2006/relationships/hyperlink" Target="https://twitter.com/vivianfrancos/status/1166249673520287744" TargetMode="External" /><Relationship Id="rId190" Type="http://schemas.openxmlformats.org/officeDocument/2006/relationships/hyperlink" Target="https://twitter.com/masaomi_kimura/status/1166432665890721792" TargetMode="External" /><Relationship Id="rId191" Type="http://schemas.openxmlformats.org/officeDocument/2006/relationships/hyperlink" Target="https://twitter.com/datametrician/status/1165046302041878528" TargetMode="External" /><Relationship Id="rId192" Type="http://schemas.openxmlformats.org/officeDocument/2006/relationships/hyperlink" Target="https://twitter.com/datametrician/status/1165046302041878528" TargetMode="External" /><Relationship Id="rId193" Type="http://schemas.openxmlformats.org/officeDocument/2006/relationships/hyperlink" Target="https://twitter.com/datametrician/status/1165046302041878528" TargetMode="External" /><Relationship Id="rId194" Type="http://schemas.openxmlformats.org/officeDocument/2006/relationships/hyperlink" Target="https://twitter.com/datametrician/status/1165046302041878528" TargetMode="External" /><Relationship Id="rId195" Type="http://schemas.openxmlformats.org/officeDocument/2006/relationships/hyperlink" Target="https://twitter.com/datametrician/status/1166493229279272962" TargetMode="External" /><Relationship Id="rId196" Type="http://schemas.openxmlformats.org/officeDocument/2006/relationships/hyperlink" Target="https://twitter.com/datametrician/status/1166493229279272962" TargetMode="External" /><Relationship Id="rId197" Type="http://schemas.openxmlformats.org/officeDocument/2006/relationships/hyperlink" Target="https://twitter.com/datametrician/status/1166493314654396416" TargetMode="External" /><Relationship Id="rId198" Type="http://schemas.openxmlformats.org/officeDocument/2006/relationships/hyperlink" Target="https://twitter.com/datametrician/status/1166493314654396416" TargetMode="External" /><Relationship Id="rId199" Type="http://schemas.openxmlformats.org/officeDocument/2006/relationships/hyperlink" Target="https://twitter.com/datametrician/status/1166493314654396416" TargetMode="External" /><Relationship Id="rId200" Type="http://schemas.openxmlformats.org/officeDocument/2006/relationships/hyperlink" Target="https://twitter.com/datametrician/status/1166493314654396416" TargetMode="External" /><Relationship Id="rId201" Type="http://schemas.openxmlformats.org/officeDocument/2006/relationships/hyperlink" Target="https://twitter.com/nodexl/status/1166148577468399619" TargetMode="External" /><Relationship Id="rId202" Type="http://schemas.openxmlformats.org/officeDocument/2006/relationships/hyperlink" Target="https://twitter.com/ccprakay/status/1166577072816492546" TargetMode="External" /><Relationship Id="rId203" Type="http://schemas.openxmlformats.org/officeDocument/2006/relationships/hyperlink" Target="https://twitter.com/tomekdrabas/status/1165045994926395396" TargetMode="External" /><Relationship Id="rId204" Type="http://schemas.openxmlformats.org/officeDocument/2006/relationships/hyperlink" Target="https://twitter.com/tomekdrabas/status/1165045994926395396" TargetMode="External" /><Relationship Id="rId205" Type="http://schemas.openxmlformats.org/officeDocument/2006/relationships/hyperlink" Target="https://twitter.com/tomekdrabas/status/1165045994926395396" TargetMode="External" /><Relationship Id="rId206" Type="http://schemas.openxmlformats.org/officeDocument/2006/relationships/hyperlink" Target="https://twitter.com/tomekdrabas/status/1165045994926395396" TargetMode="External" /><Relationship Id="rId207" Type="http://schemas.openxmlformats.org/officeDocument/2006/relationships/hyperlink" Target="https://twitter.com/tomekdrabas/status/1166709024387002369" TargetMode="External" /><Relationship Id="rId208" Type="http://schemas.openxmlformats.org/officeDocument/2006/relationships/hyperlink" Target="https://twitter.com/tomekdrabas/status/1166709024387002369" TargetMode="External" /><Relationship Id="rId209" Type="http://schemas.openxmlformats.org/officeDocument/2006/relationships/hyperlink" Target="https://twitter.com/tomekdrabas/status/1166709024387002369" TargetMode="External" /><Relationship Id="rId210" Type="http://schemas.openxmlformats.org/officeDocument/2006/relationships/hyperlink" Target="https://twitter.com/tomekdrabas/status/1166709024387002369" TargetMode="External" /><Relationship Id="rId211" Type="http://schemas.openxmlformats.org/officeDocument/2006/relationships/hyperlink" Target="https://twitter.com/tomekdrabas/status/1166709145669496833" TargetMode="External" /><Relationship Id="rId212" Type="http://schemas.openxmlformats.org/officeDocument/2006/relationships/hyperlink" Target="https://twitter.com/tomekdrabas/status/1166709145669496833" TargetMode="External" /><Relationship Id="rId213" Type="http://schemas.openxmlformats.org/officeDocument/2006/relationships/hyperlink" Target="https://twitter.com/rosmith11/status/1167053295116017666" TargetMode="External" /><Relationship Id="rId214" Type="http://schemas.openxmlformats.org/officeDocument/2006/relationships/hyperlink" Target="https://twitter.com/rosmith11/status/1167053295116017666" TargetMode="External" /><Relationship Id="rId215" Type="http://schemas.openxmlformats.org/officeDocument/2006/relationships/hyperlink" Target="https://twitter.com/rosmith11/status/1167053295116017666" TargetMode="External" /><Relationship Id="rId216" Type="http://schemas.openxmlformats.org/officeDocument/2006/relationships/hyperlink" Target="https://twitter.com/lulypiojis/status/1167095998709153794" TargetMode="External" /><Relationship Id="rId217" Type="http://schemas.openxmlformats.org/officeDocument/2006/relationships/hyperlink" Target="https://twitter.com/lulypiojis/status/1167095998709153794" TargetMode="External" /><Relationship Id="rId218" Type="http://schemas.openxmlformats.org/officeDocument/2006/relationships/hyperlink" Target="https://twitter.com/yesicammm/status/1167107140940652544" TargetMode="External" /><Relationship Id="rId219" Type="http://schemas.openxmlformats.org/officeDocument/2006/relationships/hyperlink" Target="https://twitter.com/yesicammm/status/1167107140940652544" TargetMode="External" /><Relationship Id="rId220" Type="http://schemas.openxmlformats.org/officeDocument/2006/relationships/hyperlink" Target="https://twitter.com/rocidemarchi/status/1167109193079414785" TargetMode="External" /><Relationship Id="rId221" Type="http://schemas.openxmlformats.org/officeDocument/2006/relationships/hyperlink" Target="https://twitter.com/rocidemarchi/status/1167109193079414785" TargetMode="External" /><Relationship Id="rId222" Type="http://schemas.openxmlformats.org/officeDocument/2006/relationships/hyperlink" Target="https://twitter.com/abagavat/status/1167119945253163010" TargetMode="External" /><Relationship Id="rId223" Type="http://schemas.openxmlformats.org/officeDocument/2006/relationships/hyperlink" Target="https://twitter.com/cjnolet/status/1165041689574223873" TargetMode="External" /><Relationship Id="rId224" Type="http://schemas.openxmlformats.org/officeDocument/2006/relationships/hyperlink" Target="https://twitter.com/rapidsai/status/1165045937783414790" TargetMode="External" /><Relationship Id="rId225" Type="http://schemas.openxmlformats.org/officeDocument/2006/relationships/hyperlink" Target="https://twitter.com/rapidsai/status/1165045937783414790" TargetMode="External" /><Relationship Id="rId226" Type="http://schemas.openxmlformats.org/officeDocument/2006/relationships/hyperlink" Target="https://twitter.com/rapidsai/status/1165045937783414790" TargetMode="External" /><Relationship Id="rId227" Type="http://schemas.openxmlformats.org/officeDocument/2006/relationships/hyperlink" Target="https://twitter.com/rapidsai/status/1166489891523289090" TargetMode="External" /><Relationship Id="rId228" Type="http://schemas.openxmlformats.org/officeDocument/2006/relationships/hyperlink" Target="https://twitter.com/rapidsai/status/1166493289291362307" TargetMode="External" /><Relationship Id="rId229" Type="http://schemas.openxmlformats.org/officeDocument/2006/relationships/hyperlink" Target="https://twitter.com/rapidsai/status/1166493289291362307" TargetMode="External" /><Relationship Id="rId230" Type="http://schemas.openxmlformats.org/officeDocument/2006/relationships/hyperlink" Target="https://twitter.com/rapidsai/status/1166493289291362307" TargetMode="External" /><Relationship Id="rId231" Type="http://schemas.openxmlformats.org/officeDocument/2006/relationships/hyperlink" Target="https://twitter.com/bradreeswork/status/1165041262946390017" TargetMode="External" /><Relationship Id="rId232" Type="http://schemas.openxmlformats.org/officeDocument/2006/relationships/hyperlink" Target="https://twitter.com/bradreeswork/status/1166451466397085696" TargetMode="External" /><Relationship Id="rId233" Type="http://schemas.openxmlformats.org/officeDocument/2006/relationships/hyperlink" Target="https://twitter.com/bradreeswork/status/1166491591617462272" TargetMode="External" /><Relationship Id="rId234" Type="http://schemas.openxmlformats.org/officeDocument/2006/relationships/hyperlink" Target="https://twitter.com/cjnolet/status/1165041689574223873" TargetMode="External" /><Relationship Id="rId235" Type="http://schemas.openxmlformats.org/officeDocument/2006/relationships/hyperlink" Target="https://twitter.com/cjnolet/status/1165041689574223873" TargetMode="External" /><Relationship Id="rId236" Type="http://schemas.openxmlformats.org/officeDocument/2006/relationships/hyperlink" Target="https://twitter.com/bradreeswork/status/1165041262946390017" TargetMode="External" /><Relationship Id="rId237" Type="http://schemas.openxmlformats.org/officeDocument/2006/relationships/hyperlink" Target="https://twitter.com/bradreeswork/status/1166491591617462272" TargetMode="External" /><Relationship Id="rId238" Type="http://schemas.openxmlformats.org/officeDocument/2006/relationships/hyperlink" Target="https://twitter.com/mstanojevic118/status/1166814718389968896" TargetMode="External" /><Relationship Id="rId239" Type="http://schemas.openxmlformats.org/officeDocument/2006/relationships/hyperlink" Target="https://twitter.com/bradreeswork/status/1165041262946390017" TargetMode="External" /><Relationship Id="rId240" Type="http://schemas.openxmlformats.org/officeDocument/2006/relationships/hyperlink" Target="https://twitter.com/bradreeswork/status/1166491591617462272" TargetMode="External" /><Relationship Id="rId241" Type="http://schemas.openxmlformats.org/officeDocument/2006/relationships/hyperlink" Target="https://twitter.com/bradreeswork/status/1167124809177681920" TargetMode="External" /><Relationship Id="rId242" Type="http://schemas.openxmlformats.org/officeDocument/2006/relationships/hyperlink" Target="https://twitter.com/bradreeswork/status/1167124809177681920" TargetMode="External" /><Relationship Id="rId243" Type="http://schemas.openxmlformats.org/officeDocument/2006/relationships/hyperlink" Target="https://twitter.com/ninarehmehrabi/status/1166153814505689089" TargetMode="External" /><Relationship Id="rId244" Type="http://schemas.openxmlformats.org/officeDocument/2006/relationships/hyperlink" Target="https://twitter.com/ashokkdeb/status/1167134737745362944" TargetMode="External" /><Relationship Id="rId245" Type="http://schemas.openxmlformats.org/officeDocument/2006/relationships/hyperlink" Target="https://twitter.com/kaianalytics/status/1167141319229067264" TargetMode="External" /><Relationship Id="rId246" Type="http://schemas.openxmlformats.org/officeDocument/2006/relationships/hyperlink" Target="https://twitter.com/pambilothomas/status/1167143368561840128" TargetMode="External" /><Relationship Id="rId247" Type="http://schemas.openxmlformats.org/officeDocument/2006/relationships/hyperlink" Target="https://twitter.com/pambilothomas/status/1165976682978775040" TargetMode="External" /><Relationship Id="rId248" Type="http://schemas.openxmlformats.org/officeDocument/2006/relationships/hyperlink" Target="https://twitter.com/pambilothomas/status/1167124556315672577" TargetMode="External" /><Relationship Id="rId249" Type="http://schemas.openxmlformats.org/officeDocument/2006/relationships/hyperlink" Target="https://twitter.com/narvycrzz/status/1167094676047978496" TargetMode="External" /><Relationship Id="rId250" Type="http://schemas.openxmlformats.org/officeDocument/2006/relationships/hyperlink" Target="https://twitter.com/facu17rodriguez/status/1167154948662018048" TargetMode="External" /><Relationship Id="rId251" Type="http://schemas.openxmlformats.org/officeDocument/2006/relationships/hyperlink" Target="https://twitter.com/facu17rodriguez/status/1167154948662018048" TargetMode="External" /><Relationship Id="rId252" Type="http://schemas.openxmlformats.org/officeDocument/2006/relationships/hyperlink" Target="https://api.twitter.com/1.1/geo/id/07d9db0df0080003.json" TargetMode="External" /><Relationship Id="rId253" Type="http://schemas.openxmlformats.org/officeDocument/2006/relationships/comments" Target="../comments16.xml" /><Relationship Id="rId254" Type="http://schemas.openxmlformats.org/officeDocument/2006/relationships/vmlDrawing" Target="../drawings/vmlDrawing6.vml" /><Relationship Id="rId255" Type="http://schemas.openxmlformats.org/officeDocument/2006/relationships/table" Target="../tables/table19.xml" /><Relationship Id="rId256"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asonam.cpsc.ucalgary.ca/2019/FinalProgram.php" TargetMode="External" /><Relationship Id="rId2" Type="http://schemas.openxmlformats.org/officeDocument/2006/relationships/hyperlink" Target="http://asonam.cpsc.ucalgary.ca/2019/" TargetMode="External" /><Relationship Id="rId3" Type="http://schemas.openxmlformats.org/officeDocument/2006/relationships/hyperlink" Target="https://arxiv.org/abs/1903.08136" TargetMode="External" /><Relationship Id="rId4" Type="http://schemas.openxmlformats.org/officeDocument/2006/relationships/hyperlink" Target="https://news.northwestern.edu/stories/2019/08/right-wing-whatsapp-users-in-brazil-are-louder-more-active-more-effective/" TargetMode="External" /><Relationship Id="rId5" Type="http://schemas.openxmlformats.org/officeDocument/2006/relationships/hyperlink" Target="http://www.cse.msu.edu/~derrtyle/papers/asonam19-congressional_vote_prediction.pdf" TargetMode="External" /><Relationship Id="rId6" Type="http://schemas.openxmlformats.org/officeDocument/2006/relationships/hyperlink" Target="http://web.eecs.umich.edu/~dkoutra/papers/19-ASONAM-HON_RepLearning.pdf" TargetMode="External" /><Relationship Id="rId7" Type="http://schemas.openxmlformats.org/officeDocument/2006/relationships/hyperlink" Target="http://www.michelecoscia.com/?p=1699" TargetMode="External" /><Relationship Id="rId8" Type="http://schemas.openxmlformats.org/officeDocument/2006/relationships/hyperlink" Target="http://asonam.cpsc.ucalgary.ca/2019/FinalProgram.php" TargetMode="External" /><Relationship Id="rId9" Type="http://schemas.openxmlformats.org/officeDocument/2006/relationships/hyperlink" Target="http://www.cse.msu.edu/~derrtyle/papers/asonam19-congressional_vote_prediction.pdf" TargetMode="External" /><Relationship Id="rId10" Type="http://schemas.openxmlformats.org/officeDocument/2006/relationships/hyperlink" Target="http://web.eecs.umich.edu/~dkoutra/papers/19-ASONAM-HON_RepLearning.pdf" TargetMode="External" /><Relationship Id="rId11" Type="http://schemas.openxmlformats.org/officeDocument/2006/relationships/hyperlink" Target="https://news.northwestern.edu/stories/2019/08/right-wing-whatsapp-users-in-brazil-are-louder-more-active-more-effective/" TargetMode="External" /><Relationship Id="rId12" Type="http://schemas.openxmlformats.org/officeDocument/2006/relationships/hyperlink" Target="http://www.michelecoscia.com/?p=1699" TargetMode="External" /><Relationship Id="rId13" Type="http://schemas.openxmlformats.org/officeDocument/2006/relationships/hyperlink" Target="http://asonam.cpsc.ucalgary.ca/2019/" TargetMode="External" /><Relationship Id="rId14" Type="http://schemas.openxmlformats.org/officeDocument/2006/relationships/hyperlink" Target="https://arxiv.org/abs/1903.08136" TargetMode="Externa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 Id="rId22" Type="http://schemas.openxmlformats.org/officeDocument/2006/relationships/table" Target="../tables/table2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IAbkYA5URV" TargetMode="External" /><Relationship Id="rId2" Type="http://schemas.openxmlformats.org/officeDocument/2006/relationships/hyperlink" Target="http://t.co/eUyVW7sR8y" TargetMode="External" /><Relationship Id="rId3" Type="http://schemas.openxmlformats.org/officeDocument/2006/relationships/hyperlink" Target="https://t.co/tIGoF9P483" TargetMode="External" /><Relationship Id="rId4" Type="http://schemas.openxmlformats.org/officeDocument/2006/relationships/hyperlink" Target="https://t.co/upTnNWQCAP" TargetMode="External" /><Relationship Id="rId5" Type="http://schemas.openxmlformats.org/officeDocument/2006/relationships/hyperlink" Target="https://t.co/Jeqy9ISnr3" TargetMode="External" /><Relationship Id="rId6" Type="http://schemas.openxmlformats.org/officeDocument/2006/relationships/hyperlink" Target="https://t.co/GJdaTjta7B" TargetMode="External" /><Relationship Id="rId7" Type="http://schemas.openxmlformats.org/officeDocument/2006/relationships/hyperlink" Target="https://t.co/GVel22w1ba" TargetMode="External" /><Relationship Id="rId8" Type="http://schemas.openxmlformats.org/officeDocument/2006/relationships/hyperlink" Target="http://t.co/KqeMXe9W0V" TargetMode="External" /><Relationship Id="rId9" Type="http://schemas.openxmlformats.org/officeDocument/2006/relationships/hyperlink" Target="https://t.co/k0OORf8L9x" TargetMode="External" /><Relationship Id="rId10" Type="http://schemas.openxmlformats.org/officeDocument/2006/relationships/hyperlink" Target="https://t.co/cr0ijXcp1F" TargetMode="External" /><Relationship Id="rId11" Type="http://schemas.openxmlformats.org/officeDocument/2006/relationships/hyperlink" Target="https://t.co/iwbKaHGqTI" TargetMode="External" /><Relationship Id="rId12" Type="http://schemas.openxmlformats.org/officeDocument/2006/relationships/hyperlink" Target="https://t.co/5BmvFd2lUe" TargetMode="External" /><Relationship Id="rId13" Type="http://schemas.openxmlformats.org/officeDocument/2006/relationships/hyperlink" Target="http://t.co/dJMh7ghNlu" TargetMode="External" /><Relationship Id="rId14" Type="http://schemas.openxmlformats.org/officeDocument/2006/relationships/hyperlink" Target="https://t.co/PaD3o9XKY5" TargetMode="External" /><Relationship Id="rId15" Type="http://schemas.openxmlformats.org/officeDocument/2006/relationships/hyperlink" Target="http://t.co/ijZ4Cp4IRJ" TargetMode="External" /><Relationship Id="rId16" Type="http://schemas.openxmlformats.org/officeDocument/2006/relationships/hyperlink" Target="https://t.co/1U8sjbF8DK" TargetMode="External" /><Relationship Id="rId17" Type="http://schemas.openxmlformats.org/officeDocument/2006/relationships/hyperlink" Target="https://t.co/WxmJEyGqxv" TargetMode="External" /><Relationship Id="rId18" Type="http://schemas.openxmlformats.org/officeDocument/2006/relationships/hyperlink" Target="https://t.co/xNaNFEMqth" TargetMode="External" /><Relationship Id="rId19" Type="http://schemas.openxmlformats.org/officeDocument/2006/relationships/hyperlink" Target="https://t.co/eUJLtrtePs" TargetMode="External" /><Relationship Id="rId20" Type="http://schemas.openxmlformats.org/officeDocument/2006/relationships/hyperlink" Target="https://t.co/FKKr76FLpx" TargetMode="External" /><Relationship Id="rId21" Type="http://schemas.openxmlformats.org/officeDocument/2006/relationships/hyperlink" Target="https://t.co/LhecLereaz" TargetMode="External" /><Relationship Id="rId22" Type="http://schemas.openxmlformats.org/officeDocument/2006/relationships/hyperlink" Target="https://t.co/bmloAyJQCY" TargetMode="External" /><Relationship Id="rId23" Type="http://schemas.openxmlformats.org/officeDocument/2006/relationships/hyperlink" Target="https://t.co/dKBp0ZwQm6" TargetMode="External" /><Relationship Id="rId24" Type="http://schemas.openxmlformats.org/officeDocument/2006/relationships/hyperlink" Target="http://t.co/X1s40eTq9M" TargetMode="External" /><Relationship Id="rId25" Type="http://schemas.openxmlformats.org/officeDocument/2006/relationships/hyperlink" Target="https://t.co/fF7LyZlVlo" TargetMode="External" /><Relationship Id="rId26" Type="http://schemas.openxmlformats.org/officeDocument/2006/relationships/hyperlink" Target="https://t.co/LXz7Ret2Xb" TargetMode="External" /><Relationship Id="rId27" Type="http://schemas.openxmlformats.org/officeDocument/2006/relationships/hyperlink" Target="https://t.co/SipMcULVp9" TargetMode="External" /><Relationship Id="rId28" Type="http://schemas.openxmlformats.org/officeDocument/2006/relationships/hyperlink" Target="https://t.co/O6cGfGYhoT" TargetMode="External" /><Relationship Id="rId29" Type="http://schemas.openxmlformats.org/officeDocument/2006/relationships/hyperlink" Target="http://t.co/4WA3O6m0pb" TargetMode="External" /><Relationship Id="rId30" Type="http://schemas.openxmlformats.org/officeDocument/2006/relationships/hyperlink" Target="http://t.co/SQE5K34R6e" TargetMode="External" /><Relationship Id="rId31" Type="http://schemas.openxmlformats.org/officeDocument/2006/relationships/hyperlink" Target="https://t.co/fWJVF6hx84" TargetMode="External" /><Relationship Id="rId32" Type="http://schemas.openxmlformats.org/officeDocument/2006/relationships/hyperlink" Target="http://t.co/Q1h4VFa8QT" TargetMode="External" /><Relationship Id="rId33" Type="http://schemas.openxmlformats.org/officeDocument/2006/relationships/hyperlink" Target="https://t.co/O8Ad6qy30k" TargetMode="External" /><Relationship Id="rId34" Type="http://schemas.openxmlformats.org/officeDocument/2006/relationships/hyperlink" Target="https://t.co/O8Ad6qy30k" TargetMode="External" /><Relationship Id="rId35" Type="http://schemas.openxmlformats.org/officeDocument/2006/relationships/hyperlink" Target="https://pbs.twimg.com/profile_banners/1101341/1368556692" TargetMode="External" /><Relationship Id="rId36" Type="http://schemas.openxmlformats.org/officeDocument/2006/relationships/hyperlink" Target="https://pbs.twimg.com/profile_banners/1120621201376854017/1556624193" TargetMode="External" /><Relationship Id="rId37" Type="http://schemas.openxmlformats.org/officeDocument/2006/relationships/hyperlink" Target="https://pbs.twimg.com/profile_banners/914582896190660609/1516629807" TargetMode="External" /><Relationship Id="rId38" Type="http://schemas.openxmlformats.org/officeDocument/2006/relationships/hyperlink" Target="https://pbs.twimg.com/profile_banners/1082668696202502144/1546963803" TargetMode="External" /><Relationship Id="rId39" Type="http://schemas.openxmlformats.org/officeDocument/2006/relationships/hyperlink" Target="https://pbs.twimg.com/profile_banners/766141614372847617/1537729789" TargetMode="External" /><Relationship Id="rId40" Type="http://schemas.openxmlformats.org/officeDocument/2006/relationships/hyperlink" Target="https://pbs.twimg.com/profile_banners/1047296373555519488/1539153317" TargetMode="External" /><Relationship Id="rId41" Type="http://schemas.openxmlformats.org/officeDocument/2006/relationships/hyperlink" Target="https://pbs.twimg.com/profile_banners/15315247/1440277776" TargetMode="External" /><Relationship Id="rId42" Type="http://schemas.openxmlformats.org/officeDocument/2006/relationships/hyperlink" Target="https://pbs.twimg.com/profile_banners/28465291/1561224664" TargetMode="External" /><Relationship Id="rId43" Type="http://schemas.openxmlformats.org/officeDocument/2006/relationships/hyperlink" Target="https://pbs.twimg.com/profile_banners/470402184/1563956111" TargetMode="External" /><Relationship Id="rId44" Type="http://schemas.openxmlformats.org/officeDocument/2006/relationships/hyperlink" Target="https://pbs.twimg.com/profile_banners/2882893927/1546199965" TargetMode="External" /><Relationship Id="rId45" Type="http://schemas.openxmlformats.org/officeDocument/2006/relationships/hyperlink" Target="https://pbs.twimg.com/profile_banners/954085839314747392/1516308578" TargetMode="External" /><Relationship Id="rId46" Type="http://schemas.openxmlformats.org/officeDocument/2006/relationships/hyperlink" Target="https://pbs.twimg.com/profile_banners/1730624881/1515005282" TargetMode="External" /><Relationship Id="rId47" Type="http://schemas.openxmlformats.org/officeDocument/2006/relationships/hyperlink" Target="https://pbs.twimg.com/profile_banners/1441892108/1436457624" TargetMode="External" /><Relationship Id="rId48" Type="http://schemas.openxmlformats.org/officeDocument/2006/relationships/hyperlink" Target="https://pbs.twimg.com/profile_banners/210559705/1353303604" TargetMode="External" /><Relationship Id="rId49" Type="http://schemas.openxmlformats.org/officeDocument/2006/relationships/hyperlink" Target="https://pbs.twimg.com/profile_banners/850892377627742209/1505099892" TargetMode="External" /><Relationship Id="rId50" Type="http://schemas.openxmlformats.org/officeDocument/2006/relationships/hyperlink" Target="https://pbs.twimg.com/profile_banners/17679456/1405604851" TargetMode="External" /><Relationship Id="rId51" Type="http://schemas.openxmlformats.org/officeDocument/2006/relationships/hyperlink" Target="https://pbs.twimg.com/profile_banners/3437111722/1550875994" TargetMode="External" /><Relationship Id="rId52" Type="http://schemas.openxmlformats.org/officeDocument/2006/relationships/hyperlink" Target="https://pbs.twimg.com/profile_banners/864995845673897984/1495066628" TargetMode="External" /><Relationship Id="rId53" Type="http://schemas.openxmlformats.org/officeDocument/2006/relationships/hyperlink" Target="https://pbs.twimg.com/profile_banners/87606674/1405285356" TargetMode="External" /><Relationship Id="rId54" Type="http://schemas.openxmlformats.org/officeDocument/2006/relationships/hyperlink" Target="https://pbs.twimg.com/profile_banners/151934168/1391403981" TargetMode="External" /><Relationship Id="rId55" Type="http://schemas.openxmlformats.org/officeDocument/2006/relationships/hyperlink" Target="https://pbs.twimg.com/profile_banners/98097823/1538797822" TargetMode="External" /><Relationship Id="rId56" Type="http://schemas.openxmlformats.org/officeDocument/2006/relationships/hyperlink" Target="https://pbs.twimg.com/profile_banners/1157671886538575872/1564845994" TargetMode="External" /><Relationship Id="rId57" Type="http://schemas.openxmlformats.org/officeDocument/2006/relationships/hyperlink" Target="https://pbs.twimg.com/profile_banners/737142202481016832/1538216794" TargetMode="External" /><Relationship Id="rId58" Type="http://schemas.openxmlformats.org/officeDocument/2006/relationships/hyperlink" Target="https://pbs.twimg.com/profile_banners/3229980963/1565186412" TargetMode="External" /><Relationship Id="rId59" Type="http://schemas.openxmlformats.org/officeDocument/2006/relationships/hyperlink" Target="https://pbs.twimg.com/profile_banners/12160482/1423267766" TargetMode="External" /><Relationship Id="rId60" Type="http://schemas.openxmlformats.org/officeDocument/2006/relationships/hyperlink" Target="https://pbs.twimg.com/profile_banners/76935934/1561177238" TargetMode="External" /><Relationship Id="rId61" Type="http://schemas.openxmlformats.org/officeDocument/2006/relationships/hyperlink" Target="https://pbs.twimg.com/profile_banners/16529292/1398260374" TargetMode="External" /><Relationship Id="rId62" Type="http://schemas.openxmlformats.org/officeDocument/2006/relationships/hyperlink" Target="https://pbs.twimg.com/profile_banners/423293779/1488322002" TargetMode="External" /><Relationship Id="rId63" Type="http://schemas.openxmlformats.org/officeDocument/2006/relationships/hyperlink" Target="https://pbs.twimg.com/profile_banners/33964198/1449160096" TargetMode="External" /><Relationship Id="rId64" Type="http://schemas.openxmlformats.org/officeDocument/2006/relationships/hyperlink" Target="https://pbs.twimg.com/profile_banners/2975474092/1513911917" TargetMode="External" /><Relationship Id="rId65" Type="http://schemas.openxmlformats.org/officeDocument/2006/relationships/hyperlink" Target="https://pbs.twimg.com/profile_banners/305925790/1561431301" TargetMode="External" /><Relationship Id="rId66" Type="http://schemas.openxmlformats.org/officeDocument/2006/relationships/hyperlink" Target="https://pbs.twimg.com/profile_banners/177257382/1555880975" TargetMode="External" /><Relationship Id="rId67" Type="http://schemas.openxmlformats.org/officeDocument/2006/relationships/hyperlink" Target="https://pbs.twimg.com/profile_banners/393155073/1524570292" TargetMode="External" /><Relationship Id="rId68" Type="http://schemas.openxmlformats.org/officeDocument/2006/relationships/hyperlink" Target="https://pbs.twimg.com/profile_banners/329663953/1525229413" TargetMode="External" /><Relationship Id="rId69" Type="http://schemas.openxmlformats.org/officeDocument/2006/relationships/hyperlink" Target="https://pbs.twimg.com/profile_banners/32807399/1368651948" TargetMode="External" /><Relationship Id="rId70" Type="http://schemas.openxmlformats.org/officeDocument/2006/relationships/hyperlink" Target="https://pbs.twimg.com/profile_banners/984308525223432192/1523513114" TargetMode="External" /><Relationship Id="rId71" Type="http://schemas.openxmlformats.org/officeDocument/2006/relationships/hyperlink" Target="https://pbs.twimg.com/profile_banners/874493356683821056/1559044359" TargetMode="External" /><Relationship Id="rId72" Type="http://schemas.openxmlformats.org/officeDocument/2006/relationships/hyperlink" Target="https://pbs.twimg.com/profile_banners/873627842461933568/1537915581" TargetMode="External" /><Relationship Id="rId73" Type="http://schemas.openxmlformats.org/officeDocument/2006/relationships/hyperlink" Target="https://pbs.twimg.com/profile_banners/3103676436/1566172184"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9/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4/bg.gif" TargetMode="External" /><Relationship Id="rId82" Type="http://schemas.openxmlformats.org/officeDocument/2006/relationships/hyperlink" Target="http://abs.twimg.com/images/themes/theme15/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5/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9/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4/bg.gif" TargetMode="External" /><Relationship Id="rId95" Type="http://schemas.openxmlformats.org/officeDocument/2006/relationships/hyperlink" Target="http://abs.twimg.com/images/themes/theme3/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4/bg.gif"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4/bg.gif" TargetMode="External" /><Relationship Id="rId100" Type="http://schemas.openxmlformats.org/officeDocument/2006/relationships/hyperlink" Target="http://abs.twimg.com/images/themes/theme17/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0/bg.gif" TargetMode="External" /><Relationship Id="rId107" Type="http://schemas.openxmlformats.org/officeDocument/2006/relationships/hyperlink" Target="http://abs.twimg.com/images/themes/theme18/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2/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pbs.twimg.com/profile_images/1154715226979409920/eUXqQs0P_normal.jpg" TargetMode="External" /><Relationship Id="rId115" Type="http://schemas.openxmlformats.org/officeDocument/2006/relationships/hyperlink" Target="http://pbs.twimg.com/profile_images/1050029515240611840/gidE_t5o_normal.jpg" TargetMode="External" /><Relationship Id="rId116" Type="http://schemas.openxmlformats.org/officeDocument/2006/relationships/hyperlink" Target="http://pbs.twimg.com/profile_images/1121310917310976001/XExLZvNV_normal.png" TargetMode="External" /><Relationship Id="rId117" Type="http://schemas.openxmlformats.org/officeDocument/2006/relationships/hyperlink" Target="http://pbs.twimg.com/profile_images/1030181676217860096/VY7MRi8x_normal.jpg" TargetMode="External" /><Relationship Id="rId118" Type="http://schemas.openxmlformats.org/officeDocument/2006/relationships/hyperlink" Target="http://pbs.twimg.com/profile_images/955440992987082752/rPIHc9Ip_normal.jpg" TargetMode="External" /><Relationship Id="rId119" Type="http://schemas.openxmlformats.org/officeDocument/2006/relationships/hyperlink" Target="http://pbs.twimg.com/profile_images/1102673639583944704/HL5wrpAx_normal.png" TargetMode="External" /><Relationship Id="rId120" Type="http://schemas.openxmlformats.org/officeDocument/2006/relationships/hyperlink" Target="http://pbs.twimg.com/profile_images/1036709271528976387/3tDoyXN4_normal.jpg" TargetMode="External" /><Relationship Id="rId121" Type="http://schemas.openxmlformats.org/officeDocument/2006/relationships/hyperlink" Target="http://pbs.twimg.com/profile_images/1049911508296224770/9R5kP6Ql_normal.jpg" TargetMode="External" /><Relationship Id="rId122" Type="http://schemas.openxmlformats.org/officeDocument/2006/relationships/hyperlink" Target="http://pbs.twimg.com/profile_images/964027171109875712/_JEoYRY5_normal.jpg" TargetMode="External" /><Relationship Id="rId123" Type="http://schemas.openxmlformats.org/officeDocument/2006/relationships/hyperlink" Target="http://pbs.twimg.com/profile_images/378800000266028204/43f72b09c2462e0ae4c4d6d14372b315_normal.jpeg" TargetMode="External" /><Relationship Id="rId124" Type="http://schemas.openxmlformats.org/officeDocument/2006/relationships/hyperlink" Target="http://pbs.twimg.com/profile_images/1029187688165830657/t4YddAWZ_normal.jpg" TargetMode="External" /><Relationship Id="rId125" Type="http://schemas.openxmlformats.org/officeDocument/2006/relationships/hyperlink" Target="http://pbs.twimg.com/profile_images/1008298767743897600/SW7E1ynf_normal.jpg" TargetMode="External" /><Relationship Id="rId126" Type="http://schemas.openxmlformats.org/officeDocument/2006/relationships/hyperlink" Target="http://pbs.twimg.com/profile_images/1059532477092384768/cV7GBCt__normal.jpg" TargetMode="External" /><Relationship Id="rId127" Type="http://schemas.openxmlformats.org/officeDocument/2006/relationships/hyperlink" Target="http://pbs.twimg.com/profile_images/955508032062058496/bNJiDaId_normal.jpg" TargetMode="External" /><Relationship Id="rId128" Type="http://schemas.openxmlformats.org/officeDocument/2006/relationships/hyperlink" Target="http://pbs.twimg.com/profile_images/911607913210417153/aXE1cUZy_normal.jpg" TargetMode="External" /><Relationship Id="rId129" Type="http://schemas.openxmlformats.org/officeDocument/2006/relationships/hyperlink" Target="http://pbs.twimg.com/profile_images/648691428650971136/VYfWwEsF_normal.jpg" TargetMode="External" /><Relationship Id="rId130" Type="http://schemas.openxmlformats.org/officeDocument/2006/relationships/hyperlink" Target="http://pbs.twimg.com/profile_images/1053862203324014592/0v1EIHJR_normal.jpg" TargetMode="External" /><Relationship Id="rId131" Type="http://schemas.openxmlformats.org/officeDocument/2006/relationships/hyperlink" Target="http://pbs.twimg.com/profile_images/1101664340925734912/q8PnFz12_normal.png" TargetMode="External" /><Relationship Id="rId132" Type="http://schemas.openxmlformats.org/officeDocument/2006/relationships/hyperlink" Target="http://pbs.twimg.com/profile_images/581428489536061440/Z22Lvy4Q_normal.jpg" TargetMode="External" /><Relationship Id="rId133" Type="http://schemas.openxmlformats.org/officeDocument/2006/relationships/hyperlink" Target="http://pbs.twimg.com/profile_images/2244150035/jtang20_normal.jpg" TargetMode="External" /><Relationship Id="rId134" Type="http://schemas.openxmlformats.org/officeDocument/2006/relationships/hyperlink" Target="http://pbs.twimg.com/profile_images/1099078987765166080/D8M8Aclo_normal.png" TargetMode="External" /><Relationship Id="rId135" Type="http://schemas.openxmlformats.org/officeDocument/2006/relationships/hyperlink" Target="http://pbs.twimg.com/profile_images/864997760621174784/AUqwmm07_normal.jpg" TargetMode="External" /><Relationship Id="rId136" Type="http://schemas.openxmlformats.org/officeDocument/2006/relationships/hyperlink" Target="http://pbs.twimg.com/profile_images/849132774661308416/pa2Uplq1_normal.jpg" TargetMode="External" /><Relationship Id="rId137" Type="http://schemas.openxmlformats.org/officeDocument/2006/relationships/hyperlink" Target="http://pbs.twimg.com/profile_images/849133030237061120/6hUrNP0a_normal.jpg" TargetMode="External" /><Relationship Id="rId138" Type="http://schemas.openxmlformats.org/officeDocument/2006/relationships/hyperlink" Target="http://pbs.twimg.com/profile_images/1058449535112867841/JP-rVYlW_normal.jpg" TargetMode="External" /><Relationship Id="rId139" Type="http://schemas.openxmlformats.org/officeDocument/2006/relationships/hyperlink" Target="http://pbs.twimg.com/profile_images/1157683224165920768/QFYFBRUC_normal.jpg" TargetMode="External" /><Relationship Id="rId140" Type="http://schemas.openxmlformats.org/officeDocument/2006/relationships/hyperlink" Target="http://pbs.twimg.com/profile_images/760774125522518016/jhzjWv0i_normal.jpg" TargetMode="External" /><Relationship Id="rId141" Type="http://schemas.openxmlformats.org/officeDocument/2006/relationships/hyperlink" Target="http://pbs.twimg.com/profile_images/1159101544836583424/LlGFl3km_normal.jpg" TargetMode="External" /><Relationship Id="rId142" Type="http://schemas.openxmlformats.org/officeDocument/2006/relationships/hyperlink" Target="http://pbs.twimg.com/profile_images/943596894831255552/cMOzkc5i_normal.jpg" TargetMode="External" /><Relationship Id="rId143" Type="http://schemas.openxmlformats.org/officeDocument/2006/relationships/hyperlink" Target="http://pbs.twimg.com/profile_images/1136525117285179392/4LBIES5Y_normal.png" TargetMode="External" /><Relationship Id="rId144" Type="http://schemas.openxmlformats.org/officeDocument/2006/relationships/hyperlink" Target="http://pbs.twimg.com/profile_images/56671664/Untitled_4_normal.jpeg" TargetMode="External" /><Relationship Id="rId145" Type="http://schemas.openxmlformats.org/officeDocument/2006/relationships/hyperlink" Target="http://pbs.twimg.com/profile_images/1029067295669116929/tU3g3ogh_normal.jpg" TargetMode="External" /><Relationship Id="rId146" Type="http://schemas.openxmlformats.org/officeDocument/2006/relationships/hyperlink" Target="http://pbs.twimg.com/profile_images/1066624163173982208/H5Jv1g3o_normal.jpg" TargetMode="External" /><Relationship Id="rId147" Type="http://schemas.openxmlformats.org/officeDocument/2006/relationships/hyperlink" Target="http://pbs.twimg.com/profile_images/836708640362881024/40qOcZks_normal.jpg" TargetMode="External" /><Relationship Id="rId148" Type="http://schemas.openxmlformats.org/officeDocument/2006/relationships/hyperlink" Target="http://pbs.twimg.com/profile_images/573118149/Robert_Smith_normal.jpg" TargetMode="External" /><Relationship Id="rId149" Type="http://schemas.openxmlformats.org/officeDocument/2006/relationships/hyperlink" Target="http://pbs.twimg.com/profile_images/880864012048764928/z6SvzqPs_normal.jpg" TargetMode="External" /><Relationship Id="rId150" Type="http://schemas.openxmlformats.org/officeDocument/2006/relationships/hyperlink" Target="http://pbs.twimg.com/profile_images/1102644324775297024/SqyiYHRL_normal.png" TargetMode="External" /><Relationship Id="rId151" Type="http://schemas.openxmlformats.org/officeDocument/2006/relationships/hyperlink" Target="http://pbs.twimg.com/profile_images/1108187738413715456/-RyE1HVD_normal.jpg" TargetMode="External" /><Relationship Id="rId152" Type="http://schemas.openxmlformats.org/officeDocument/2006/relationships/hyperlink" Target="http://pbs.twimg.com/profile_images/1150295697855565824/waM2D9yn_normal.jpg" TargetMode="External" /><Relationship Id="rId153" Type="http://schemas.openxmlformats.org/officeDocument/2006/relationships/hyperlink" Target="http://pbs.twimg.com/profile_images/1032013519196221440/lZibz4MW_normal.jpg" TargetMode="External" /><Relationship Id="rId154" Type="http://schemas.openxmlformats.org/officeDocument/2006/relationships/hyperlink" Target="http://pbs.twimg.com/profile_images/1011683139381612549/ojSGyI-i_normal.jpg" TargetMode="External" /><Relationship Id="rId155" Type="http://schemas.openxmlformats.org/officeDocument/2006/relationships/hyperlink" Target="http://pbs.twimg.com/profile_images/1158199969557417984/lkQBkGgG_normal.jpg" TargetMode="External" /><Relationship Id="rId156" Type="http://schemas.openxmlformats.org/officeDocument/2006/relationships/hyperlink" Target="http://pbs.twimg.com/profile_images/1087378474711560192/xzTZlFQB_normal.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1550782625/KLerman_normal.jpg" TargetMode="External" /><Relationship Id="rId159" Type="http://schemas.openxmlformats.org/officeDocument/2006/relationships/hyperlink" Target="http://pbs.twimg.com/profile_images/619677922593353728/Qw74A_iX_normal.jpg" TargetMode="External" /><Relationship Id="rId160" Type="http://schemas.openxmlformats.org/officeDocument/2006/relationships/hyperlink" Target="http://pbs.twimg.com/profile_images/984310199820275712/4ZAlAHBa_normal.jpg" TargetMode="External" /><Relationship Id="rId161" Type="http://schemas.openxmlformats.org/officeDocument/2006/relationships/hyperlink" Target="http://pbs.twimg.com/profile_images/909830524771774464/MieOD-3l_normal.jpg" TargetMode="External" /><Relationship Id="rId162" Type="http://schemas.openxmlformats.org/officeDocument/2006/relationships/hyperlink" Target="http://pbs.twimg.com/profile_images/1065805160335568896/6M_rncfn_normal.jpg" TargetMode="External" /><Relationship Id="rId163" Type="http://schemas.openxmlformats.org/officeDocument/2006/relationships/hyperlink" Target="http://pbs.twimg.com/profile_images/1034142102182092800/DVjyCtYg_normal.jpg" TargetMode="External" /><Relationship Id="rId164" Type="http://schemas.openxmlformats.org/officeDocument/2006/relationships/hyperlink" Target="http://pbs.twimg.com/profile_images/1166113883515473921/10Kb5wUp_normal.jpg" TargetMode="External" /><Relationship Id="rId165" Type="http://schemas.openxmlformats.org/officeDocument/2006/relationships/hyperlink" Target="https://twitter.com/mikk_c" TargetMode="External" /><Relationship Id="rId166" Type="http://schemas.openxmlformats.org/officeDocument/2006/relationships/hyperlink" Target="https://twitter.com/lr" TargetMode="External" /><Relationship Id="rId167" Type="http://schemas.openxmlformats.org/officeDocument/2006/relationships/hyperlink" Target="https://twitter.com/nerdsitu" TargetMode="External" /><Relationship Id="rId168" Type="http://schemas.openxmlformats.org/officeDocument/2006/relationships/hyperlink" Target="https://twitter.com/keithjkraus" TargetMode="External" /><Relationship Id="rId169" Type="http://schemas.openxmlformats.org/officeDocument/2006/relationships/hyperlink" Target="https://twitter.com/bradreeswork" TargetMode="External" /><Relationship Id="rId170" Type="http://schemas.openxmlformats.org/officeDocument/2006/relationships/hyperlink" Target="https://twitter.com/cjnolet" TargetMode="External" /><Relationship Id="rId171" Type="http://schemas.openxmlformats.org/officeDocument/2006/relationships/hyperlink" Target="https://twitter.com/asonam_news" TargetMode="External" /><Relationship Id="rId172" Type="http://schemas.openxmlformats.org/officeDocument/2006/relationships/hyperlink" Target="https://twitter.com/rapidsai" TargetMode="External" /><Relationship Id="rId173" Type="http://schemas.openxmlformats.org/officeDocument/2006/relationships/hyperlink" Target="https://twitter.com/gpuoai" TargetMode="External" /><Relationship Id="rId174" Type="http://schemas.openxmlformats.org/officeDocument/2006/relationships/hyperlink" Target="https://twitter.com/lmeyerov" TargetMode="External" /><Relationship Id="rId175" Type="http://schemas.openxmlformats.org/officeDocument/2006/relationships/hyperlink" Target="https://twitter.com/bartleyr" TargetMode="External" /><Relationship Id="rId176" Type="http://schemas.openxmlformats.org/officeDocument/2006/relationships/hyperlink" Target="https://twitter.com/murraydata" TargetMode="External" /><Relationship Id="rId177" Type="http://schemas.openxmlformats.org/officeDocument/2006/relationships/hyperlink" Target="https://twitter.com/animaanandkumar" TargetMode="External" /><Relationship Id="rId178" Type="http://schemas.openxmlformats.org/officeDocument/2006/relationships/hyperlink" Target="https://twitter.com/michigan_ai" TargetMode="External" /><Relationship Id="rId179" Type="http://schemas.openxmlformats.org/officeDocument/2006/relationships/hyperlink" Target="https://twitter.com/cbelth" TargetMode="External" /><Relationship Id="rId180" Type="http://schemas.openxmlformats.org/officeDocument/2006/relationships/hyperlink" Target="https://twitter.com/danaikoutra" TargetMode="External" /><Relationship Id="rId181" Type="http://schemas.openxmlformats.org/officeDocument/2006/relationships/hyperlink" Target="https://twitter.com/jamaal1124" TargetMode="External" /><Relationship Id="rId182" Type="http://schemas.openxmlformats.org/officeDocument/2006/relationships/hyperlink" Target="https://twitter.com/tylersnetwork" TargetMode="External" /><Relationship Id="rId183" Type="http://schemas.openxmlformats.org/officeDocument/2006/relationships/hyperlink" Target="https://twitter.com/msu_egr_news" TargetMode="External" /><Relationship Id="rId184" Type="http://schemas.openxmlformats.org/officeDocument/2006/relationships/hyperlink" Target="https://twitter.com/tangjiliang" TargetMode="External" /><Relationship Id="rId185" Type="http://schemas.openxmlformats.org/officeDocument/2006/relationships/hyperlink" Target="https://twitter.com/hamidkarimi65" TargetMode="External" /><Relationship Id="rId186" Type="http://schemas.openxmlformats.org/officeDocument/2006/relationships/hyperlink" Target="https://twitter.com/nodexl_mktng" TargetMode="External" /><Relationship Id="rId187" Type="http://schemas.openxmlformats.org/officeDocument/2006/relationships/hyperlink" Target="https://twitter.com/nodexl" TargetMode="External" /><Relationship Id="rId188" Type="http://schemas.openxmlformats.org/officeDocument/2006/relationships/hyperlink" Target="https://twitter.com/smr_foundation" TargetMode="External" /><Relationship Id="rId189" Type="http://schemas.openxmlformats.org/officeDocument/2006/relationships/hyperlink" Target="https://twitter.com/connectedaction" TargetMode="External" /><Relationship Id="rId190" Type="http://schemas.openxmlformats.org/officeDocument/2006/relationships/hyperlink" Target="https://twitter.com/mrdoomtr" TargetMode="External" /><Relationship Id="rId191" Type="http://schemas.openxmlformats.org/officeDocument/2006/relationships/hyperlink" Target="https://twitter.com/chidambara09" TargetMode="External" /><Relationship Id="rId192" Type="http://schemas.openxmlformats.org/officeDocument/2006/relationships/hyperlink" Target="https://twitter.com/fmfrancoise" TargetMode="External" /><Relationship Id="rId193" Type="http://schemas.openxmlformats.org/officeDocument/2006/relationships/hyperlink" Target="https://twitter.com/marc_smith" TargetMode="External" /><Relationship Id="rId194" Type="http://schemas.openxmlformats.org/officeDocument/2006/relationships/hyperlink" Target="https://twitter.com/vivianfrancos" TargetMode="External" /><Relationship Id="rId195" Type="http://schemas.openxmlformats.org/officeDocument/2006/relationships/hyperlink" Target="https://twitter.com/masaomi_kimura" TargetMode="External" /><Relationship Id="rId196" Type="http://schemas.openxmlformats.org/officeDocument/2006/relationships/hyperlink" Target="https://twitter.com/datametrician" TargetMode="External" /><Relationship Id="rId197" Type="http://schemas.openxmlformats.org/officeDocument/2006/relationships/hyperlink" Target="https://twitter.com/ccprakay" TargetMode="External" /><Relationship Id="rId198" Type="http://schemas.openxmlformats.org/officeDocument/2006/relationships/hyperlink" Target="https://twitter.com/tomekdrabas" TargetMode="External" /><Relationship Id="rId199" Type="http://schemas.openxmlformats.org/officeDocument/2006/relationships/hyperlink" Target="https://twitter.com/rosmith11" TargetMode="External" /><Relationship Id="rId200" Type="http://schemas.openxmlformats.org/officeDocument/2006/relationships/hyperlink" Target="https://twitter.com/northwesterneng" TargetMode="External" /><Relationship Id="rId201" Type="http://schemas.openxmlformats.org/officeDocument/2006/relationships/hyperlink" Target="https://twitter.com/whatsapp" TargetMode="External" /><Relationship Id="rId202" Type="http://schemas.openxmlformats.org/officeDocument/2006/relationships/hyperlink" Target="https://twitter.com/lulypiojis" TargetMode="External" /><Relationship Id="rId203" Type="http://schemas.openxmlformats.org/officeDocument/2006/relationships/hyperlink" Target="https://twitter.com/narvycrzz" TargetMode="External" /><Relationship Id="rId204" Type="http://schemas.openxmlformats.org/officeDocument/2006/relationships/hyperlink" Target="https://twitter.com/cielo_razzo" TargetMode="External" /><Relationship Id="rId205" Type="http://schemas.openxmlformats.org/officeDocument/2006/relationships/hyperlink" Target="https://twitter.com/yesicammm" TargetMode="External" /><Relationship Id="rId206" Type="http://schemas.openxmlformats.org/officeDocument/2006/relationships/hyperlink" Target="https://twitter.com/rocidemarchi" TargetMode="External" /><Relationship Id="rId207" Type="http://schemas.openxmlformats.org/officeDocument/2006/relationships/hyperlink" Target="https://twitter.com/abagavat" TargetMode="External" /><Relationship Id="rId208" Type="http://schemas.openxmlformats.org/officeDocument/2006/relationships/hyperlink" Target="https://twitter.com/mstanojevic118" TargetMode="External" /><Relationship Id="rId209" Type="http://schemas.openxmlformats.org/officeDocument/2006/relationships/hyperlink" Target="https://twitter.com/kristinalerman" TargetMode="External" /><Relationship Id="rId210" Type="http://schemas.openxmlformats.org/officeDocument/2006/relationships/hyperlink" Target="https://twitter.com/ninarehmehrabi" TargetMode="External" /><Relationship Id="rId211" Type="http://schemas.openxmlformats.org/officeDocument/2006/relationships/hyperlink" Target="https://twitter.com/ashokkdeb" TargetMode="External" /><Relationship Id="rId212" Type="http://schemas.openxmlformats.org/officeDocument/2006/relationships/hyperlink" Target="https://twitter.com/kaianalytics" TargetMode="External" /><Relationship Id="rId213" Type="http://schemas.openxmlformats.org/officeDocument/2006/relationships/hyperlink" Target="https://twitter.com/kaichang_kevin" TargetMode="External" /><Relationship Id="rId214" Type="http://schemas.openxmlformats.org/officeDocument/2006/relationships/hyperlink" Target="https://twitter.com/pambilothomas" TargetMode="External" /><Relationship Id="rId215" Type="http://schemas.openxmlformats.org/officeDocument/2006/relationships/hyperlink" Target="https://twitter.com/facu17rodriguez" TargetMode="External" /><Relationship Id="rId216" Type="http://schemas.openxmlformats.org/officeDocument/2006/relationships/comments" Target="../comments2.xml" /><Relationship Id="rId217" Type="http://schemas.openxmlformats.org/officeDocument/2006/relationships/vmlDrawing" Target="../drawings/vmlDrawing2.vml" /><Relationship Id="rId218" Type="http://schemas.openxmlformats.org/officeDocument/2006/relationships/table" Target="../tables/table2.xml" /><Relationship Id="rId219" Type="http://schemas.openxmlformats.org/officeDocument/2006/relationships/drawing" Target="../drawings/drawing1.xml" /><Relationship Id="rId2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9.57421875" style="0" bestFit="1" customWidth="1"/>
    <col min="59" max="59" width="21.7109375" style="0" bestFit="1" customWidth="1"/>
    <col min="60" max="60" width="27.421875" style="0" bestFit="1" customWidth="1"/>
    <col min="61" max="61" width="22.57421875" style="0" bestFit="1" customWidth="1"/>
    <col min="62" max="62" width="28.421875" style="0" bestFit="1" customWidth="1"/>
    <col min="63" max="63" width="27.28125" style="0" bestFit="1" customWidth="1"/>
    <col min="64" max="64" width="33.1406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911</v>
      </c>
      <c r="BD2" s="13" t="s">
        <v>933</v>
      </c>
      <c r="BE2" s="13" t="s">
        <v>934</v>
      </c>
      <c r="BF2" s="13" t="s">
        <v>1010</v>
      </c>
      <c r="BG2" s="52" t="s">
        <v>1199</v>
      </c>
      <c r="BH2" s="52" t="s">
        <v>1200</v>
      </c>
      <c r="BI2" s="52" t="s">
        <v>1201</v>
      </c>
      <c r="BJ2" s="52" t="s">
        <v>1202</v>
      </c>
      <c r="BK2" s="52" t="s">
        <v>1203</v>
      </c>
      <c r="BL2" s="52" t="s">
        <v>1204</v>
      </c>
      <c r="BM2" s="52" t="s">
        <v>1205</v>
      </c>
      <c r="BN2" s="52" t="s">
        <v>1206</v>
      </c>
      <c r="BO2" s="52" t="s">
        <v>1207</v>
      </c>
    </row>
    <row r="3" spans="1:67" ht="15" customHeight="1">
      <c r="A3" s="65" t="s">
        <v>234</v>
      </c>
      <c r="B3" s="65" t="s">
        <v>235</v>
      </c>
      <c r="C3" s="66" t="s">
        <v>1496</v>
      </c>
      <c r="D3" s="67">
        <v>3</v>
      </c>
      <c r="E3" s="68" t="s">
        <v>132</v>
      </c>
      <c r="F3" s="69">
        <v>32</v>
      </c>
      <c r="G3" s="66"/>
      <c r="H3" s="70"/>
      <c r="I3" s="71"/>
      <c r="J3" s="71"/>
      <c r="K3" s="34" t="s">
        <v>66</v>
      </c>
      <c r="L3" s="72">
        <v>3</v>
      </c>
      <c r="M3" s="72"/>
      <c r="N3" s="73"/>
      <c r="O3" s="79" t="s">
        <v>285</v>
      </c>
      <c r="P3" s="81">
        <v>43699.54907407407</v>
      </c>
      <c r="Q3" s="79" t="s">
        <v>287</v>
      </c>
      <c r="R3" s="83" t="s">
        <v>306</v>
      </c>
      <c r="S3" s="79" t="s">
        <v>313</v>
      </c>
      <c r="T3" s="79"/>
      <c r="U3" s="79"/>
      <c r="V3" s="83" t="s">
        <v>337</v>
      </c>
      <c r="W3" s="81">
        <v>43699.54907407407</v>
      </c>
      <c r="X3" s="85">
        <v>43699</v>
      </c>
      <c r="Y3" s="87" t="s">
        <v>374</v>
      </c>
      <c r="Z3" s="83" t="s">
        <v>426</v>
      </c>
      <c r="AA3" s="79"/>
      <c r="AB3" s="79"/>
      <c r="AC3" s="87" t="s">
        <v>478</v>
      </c>
      <c r="AD3" s="79"/>
      <c r="AE3" s="79" t="b">
        <v>0</v>
      </c>
      <c r="AF3" s="79">
        <v>7</v>
      </c>
      <c r="AG3" s="87" t="s">
        <v>530</v>
      </c>
      <c r="AH3" s="79" t="b">
        <v>0</v>
      </c>
      <c r="AI3" s="79" t="s">
        <v>531</v>
      </c>
      <c r="AJ3" s="79"/>
      <c r="AK3" s="87" t="s">
        <v>530</v>
      </c>
      <c r="AL3" s="79" t="b">
        <v>0</v>
      </c>
      <c r="AM3" s="79">
        <v>2</v>
      </c>
      <c r="AN3" s="87" t="s">
        <v>530</v>
      </c>
      <c r="AO3" s="79" t="s">
        <v>533</v>
      </c>
      <c r="AP3" s="79" t="b">
        <v>0</v>
      </c>
      <c r="AQ3" s="87" t="s">
        <v>478</v>
      </c>
      <c r="AR3" s="79" t="s">
        <v>196</v>
      </c>
      <c r="AS3" s="79">
        <v>0</v>
      </c>
      <c r="AT3" s="79">
        <v>0</v>
      </c>
      <c r="AU3" s="79"/>
      <c r="AV3" s="79"/>
      <c r="AW3" s="79"/>
      <c r="AX3" s="79"/>
      <c r="AY3" s="79"/>
      <c r="AZ3" s="79"/>
      <c r="BA3" s="79"/>
      <c r="BB3" s="79"/>
      <c r="BC3">
        <v>1</v>
      </c>
      <c r="BD3" s="79" t="str">
        <f>REPLACE(INDEX(GroupVertices[Group],MATCH(Edges[[#This Row],[Vertex 1]],GroupVertices[Vertex],0)),1,1,"")</f>
        <v>7</v>
      </c>
      <c r="BE3" s="79" t="str">
        <f>REPLACE(INDEX(GroupVertices[Group],MATCH(Edges[[#This Row],[Vertex 2]],GroupVertices[Vertex],0)),1,1,"")</f>
        <v>7</v>
      </c>
      <c r="BF3" s="79">
        <v>19</v>
      </c>
      <c r="BG3" s="48"/>
      <c r="BH3" s="49"/>
      <c r="BI3" s="48"/>
      <c r="BJ3" s="49"/>
      <c r="BK3" s="48"/>
      <c r="BL3" s="49"/>
      <c r="BM3" s="48"/>
      <c r="BN3" s="49"/>
      <c r="BO3" s="48"/>
    </row>
    <row r="4" spans="1:67" ht="15" customHeight="1">
      <c r="A4" s="65" t="s">
        <v>234</v>
      </c>
      <c r="B4" s="65" t="s">
        <v>236</v>
      </c>
      <c r="C4" s="66" t="s">
        <v>1496</v>
      </c>
      <c r="D4" s="67">
        <v>3</v>
      </c>
      <c r="E4" s="68" t="s">
        <v>132</v>
      </c>
      <c r="F4" s="69">
        <v>32</v>
      </c>
      <c r="G4" s="66"/>
      <c r="H4" s="70"/>
      <c r="I4" s="71"/>
      <c r="J4" s="71"/>
      <c r="K4" s="34" t="s">
        <v>66</v>
      </c>
      <c r="L4" s="78">
        <v>4</v>
      </c>
      <c r="M4" s="78"/>
      <c r="N4" s="73"/>
      <c r="O4" s="80" t="s">
        <v>285</v>
      </c>
      <c r="P4" s="82">
        <v>43699.54907407407</v>
      </c>
      <c r="Q4" s="80" t="s">
        <v>287</v>
      </c>
      <c r="R4" s="84" t="s">
        <v>306</v>
      </c>
      <c r="S4" s="80" t="s">
        <v>313</v>
      </c>
      <c r="T4" s="80"/>
      <c r="U4" s="80"/>
      <c r="V4" s="84" t="s">
        <v>337</v>
      </c>
      <c r="W4" s="82">
        <v>43699.54907407407</v>
      </c>
      <c r="X4" s="86">
        <v>43699</v>
      </c>
      <c r="Y4" s="88" t="s">
        <v>374</v>
      </c>
      <c r="Z4" s="84" t="s">
        <v>426</v>
      </c>
      <c r="AA4" s="80"/>
      <c r="AB4" s="80"/>
      <c r="AC4" s="88" t="s">
        <v>478</v>
      </c>
      <c r="AD4" s="80"/>
      <c r="AE4" s="80" t="b">
        <v>0</v>
      </c>
      <c r="AF4" s="80">
        <v>7</v>
      </c>
      <c r="AG4" s="88" t="s">
        <v>530</v>
      </c>
      <c r="AH4" s="80" t="b">
        <v>0</v>
      </c>
      <c r="AI4" s="80" t="s">
        <v>531</v>
      </c>
      <c r="AJ4" s="80"/>
      <c r="AK4" s="88" t="s">
        <v>530</v>
      </c>
      <c r="AL4" s="80" t="b">
        <v>0</v>
      </c>
      <c r="AM4" s="80">
        <v>2</v>
      </c>
      <c r="AN4" s="88" t="s">
        <v>530</v>
      </c>
      <c r="AO4" s="80" t="s">
        <v>533</v>
      </c>
      <c r="AP4" s="80" t="b">
        <v>0</v>
      </c>
      <c r="AQ4" s="88" t="s">
        <v>478</v>
      </c>
      <c r="AR4" s="80" t="s">
        <v>196</v>
      </c>
      <c r="AS4" s="80">
        <v>0</v>
      </c>
      <c r="AT4" s="80">
        <v>0</v>
      </c>
      <c r="AU4" s="80"/>
      <c r="AV4" s="80"/>
      <c r="AW4" s="80"/>
      <c r="AX4" s="80"/>
      <c r="AY4" s="80"/>
      <c r="AZ4" s="80"/>
      <c r="BA4" s="80"/>
      <c r="BB4" s="80"/>
      <c r="BC4">
        <v>1</v>
      </c>
      <c r="BD4" s="79" t="str">
        <f>REPLACE(INDEX(GroupVertices[Group],MATCH(Edges[[#This Row],[Vertex 1]],GroupVertices[Vertex],0)),1,1,"")</f>
        <v>7</v>
      </c>
      <c r="BE4" s="79" t="str">
        <f>REPLACE(INDEX(GroupVertices[Group],MATCH(Edges[[#This Row],[Vertex 2]],GroupVertices[Vertex],0)),1,1,"")</f>
        <v>7</v>
      </c>
      <c r="BF4" s="79">
        <v>19</v>
      </c>
      <c r="BG4" s="48">
        <v>0</v>
      </c>
      <c r="BH4" s="49">
        <v>0</v>
      </c>
      <c r="BI4" s="48">
        <v>0</v>
      </c>
      <c r="BJ4" s="49">
        <v>0</v>
      </c>
      <c r="BK4" s="48">
        <v>0</v>
      </c>
      <c r="BL4" s="49">
        <v>0</v>
      </c>
      <c r="BM4" s="48">
        <v>26</v>
      </c>
      <c r="BN4" s="49">
        <v>100</v>
      </c>
      <c r="BO4" s="48">
        <v>26</v>
      </c>
    </row>
    <row r="5" spans="1:67" ht="15">
      <c r="A5" s="65" t="s">
        <v>235</v>
      </c>
      <c r="B5" s="65" t="s">
        <v>234</v>
      </c>
      <c r="C5" s="66" t="s">
        <v>1496</v>
      </c>
      <c r="D5" s="67">
        <v>3</v>
      </c>
      <c r="E5" s="68" t="s">
        <v>132</v>
      </c>
      <c r="F5" s="69">
        <v>32</v>
      </c>
      <c r="G5" s="66"/>
      <c r="H5" s="70"/>
      <c r="I5" s="71"/>
      <c r="J5" s="71"/>
      <c r="K5" s="34" t="s">
        <v>66</v>
      </c>
      <c r="L5" s="78">
        <v>5</v>
      </c>
      <c r="M5" s="78"/>
      <c r="N5" s="73"/>
      <c r="O5" s="80" t="s">
        <v>286</v>
      </c>
      <c r="P5" s="82">
        <v>43699.552766203706</v>
      </c>
      <c r="Q5" s="80" t="s">
        <v>287</v>
      </c>
      <c r="R5" s="80"/>
      <c r="S5" s="80"/>
      <c r="T5" s="80"/>
      <c r="U5" s="80"/>
      <c r="V5" s="84" t="s">
        <v>338</v>
      </c>
      <c r="W5" s="82">
        <v>43699.552766203706</v>
      </c>
      <c r="X5" s="86">
        <v>43699</v>
      </c>
      <c r="Y5" s="88" t="s">
        <v>375</v>
      </c>
      <c r="Z5" s="84" t="s">
        <v>427</v>
      </c>
      <c r="AA5" s="80"/>
      <c r="AB5" s="80"/>
      <c r="AC5" s="88" t="s">
        <v>479</v>
      </c>
      <c r="AD5" s="80"/>
      <c r="AE5" s="80" t="b">
        <v>0</v>
      </c>
      <c r="AF5" s="80">
        <v>0</v>
      </c>
      <c r="AG5" s="88" t="s">
        <v>530</v>
      </c>
      <c r="AH5" s="80" t="b">
        <v>0</v>
      </c>
      <c r="AI5" s="80" t="s">
        <v>531</v>
      </c>
      <c r="AJ5" s="80"/>
      <c r="AK5" s="88" t="s">
        <v>530</v>
      </c>
      <c r="AL5" s="80" t="b">
        <v>0</v>
      </c>
      <c r="AM5" s="80">
        <v>2</v>
      </c>
      <c r="AN5" s="88" t="s">
        <v>478</v>
      </c>
      <c r="AO5" s="80" t="s">
        <v>533</v>
      </c>
      <c r="AP5" s="80" t="b">
        <v>0</v>
      </c>
      <c r="AQ5" s="88" t="s">
        <v>478</v>
      </c>
      <c r="AR5" s="80" t="s">
        <v>196</v>
      </c>
      <c r="AS5" s="80">
        <v>0</v>
      </c>
      <c r="AT5" s="80">
        <v>0</v>
      </c>
      <c r="AU5" s="80"/>
      <c r="AV5" s="80"/>
      <c r="AW5" s="80"/>
      <c r="AX5" s="80"/>
      <c r="AY5" s="80"/>
      <c r="AZ5" s="80"/>
      <c r="BA5" s="80"/>
      <c r="BB5" s="80"/>
      <c r="BC5">
        <v>1</v>
      </c>
      <c r="BD5" s="79" t="str">
        <f>REPLACE(INDEX(GroupVertices[Group],MATCH(Edges[[#This Row],[Vertex 1]],GroupVertices[Vertex],0)),1,1,"")</f>
        <v>7</v>
      </c>
      <c r="BE5" s="79" t="str">
        <f>REPLACE(INDEX(GroupVertices[Group],MATCH(Edges[[#This Row],[Vertex 2]],GroupVertices[Vertex],0)),1,1,"")</f>
        <v>7</v>
      </c>
      <c r="BF5" s="79">
        <v>19</v>
      </c>
      <c r="BG5" s="48"/>
      <c r="BH5" s="49"/>
      <c r="BI5" s="48"/>
      <c r="BJ5" s="49"/>
      <c r="BK5" s="48"/>
      <c r="BL5" s="49"/>
      <c r="BM5" s="48"/>
      <c r="BN5" s="49"/>
      <c r="BO5" s="48"/>
    </row>
    <row r="6" spans="1:67" ht="15">
      <c r="A6" s="65" t="s">
        <v>236</v>
      </c>
      <c r="B6" s="65" t="s">
        <v>234</v>
      </c>
      <c r="C6" s="66" t="s">
        <v>1496</v>
      </c>
      <c r="D6" s="67">
        <v>3</v>
      </c>
      <c r="E6" s="68" t="s">
        <v>132</v>
      </c>
      <c r="F6" s="69">
        <v>32</v>
      </c>
      <c r="G6" s="66"/>
      <c r="H6" s="70"/>
      <c r="I6" s="71"/>
      <c r="J6" s="71"/>
      <c r="K6" s="34" t="s">
        <v>66</v>
      </c>
      <c r="L6" s="78">
        <v>6</v>
      </c>
      <c r="M6" s="78"/>
      <c r="N6" s="73"/>
      <c r="O6" s="80" t="s">
        <v>286</v>
      </c>
      <c r="P6" s="82">
        <v>43700.540914351855</v>
      </c>
      <c r="Q6" s="80" t="s">
        <v>287</v>
      </c>
      <c r="R6" s="80"/>
      <c r="S6" s="80"/>
      <c r="T6" s="80"/>
      <c r="U6" s="80"/>
      <c r="V6" s="84" t="s">
        <v>339</v>
      </c>
      <c r="W6" s="82">
        <v>43700.540914351855</v>
      </c>
      <c r="X6" s="86">
        <v>43700</v>
      </c>
      <c r="Y6" s="88" t="s">
        <v>376</v>
      </c>
      <c r="Z6" s="84" t="s">
        <v>428</v>
      </c>
      <c r="AA6" s="80"/>
      <c r="AB6" s="80"/>
      <c r="AC6" s="88" t="s">
        <v>480</v>
      </c>
      <c r="AD6" s="80"/>
      <c r="AE6" s="80" t="b">
        <v>0</v>
      </c>
      <c r="AF6" s="80">
        <v>0</v>
      </c>
      <c r="AG6" s="88" t="s">
        <v>530</v>
      </c>
      <c r="AH6" s="80" t="b">
        <v>0</v>
      </c>
      <c r="AI6" s="80" t="s">
        <v>531</v>
      </c>
      <c r="AJ6" s="80"/>
      <c r="AK6" s="88" t="s">
        <v>530</v>
      </c>
      <c r="AL6" s="80" t="b">
        <v>0</v>
      </c>
      <c r="AM6" s="80">
        <v>2</v>
      </c>
      <c r="AN6" s="88" t="s">
        <v>478</v>
      </c>
      <c r="AO6" s="80" t="s">
        <v>533</v>
      </c>
      <c r="AP6" s="80" t="b">
        <v>0</v>
      </c>
      <c r="AQ6" s="88" t="s">
        <v>478</v>
      </c>
      <c r="AR6" s="80" t="s">
        <v>196</v>
      </c>
      <c r="AS6" s="80">
        <v>0</v>
      </c>
      <c r="AT6" s="80">
        <v>0</v>
      </c>
      <c r="AU6" s="80"/>
      <c r="AV6" s="80"/>
      <c r="AW6" s="80"/>
      <c r="AX6" s="80"/>
      <c r="AY6" s="80"/>
      <c r="AZ6" s="80"/>
      <c r="BA6" s="80"/>
      <c r="BB6" s="80"/>
      <c r="BC6">
        <v>1</v>
      </c>
      <c r="BD6" s="79" t="str">
        <f>REPLACE(INDEX(GroupVertices[Group],MATCH(Edges[[#This Row],[Vertex 1]],GroupVertices[Vertex],0)),1,1,"")</f>
        <v>7</v>
      </c>
      <c r="BE6" s="79" t="str">
        <f>REPLACE(INDEX(GroupVertices[Group],MATCH(Edges[[#This Row],[Vertex 2]],GroupVertices[Vertex],0)),1,1,"")</f>
        <v>7</v>
      </c>
      <c r="BF6" s="79">
        <v>19</v>
      </c>
      <c r="BG6" s="48"/>
      <c r="BH6" s="49"/>
      <c r="BI6" s="48"/>
      <c r="BJ6" s="49"/>
      <c r="BK6" s="48"/>
      <c r="BL6" s="49"/>
      <c r="BM6" s="48"/>
      <c r="BN6" s="49"/>
      <c r="BO6" s="48"/>
    </row>
    <row r="7" spans="1:67" ht="15">
      <c r="A7" s="65" t="s">
        <v>235</v>
      </c>
      <c r="B7" s="65" t="s">
        <v>236</v>
      </c>
      <c r="C7" s="66" t="s">
        <v>1496</v>
      </c>
      <c r="D7" s="67">
        <v>3</v>
      </c>
      <c r="E7" s="68" t="s">
        <v>132</v>
      </c>
      <c r="F7" s="69">
        <v>32</v>
      </c>
      <c r="G7" s="66"/>
      <c r="H7" s="70"/>
      <c r="I7" s="71"/>
      <c r="J7" s="71"/>
      <c r="K7" s="34" t="s">
        <v>66</v>
      </c>
      <c r="L7" s="78">
        <v>7</v>
      </c>
      <c r="M7" s="78"/>
      <c r="N7" s="73"/>
      <c r="O7" s="80" t="s">
        <v>285</v>
      </c>
      <c r="P7" s="82">
        <v>43699.552766203706</v>
      </c>
      <c r="Q7" s="80" t="s">
        <v>287</v>
      </c>
      <c r="R7" s="80"/>
      <c r="S7" s="80"/>
      <c r="T7" s="80"/>
      <c r="U7" s="80"/>
      <c r="V7" s="84" t="s">
        <v>338</v>
      </c>
      <c r="W7" s="82">
        <v>43699.552766203706</v>
      </c>
      <c r="X7" s="86">
        <v>43699</v>
      </c>
      <c r="Y7" s="88" t="s">
        <v>375</v>
      </c>
      <c r="Z7" s="84" t="s">
        <v>427</v>
      </c>
      <c r="AA7" s="80"/>
      <c r="AB7" s="80"/>
      <c r="AC7" s="88" t="s">
        <v>479</v>
      </c>
      <c r="AD7" s="80"/>
      <c r="AE7" s="80" t="b">
        <v>0</v>
      </c>
      <c r="AF7" s="80">
        <v>0</v>
      </c>
      <c r="AG7" s="88" t="s">
        <v>530</v>
      </c>
      <c r="AH7" s="80" t="b">
        <v>0</v>
      </c>
      <c r="AI7" s="80" t="s">
        <v>531</v>
      </c>
      <c r="AJ7" s="80"/>
      <c r="AK7" s="88" t="s">
        <v>530</v>
      </c>
      <c r="AL7" s="80" t="b">
        <v>0</v>
      </c>
      <c r="AM7" s="80">
        <v>2</v>
      </c>
      <c r="AN7" s="88" t="s">
        <v>478</v>
      </c>
      <c r="AO7" s="80" t="s">
        <v>533</v>
      </c>
      <c r="AP7" s="80" t="b">
        <v>0</v>
      </c>
      <c r="AQ7" s="88" t="s">
        <v>478</v>
      </c>
      <c r="AR7" s="80" t="s">
        <v>196</v>
      </c>
      <c r="AS7" s="80">
        <v>0</v>
      </c>
      <c r="AT7" s="80">
        <v>0</v>
      </c>
      <c r="AU7" s="80"/>
      <c r="AV7" s="80"/>
      <c r="AW7" s="80"/>
      <c r="AX7" s="80"/>
      <c r="AY7" s="80"/>
      <c r="AZ7" s="80"/>
      <c r="BA7" s="80"/>
      <c r="BB7" s="80"/>
      <c r="BC7">
        <v>1</v>
      </c>
      <c r="BD7" s="79" t="str">
        <f>REPLACE(INDEX(GroupVertices[Group],MATCH(Edges[[#This Row],[Vertex 1]],GroupVertices[Vertex],0)),1,1,"")</f>
        <v>7</v>
      </c>
      <c r="BE7" s="79" t="str">
        <f>REPLACE(INDEX(GroupVertices[Group],MATCH(Edges[[#This Row],[Vertex 2]],GroupVertices[Vertex],0)),1,1,"")</f>
        <v>7</v>
      </c>
      <c r="BF7" s="79">
        <v>19</v>
      </c>
      <c r="BG7" s="48">
        <v>0</v>
      </c>
      <c r="BH7" s="49">
        <v>0</v>
      </c>
      <c r="BI7" s="48">
        <v>0</v>
      </c>
      <c r="BJ7" s="49">
        <v>0</v>
      </c>
      <c r="BK7" s="48">
        <v>0</v>
      </c>
      <c r="BL7" s="49">
        <v>0</v>
      </c>
      <c r="BM7" s="48">
        <v>26</v>
      </c>
      <c r="BN7" s="49">
        <v>100</v>
      </c>
      <c r="BO7" s="48">
        <v>26</v>
      </c>
    </row>
    <row r="8" spans="1:67" ht="15">
      <c r="A8" s="65" t="s">
        <v>236</v>
      </c>
      <c r="B8" s="65" t="s">
        <v>235</v>
      </c>
      <c r="C8" s="66" t="s">
        <v>1496</v>
      </c>
      <c r="D8" s="67">
        <v>3</v>
      </c>
      <c r="E8" s="68" t="s">
        <v>132</v>
      </c>
      <c r="F8" s="69">
        <v>32</v>
      </c>
      <c r="G8" s="66"/>
      <c r="H8" s="70"/>
      <c r="I8" s="71"/>
      <c r="J8" s="71"/>
      <c r="K8" s="34" t="s">
        <v>66</v>
      </c>
      <c r="L8" s="78">
        <v>8</v>
      </c>
      <c r="M8" s="78"/>
      <c r="N8" s="73"/>
      <c r="O8" s="80" t="s">
        <v>285</v>
      </c>
      <c r="P8" s="82">
        <v>43700.540914351855</v>
      </c>
      <c r="Q8" s="80" t="s">
        <v>287</v>
      </c>
      <c r="R8" s="80"/>
      <c r="S8" s="80"/>
      <c r="T8" s="80"/>
      <c r="U8" s="80"/>
      <c r="V8" s="84" t="s">
        <v>339</v>
      </c>
      <c r="W8" s="82">
        <v>43700.540914351855</v>
      </c>
      <c r="X8" s="86">
        <v>43700</v>
      </c>
      <c r="Y8" s="88" t="s">
        <v>376</v>
      </c>
      <c r="Z8" s="84" t="s">
        <v>428</v>
      </c>
      <c r="AA8" s="80"/>
      <c r="AB8" s="80"/>
      <c r="AC8" s="88" t="s">
        <v>480</v>
      </c>
      <c r="AD8" s="80"/>
      <c r="AE8" s="80" t="b">
        <v>0</v>
      </c>
      <c r="AF8" s="80">
        <v>0</v>
      </c>
      <c r="AG8" s="88" t="s">
        <v>530</v>
      </c>
      <c r="AH8" s="80" t="b">
        <v>0</v>
      </c>
      <c r="AI8" s="80" t="s">
        <v>531</v>
      </c>
      <c r="AJ8" s="80"/>
      <c r="AK8" s="88" t="s">
        <v>530</v>
      </c>
      <c r="AL8" s="80" t="b">
        <v>0</v>
      </c>
      <c r="AM8" s="80">
        <v>2</v>
      </c>
      <c r="AN8" s="88" t="s">
        <v>478</v>
      </c>
      <c r="AO8" s="80" t="s">
        <v>533</v>
      </c>
      <c r="AP8" s="80" t="b">
        <v>0</v>
      </c>
      <c r="AQ8" s="88" t="s">
        <v>478</v>
      </c>
      <c r="AR8" s="80" t="s">
        <v>196</v>
      </c>
      <c r="AS8" s="80">
        <v>0</v>
      </c>
      <c r="AT8" s="80">
        <v>0</v>
      </c>
      <c r="AU8" s="80"/>
      <c r="AV8" s="80"/>
      <c r="AW8" s="80"/>
      <c r="AX8" s="80"/>
      <c r="AY8" s="80"/>
      <c r="AZ8" s="80"/>
      <c r="BA8" s="80"/>
      <c r="BB8" s="80"/>
      <c r="BC8">
        <v>1</v>
      </c>
      <c r="BD8" s="79" t="str">
        <f>REPLACE(INDEX(GroupVertices[Group],MATCH(Edges[[#This Row],[Vertex 1]],GroupVertices[Vertex],0)),1,1,"")</f>
        <v>7</v>
      </c>
      <c r="BE8" s="79" t="str">
        <f>REPLACE(INDEX(GroupVertices[Group],MATCH(Edges[[#This Row],[Vertex 2]],GroupVertices[Vertex],0)),1,1,"")</f>
        <v>7</v>
      </c>
      <c r="BF8" s="79">
        <v>19</v>
      </c>
      <c r="BG8" s="48">
        <v>0</v>
      </c>
      <c r="BH8" s="49">
        <v>0</v>
      </c>
      <c r="BI8" s="48">
        <v>0</v>
      </c>
      <c r="BJ8" s="49">
        <v>0</v>
      </c>
      <c r="BK8" s="48">
        <v>0</v>
      </c>
      <c r="BL8" s="49">
        <v>0</v>
      </c>
      <c r="BM8" s="48">
        <v>26</v>
      </c>
      <c r="BN8" s="49">
        <v>100</v>
      </c>
      <c r="BO8" s="48">
        <v>26</v>
      </c>
    </row>
    <row r="9" spans="1:67" ht="15">
      <c r="A9" s="65" t="s">
        <v>237</v>
      </c>
      <c r="B9" s="65" t="s">
        <v>266</v>
      </c>
      <c r="C9" s="66" t="s">
        <v>1496</v>
      </c>
      <c r="D9" s="67">
        <v>3</v>
      </c>
      <c r="E9" s="68" t="s">
        <v>132</v>
      </c>
      <c r="F9" s="69">
        <v>32</v>
      </c>
      <c r="G9" s="66"/>
      <c r="H9" s="70"/>
      <c r="I9" s="71"/>
      <c r="J9" s="71"/>
      <c r="K9" s="34" t="s">
        <v>65</v>
      </c>
      <c r="L9" s="78">
        <v>9</v>
      </c>
      <c r="M9" s="78"/>
      <c r="N9" s="73"/>
      <c r="O9" s="80" t="s">
        <v>286</v>
      </c>
      <c r="P9" s="82">
        <v>43700.974270833336</v>
      </c>
      <c r="Q9" s="80" t="s">
        <v>288</v>
      </c>
      <c r="R9" s="80"/>
      <c r="S9" s="80"/>
      <c r="T9" s="80"/>
      <c r="U9" s="80"/>
      <c r="V9" s="84" t="s">
        <v>340</v>
      </c>
      <c r="W9" s="82">
        <v>43700.974270833336</v>
      </c>
      <c r="X9" s="86">
        <v>43700</v>
      </c>
      <c r="Y9" s="88" t="s">
        <v>377</v>
      </c>
      <c r="Z9" s="84" t="s">
        <v>429</v>
      </c>
      <c r="AA9" s="80"/>
      <c r="AB9" s="80"/>
      <c r="AC9" s="88" t="s">
        <v>481</v>
      </c>
      <c r="AD9" s="80"/>
      <c r="AE9" s="80" t="b">
        <v>0</v>
      </c>
      <c r="AF9" s="80">
        <v>0</v>
      </c>
      <c r="AG9" s="88" t="s">
        <v>530</v>
      </c>
      <c r="AH9" s="80" t="b">
        <v>0</v>
      </c>
      <c r="AI9" s="80" t="s">
        <v>531</v>
      </c>
      <c r="AJ9" s="80"/>
      <c r="AK9" s="88" t="s">
        <v>530</v>
      </c>
      <c r="AL9" s="80" t="b">
        <v>0</v>
      </c>
      <c r="AM9" s="80">
        <v>10</v>
      </c>
      <c r="AN9" s="88" t="s">
        <v>517</v>
      </c>
      <c r="AO9" s="80" t="s">
        <v>533</v>
      </c>
      <c r="AP9" s="80" t="b">
        <v>0</v>
      </c>
      <c r="AQ9" s="88" t="s">
        <v>517</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79">
        <v>13</v>
      </c>
      <c r="BG9" s="48"/>
      <c r="BH9" s="49"/>
      <c r="BI9" s="48"/>
      <c r="BJ9" s="49"/>
      <c r="BK9" s="48"/>
      <c r="BL9" s="49"/>
      <c r="BM9" s="48"/>
      <c r="BN9" s="49"/>
      <c r="BO9" s="48"/>
    </row>
    <row r="10" spans="1:67" ht="15">
      <c r="A10" s="65" t="s">
        <v>237</v>
      </c>
      <c r="B10" s="65" t="s">
        <v>264</v>
      </c>
      <c r="C10" s="66" t="s">
        <v>1496</v>
      </c>
      <c r="D10" s="67">
        <v>3</v>
      </c>
      <c r="E10" s="68" t="s">
        <v>132</v>
      </c>
      <c r="F10" s="69">
        <v>32</v>
      </c>
      <c r="G10" s="66"/>
      <c r="H10" s="70"/>
      <c r="I10" s="71"/>
      <c r="J10" s="71"/>
      <c r="K10" s="34" t="s">
        <v>65</v>
      </c>
      <c r="L10" s="78">
        <v>10</v>
      </c>
      <c r="M10" s="78"/>
      <c r="N10" s="73"/>
      <c r="O10" s="80" t="s">
        <v>285</v>
      </c>
      <c r="P10" s="82">
        <v>43700.974270833336</v>
      </c>
      <c r="Q10" s="80" t="s">
        <v>288</v>
      </c>
      <c r="R10" s="80"/>
      <c r="S10" s="80"/>
      <c r="T10" s="80"/>
      <c r="U10" s="80"/>
      <c r="V10" s="84" t="s">
        <v>340</v>
      </c>
      <c r="W10" s="82">
        <v>43700.974270833336</v>
      </c>
      <c r="X10" s="86">
        <v>43700</v>
      </c>
      <c r="Y10" s="88" t="s">
        <v>377</v>
      </c>
      <c r="Z10" s="84" t="s">
        <v>429</v>
      </c>
      <c r="AA10" s="80"/>
      <c r="AB10" s="80"/>
      <c r="AC10" s="88" t="s">
        <v>481</v>
      </c>
      <c r="AD10" s="80"/>
      <c r="AE10" s="80" t="b">
        <v>0</v>
      </c>
      <c r="AF10" s="80">
        <v>0</v>
      </c>
      <c r="AG10" s="88" t="s">
        <v>530</v>
      </c>
      <c r="AH10" s="80" t="b">
        <v>0</v>
      </c>
      <c r="AI10" s="80" t="s">
        <v>531</v>
      </c>
      <c r="AJ10" s="80"/>
      <c r="AK10" s="88" t="s">
        <v>530</v>
      </c>
      <c r="AL10" s="80" t="b">
        <v>0</v>
      </c>
      <c r="AM10" s="80">
        <v>10</v>
      </c>
      <c r="AN10" s="88" t="s">
        <v>517</v>
      </c>
      <c r="AO10" s="80" t="s">
        <v>533</v>
      </c>
      <c r="AP10" s="80" t="b">
        <v>0</v>
      </c>
      <c r="AQ10" s="88" t="s">
        <v>517</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79">
        <v>13</v>
      </c>
      <c r="BG10" s="48"/>
      <c r="BH10" s="49"/>
      <c r="BI10" s="48"/>
      <c r="BJ10" s="49"/>
      <c r="BK10" s="48"/>
      <c r="BL10" s="49"/>
      <c r="BM10" s="48"/>
      <c r="BN10" s="49"/>
      <c r="BO10" s="48"/>
    </row>
    <row r="11" spans="1:67" ht="15">
      <c r="A11" s="65" t="s">
        <v>237</v>
      </c>
      <c r="B11" s="65" t="s">
        <v>274</v>
      </c>
      <c r="C11" s="66" t="s">
        <v>1496</v>
      </c>
      <c r="D11" s="67">
        <v>3</v>
      </c>
      <c r="E11" s="68" t="s">
        <v>132</v>
      </c>
      <c r="F11" s="69">
        <v>32</v>
      </c>
      <c r="G11" s="66"/>
      <c r="H11" s="70"/>
      <c r="I11" s="71"/>
      <c r="J11" s="71"/>
      <c r="K11" s="34" t="s">
        <v>65</v>
      </c>
      <c r="L11" s="78">
        <v>11</v>
      </c>
      <c r="M11" s="78"/>
      <c r="N11" s="73"/>
      <c r="O11" s="80" t="s">
        <v>285</v>
      </c>
      <c r="P11" s="82">
        <v>43700.974270833336</v>
      </c>
      <c r="Q11" s="80" t="s">
        <v>288</v>
      </c>
      <c r="R11" s="80"/>
      <c r="S11" s="80"/>
      <c r="T11" s="80"/>
      <c r="U11" s="80"/>
      <c r="V11" s="84" t="s">
        <v>340</v>
      </c>
      <c r="W11" s="82">
        <v>43700.974270833336</v>
      </c>
      <c r="X11" s="86">
        <v>43700</v>
      </c>
      <c r="Y11" s="88" t="s">
        <v>377</v>
      </c>
      <c r="Z11" s="84" t="s">
        <v>429</v>
      </c>
      <c r="AA11" s="80"/>
      <c r="AB11" s="80"/>
      <c r="AC11" s="88" t="s">
        <v>481</v>
      </c>
      <c r="AD11" s="80"/>
      <c r="AE11" s="80" t="b">
        <v>0</v>
      </c>
      <c r="AF11" s="80">
        <v>0</v>
      </c>
      <c r="AG11" s="88" t="s">
        <v>530</v>
      </c>
      <c r="AH11" s="80" t="b">
        <v>0</v>
      </c>
      <c r="AI11" s="80" t="s">
        <v>531</v>
      </c>
      <c r="AJ11" s="80"/>
      <c r="AK11" s="88" t="s">
        <v>530</v>
      </c>
      <c r="AL11" s="80" t="b">
        <v>0</v>
      </c>
      <c r="AM11" s="80">
        <v>10</v>
      </c>
      <c r="AN11" s="88" t="s">
        <v>517</v>
      </c>
      <c r="AO11" s="80" t="s">
        <v>533</v>
      </c>
      <c r="AP11" s="80" t="b">
        <v>0</v>
      </c>
      <c r="AQ11" s="88" t="s">
        <v>517</v>
      </c>
      <c r="AR11" s="80" t="s">
        <v>196</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79">
        <v>13</v>
      </c>
      <c r="BG11" s="48"/>
      <c r="BH11" s="49"/>
      <c r="BI11" s="48"/>
      <c r="BJ11" s="49"/>
      <c r="BK11" s="48"/>
      <c r="BL11" s="49"/>
      <c r="BM11" s="48"/>
      <c r="BN11" s="49"/>
      <c r="BO11" s="48"/>
    </row>
    <row r="12" spans="1:67" ht="15">
      <c r="A12" s="65" t="s">
        <v>237</v>
      </c>
      <c r="B12" s="65" t="s">
        <v>265</v>
      </c>
      <c r="C12" s="66" t="s">
        <v>1496</v>
      </c>
      <c r="D12" s="67">
        <v>3</v>
      </c>
      <c r="E12" s="68" t="s">
        <v>132</v>
      </c>
      <c r="F12" s="69">
        <v>32</v>
      </c>
      <c r="G12" s="66"/>
      <c r="H12" s="70"/>
      <c r="I12" s="71"/>
      <c r="J12" s="71"/>
      <c r="K12" s="34" t="s">
        <v>65</v>
      </c>
      <c r="L12" s="78">
        <v>12</v>
      </c>
      <c r="M12" s="78"/>
      <c r="N12" s="73"/>
      <c r="O12" s="80" t="s">
        <v>285</v>
      </c>
      <c r="P12" s="82">
        <v>43700.974270833336</v>
      </c>
      <c r="Q12" s="80" t="s">
        <v>288</v>
      </c>
      <c r="R12" s="80"/>
      <c r="S12" s="80"/>
      <c r="T12" s="80"/>
      <c r="U12" s="80"/>
      <c r="V12" s="84" t="s">
        <v>340</v>
      </c>
      <c r="W12" s="82">
        <v>43700.974270833336</v>
      </c>
      <c r="X12" s="86">
        <v>43700</v>
      </c>
      <c r="Y12" s="88" t="s">
        <v>377</v>
      </c>
      <c r="Z12" s="84" t="s">
        <v>429</v>
      </c>
      <c r="AA12" s="80"/>
      <c r="AB12" s="80"/>
      <c r="AC12" s="88" t="s">
        <v>481</v>
      </c>
      <c r="AD12" s="80"/>
      <c r="AE12" s="80" t="b">
        <v>0</v>
      </c>
      <c r="AF12" s="80">
        <v>0</v>
      </c>
      <c r="AG12" s="88" t="s">
        <v>530</v>
      </c>
      <c r="AH12" s="80" t="b">
        <v>0</v>
      </c>
      <c r="AI12" s="80" t="s">
        <v>531</v>
      </c>
      <c r="AJ12" s="80"/>
      <c r="AK12" s="88" t="s">
        <v>530</v>
      </c>
      <c r="AL12" s="80" t="b">
        <v>0</v>
      </c>
      <c r="AM12" s="80">
        <v>10</v>
      </c>
      <c r="AN12" s="88" t="s">
        <v>517</v>
      </c>
      <c r="AO12" s="80" t="s">
        <v>533</v>
      </c>
      <c r="AP12" s="80" t="b">
        <v>0</v>
      </c>
      <c r="AQ12" s="88" t="s">
        <v>517</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79">
        <v>13</v>
      </c>
      <c r="BG12" s="48">
        <v>1</v>
      </c>
      <c r="BH12" s="49">
        <v>2.4390243902439024</v>
      </c>
      <c r="BI12" s="48">
        <v>0</v>
      </c>
      <c r="BJ12" s="49">
        <v>0</v>
      </c>
      <c r="BK12" s="48">
        <v>0</v>
      </c>
      <c r="BL12" s="49">
        <v>0</v>
      </c>
      <c r="BM12" s="48">
        <v>40</v>
      </c>
      <c r="BN12" s="49">
        <v>97.5609756097561</v>
      </c>
      <c r="BO12" s="48">
        <v>41</v>
      </c>
    </row>
    <row r="13" spans="1:67" ht="15">
      <c r="A13" s="65" t="s">
        <v>238</v>
      </c>
      <c r="B13" s="65" t="s">
        <v>266</v>
      </c>
      <c r="C13" s="66" t="s">
        <v>1496</v>
      </c>
      <c r="D13" s="67">
        <v>3</v>
      </c>
      <c r="E13" s="68" t="s">
        <v>132</v>
      </c>
      <c r="F13" s="69">
        <v>32</v>
      </c>
      <c r="G13" s="66"/>
      <c r="H13" s="70"/>
      <c r="I13" s="71"/>
      <c r="J13" s="71"/>
      <c r="K13" s="34" t="s">
        <v>65</v>
      </c>
      <c r="L13" s="78">
        <v>13</v>
      </c>
      <c r="M13" s="78"/>
      <c r="N13" s="73"/>
      <c r="O13" s="80" t="s">
        <v>286</v>
      </c>
      <c r="P13" s="82">
        <v>43700.987025462964</v>
      </c>
      <c r="Q13" s="80" t="s">
        <v>288</v>
      </c>
      <c r="R13" s="80"/>
      <c r="S13" s="80"/>
      <c r="T13" s="80"/>
      <c r="U13" s="80"/>
      <c r="V13" s="84" t="s">
        <v>341</v>
      </c>
      <c r="W13" s="82">
        <v>43700.987025462964</v>
      </c>
      <c r="X13" s="86">
        <v>43700</v>
      </c>
      <c r="Y13" s="88" t="s">
        <v>378</v>
      </c>
      <c r="Z13" s="84" t="s">
        <v>430</v>
      </c>
      <c r="AA13" s="80"/>
      <c r="AB13" s="80"/>
      <c r="AC13" s="88" t="s">
        <v>482</v>
      </c>
      <c r="AD13" s="80"/>
      <c r="AE13" s="80" t="b">
        <v>0</v>
      </c>
      <c r="AF13" s="80">
        <v>0</v>
      </c>
      <c r="AG13" s="88" t="s">
        <v>530</v>
      </c>
      <c r="AH13" s="80" t="b">
        <v>0</v>
      </c>
      <c r="AI13" s="80" t="s">
        <v>531</v>
      </c>
      <c r="AJ13" s="80"/>
      <c r="AK13" s="88" t="s">
        <v>530</v>
      </c>
      <c r="AL13" s="80" t="b">
        <v>0</v>
      </c>
      <c r="AM13" s="80">
        <v>10</v>
      </c>
      <c r="AN13" s="88" t="s">
        <v>517</v>
      </c>
      <c r="AO13" s="80" t="s">
        <v>534</v>
      </c>
      <c r="AP13" s="80" t="b">
        <v>0</v>
      </c>
      <c r="AQ13" s="88" t="s">
        <v>517</v>
      </c>
      <c r="AR13" s="80" t="s">
        <v>196</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79">
        <v>13</v>
      </c>
      <c r="BG13" s="48"/>
      <c r="BH13" s="49"/>
      <c r="BI13" s="48"/>
      <c r="BJ13" s="49"/>
      <c r="BK13" s="48"/>
      <c r="BL13" s="49"/>
      <c r="BM13" s="48"/>
      <c r="BN13" s="49"/>
      <c r="BO13" s="48"/>
    </row>
    <row r="14" spans="1:67" ht="15">
      <c r="A14" s="65" t="s">
        <v>238</v>
      </c>
      <c r="B14" s="65" t="s">
        <v>264</v>
      </c>
      <c r="C14" s="66" t="s">
        <v>1496</v>
      </c>
      <c r="D14" s="67">
        <v>3</v>
      </c>
      <c r="E14" s="68" t="s">
        <v>132</v>
      </c>
      <c r="F14" s="69">
        <v>32</v>
      </c>
      <c r="G14" s="66"/>
      <c r="H14" s="70"/>
      <c r="I14" s="71"/>
      <c r="J14" s="71"/>
      <c r="K14" s="34" t="s">
        <v>65</v>
      </c>
      <c r="L14" s="78">
        <v>14</v>
      </c>
      <c r="M14" s="78"/>
      <c r="N14" s="73"/>
      <c r="O14" s="80" t="s">
        <v>285</v>
      </c>
      <c r="P14" s="82">
        <v>43700.987025462964</v>
      </c>
      <c r="Q14" s="80" t="s">
        <v>288</v>
      </c>
      <c r="R14" s="80"/>
      <c r="S14" s="80"/>
      <c r="T14" s="80"/>
      <c r="U14" s="80"/>
      <c r="V14" s="84" t="s">
        <v>341</v>
      </c>
      <c r="W14" s="82">
        <v>43700.987025462964</v>
      </c>
      <c r="X14" s="86">
        <v>43700</v>
      </c>
      <c r="Y14" s="88" t="s">
        <v>378</v>
      </c>
      <c r="Z14" s="84" t="s">
        <v>430</v>
      </c>
      <c r="AA14" s="80"/>
      <c r="AB14" s="80"/>
      <c r="AC14" s="88" t="s">
        <v>482</v>
      </c>
      <c r="AD14" s="80"/>
      <c r="AE14" s="80" t="b">
        <v>0</v>
      </c>
      <c r="AF14" s="80">
        <v>0</v>
      </c>
      <c r="AG14" s="88" t="s">
        <v>530</v>
      </c>
      <c r="AH14" s="80" t="b">
        <v>0</v>
      </c>
      <c r="AI14" s="80" t="s">
        <v>531</v>
      </c>
      <c r="AJ14" s="80"/>
      <c r="AK14" s="88" t="s">
        <v>530</v>
      </c>
      <c r="AL14" s="80" t="b">
        <v>0</v>
      </c>
      <c r="AM14" s="80">
        <v>10</v>
      </c>
      <c r="AN14" s="88" t="s">
        <v>517</v>
      </c>
      <c r="AO14" s="80" t="s">
        <v>534</v>
      </c>
      <c r="AP14" s="80" t="b">
        <v>0</v>
      </c>
      <c r="AQ14" s="88" t="s">
        <v>517</v>
      </c>
      <c r="AR14" s="80" t="s">
        <v>196</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79">
        <v>13</v>
      </c>
      <c r="BG14" s="48"/>
      <c r="BH14" s="49"/>
      <c r="BI14" s="48"/>
      <c r="BJ14" s="49"/>
      <c r="BK14" s="48"/>
      <c r="BL14" s="49"/>
      <c r="BM14" s="48"/>
      <c r="BN14" s="49"/>
      <c r="BO14" s="48"/>
    </row>
    <row r="15" spans="1:67" ht="15">
      <c r="A15" s="65" t="s">
        <v>238</v>
      </c>
      <c r="B15" s="65" t="s">
        <v>274</v>
      </c>
      <c r="C15" s="66" t="s">
        <v>1496</v>
      </c>
      <c r="D15" s="67">
        <v>3</v>
      </c>
      <c r="E15" s="68" t="s">
        <v>132</v>
      </c>
      <c r="F15" s="69">
        <v>32</v>
      </c>
      <c r="G15" s="66"/>
      <c r="H15" s="70"/>
      <c r="I15" s="71"/>
      <c r="J15" s="71"/>
      <c r="K15" s="34" t="s">
        <v>65</v>
      </c>
      <c r="L15" s="78">
        <v>15</v>
      </c>
      <c r="M15" s="78"/>
      <c r="N15" s="73"/>
      <c r="O15" s="80" t="s">
        <v>285</v>
      </c>
      <c r="P15" s="82">
        <v>43700.987025462964</v>
      </c>
      <c r="Q15" s="80" t="s">
        <v>288</v>
      </c>
      <c r="R15" s="80"/>
      <c r="S15" s="80"/>
      <c r="T15" s="80"/>
      <c r="U15" s="80"/>
      <c r="V15" s="84" t="s">
        <v>341</v>
      </c>
      <c r="W15" s="82">
        <v>43700.987025462964</v>
      </c>
      <c r="X15" s="86">
        <v>43700</v>
      </c>
      <c r="Y15" s="88" t="s">
        <v>378</v>
      </c>
      <c r="Z15" s="84" t="s">
        <v>430</v>
      </c>
      <c r="AA15" s="80"/>
      <c r="AB15" s="80"/>
      <c r="AC15" s="88" t="s">
        <v>482</v>
      </c>
      <c r="AD15" s="80"/>
      <c r="AE15" s="80" t="b">
        <v>0</v>
      </c>
      <c r="AF15" s="80">
        <v>0</v>
      </c>
      <c r="AG15" s="88" t="s">
        <v>530</v>
      </c>
      <c r="AH15" s="80" t="b">
        <v>0</v>
      </c>
      <c r="AI15" s="80" t="s">
        <v>531</v>
      </c>
      <c r="AJ15" s="80"/>
      <c r="AK15" s="88" t="s">
        <v>530</v>
      </c>
      <c r="AL15" s="80" t="b">
        <v>0</v>
      </c>
      <c r="AM15" s="80">
        <v>10</v>
      </c>
      <c r="AN15" s="88" t="s">
        <v>517</v>
      </c>
      <c r="AO15" s="80" t="s">
        <v>534</v>
      </c>
      <c r="AP15" s="80" t="b">
        <v>0</v>
      </c>
      <c r="AQ15" s="88" t="s">
        <v>517</v>
      </c>
      <c r="AR15" s="80" t="s">
        <v>196</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79">
        <v>13</v>
      </c>
      <c r="BG15" s="48"/>
      <c r="BH15" s="49"/>
      <c r="BI15" s="48"/>
      <c r="BJ15" s="49"/>
      <c r="BK15" s="48"/>
      <c r="BL15" s="49"/>
      <c r="BM15" s="48"/>
      <c r="BN15" s="49"/>
      <c r="BO15" s="48"/>
    </row>
    <row r="16" spans="1:67" ht="15">
      <c r="A16" s="65" t="s">
        <v>238</v>
      </c>
      <c r="B16" s="65" t="s">
        <v>265</v>
      </c>
      <c r="C16" s="66" t="s">
        <v>1496</v>
      </c>
      <c r="D16" s="67">
        <v>3</v>
      </c>
      <c r="E16" s="68" t="s">
        <v>132</v>
      </c>
      <c r="F16" s="69">
        <v>32</v>
      </c>
      <c r="G16" s="66"/>
      <c r="H16" s="70"/>
      <c r="I16" s="71"/>
      <c r="J16" s="71"/>
      <c r="K16" s="34" t="s">
        <v>65</v>
      </c>
      <c r="L16" s="78">
        <v>16</v>
      </c>
      <c r="M16" s="78"/>
      <c r="N16" s="73"/>
      <c r="O16" s="80" t="s">
        <v>285</v>
      </c>
      <c r="P16" s="82">
        <v>43700.987025462964</v>
      </c>
      <c r="Q16" s="80" t="s">
        <v>288</v>
      </c>
      <c r="R16" s="80"/>
      <c r="S16" s="80"/>
      <c r="T16" s="80"/>
      <c r="U16" s="80"/>
      <c r="V16" s="84" t="s">
        <v>341</v>
      </c>
      <c r="W16" s="82">
        <v>43700.987025462964</v>
      </c>
      <c r="X16" s="86">
        <v>43700</v>
      </c>
      <c r="Y16" s="88" t="s">
        <v>378</v>
      </c>
      <c r="Z16" s="84" t="s">
        <v>430</v>
      </c>
      <c r="AA16" s="80"/>
      <c r="AB16" s="80"/>
      <c r="AC16" s="88" t="s">
        <v>482</v>
      </c>
      <c r="AD16" s="80"/>
      <c r="AE16" s="80" t="b">
        <v>0</v>
      </c>
      <c r="AF16" s="80">
        <v>0</v>
      </c>
      <c r="AG16" s="88" t="s">
        <v>530</v>
      </c>
      <c r="AH16" s="80" t="b">
        <v>0</v>
      </c>
      <c r="AI16" s="80" t="s">
        <v>531</v>
      </c>
      <c r="AJ16" s="80"/>
      <c r="AK16" s="88" t="s">
        <v>530</v>
      </c>
      <c r="AL16" s="80" t="b">
        <v>0</v>
      </c>
      <c r="AM16" s="80">
        <v>10</v>
      </c>
      <c r="AN16" s="88" t="s">
        <v>517</v>
      </c>
      <c r="AO16" s="80" t="s">
        <v>534</v>
      </c>
      <c r="AP16" s="80" t="b">
        <v>0</v>
      </c>
      <c r="AQ16" s="88" t="s">
        <v>517</v>
      </c>
      <c r="AR16" s="80" t="s">
        <v>196</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79">
        <v>13</v>
      </c>
      <c r="BG16" s="48">
        <v>1</v>
      </c>
      <c r="BH16" s="49">
        <v>2.4390243902439024</v>
      </c>
      <c r="BI16" s="48">
        <v>0</v>
      </c>
      <c r="BJ16" s="49">
        <v>0</v>
      </c>
      <c r="BK16" s="48">
        <v>0</v>
      </c>
      <c r="BL16" s="49">
        <v>0</v>
      </c>
      <c r="BM16" s="48">
        <v>40</v>
      </c>
      <c r="BN16" s="49">
        <v>97.5609756097561</v>
      </c>
      <c r="BO16" s="48">
        <v>41</v>
      </c>
    </row>
    <row r="17" spans="1:67" ht="15">
      <c r="A17" s="65" t="s">
        <v>239</v>
      </c>
      <c r="B17" s="65" t="s">
        <v>266</v>
      </c>
      <c r="C17" s="66" t="s">
        <v>1496</v>
      </c>
      <c r="D17" s="67">
        <v>3</v>
      </c>
      <c r="E17" s="68" t="s">
        <v>132</v>
      </c>
      <c r="F17" s="69">
        <v>32</v>
      </c>
      <c r="G17" s="66"/>
      <c r="H17" s="70"/>
      <c r="I17" s="71"/>
      <c r="J17" s="71"/>
      <c r="K17" s="34" t="s">
        <v>65</v>
      </c>
      <c r="L17" s="78">
        <v>17</v>
      </c>
      <c r="M17" s="78"/>
      <c r="N17" s="73"/>
      <c r="O17" s="80" t="s">
        <v>286</v>
      </c>
      <c r="P17" s="82">
        <v>43700.9972337963</v>
      </c>
      <c r="Q17" s="80" t="s">
        <v>288</v>
      </c>
      <c r="R17" s="80"/>
      <c r="S17" s="80"/>
      <c r="T17" s="80"/>
      <c r="U17" s="80"/>
      <c r="V17" s="84" t="s">
        <v>342</v>
      </c>
      <c r="W17" s="82">
        <v>43700.9972337963</v>
      </c>
      <c r="X17" s="86">
        <v>43700</v>
      </c>
      <c r="Y17" s="88" t="s">
        <v>379</v>
      </c>
      <c r="Z17" s="84" t="s">
        <v>431</v>
      </c>
      <c r="AA17" s="80"/>
      <c r="AB17" s="80"/>
      <c r="AC17" s="88" t="s">
        <v>483</v>
      </c>
      <c r="AD17" s="80"/>
      <c r="AE17" s="80" t="b">
        <v>0</v>
      </c>
      <c r="AF17" s="80">
        <v>0</v>
      </c>
      <c r="AG17" s="88" t="s">
        <v>530</v>
      </c>
      <c r="AH17" s="80" t="b">
        <v>0</v>
      </c>
      <c r="AI17" s="80" t="s">
        <v>531</v>
      </c>
      <c r="AJ17" s="80"/>
      <c r="AK17" s="88" t="s">
        <v>530</v>
      </c>
      <c r="AL17" s="80" t="b">
        <v>0</v>
      </c>
      <c r="AM17" s="80">
        <v>10</v>
      </c>
      <c r="AN17" s="88" t="s">
        <v>517</v>
      </c>
      <c r="AO17" s="80" t="s">
        <v>533</v>
      </c>
      <c r="AP17" s="80" t="b">
        <v>0</v>
      </c>
      <c r="AQ17" s="88" t="s">
        <v>517</v>
      </c>
      <c r="AR17" s="80" t="s">
        <v>196</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79">
        <v>13</v>
      </c>
      <c r="BG17" s="48"/>
      <c r="BH17" s="49"/>
      <c r="BI17" s="48"/>
      <c r="BJ17" s="49"/>
      <c r="BK17" s="48"/>
      <c r="BL17" s="49"/>
      <c r="BM17" s="48"/>
      <c r="BN17" s="49"/>
      <c r="BO17" s="48"/>
    </row>
    <row r="18" spans="1:67" ht="15">
      <c r="A18" s="65" t="s">
        <v>239</v>
      </c>
      <c r="B18" s="65" t="s">
        <v>264</v>
      </c>
      <c r="C18" s="66" t="s">
        <v>1496</v>
      </c>
      <c r="D18" s="67">
        <v>3</v>
      </c>
      <c r="E18" s="68" t="s">
        <v>132</v>
      </c>
      <c r="F18" s="69">
        <v>32</v>
      </c>
      <c r="G18" s="66"/>
      <c r="H18" s="70"/>
      <c r="I18" s="71"/>
      <c r="J18" s="71"/>
      <c r="K18" s="34" t="s">
        <v>65</v>
      </c>
      <c r="L18" s="78">
        <v>18</v>
      </c>
      <c r="M18" s="78"/>
      <c r="N18" s="73"/>
      <c r="O18" s="80" t="s">
        <v>285</v>
      </c>
      <c r="P18" s="82">
        <v>43700.9972337963</v>
      </c>
      <c r="Q18" s="80" t="s">
        <v>288</v>
      </c>
      <c r="R18" s="80"/>
      <c r="S18" s="80"/>
      <c r="T18" s="80"/>
      <c r="U18" s="80"/>
      <c r="V18" s="84" t="s">
        <v>342</v>
      </c>
      <c r="W18" s="82">
        <v>43700.9972337963</v>
      </c>
      <c r="X18" s="86">
        <v>43700</v>
      </c>
      <c r="Y18" s="88" t="s">
        <v>379</v>
      </c>
      <c r="Z18" s="84" t="s">
        <v>431</v>
      </c>
      <c r="AA18" s="80"/>
      <c r="AB18" s="80"/>
      <c r="AC18" s="88" t="s">
        <v>483</v>
      </c>
      <c r="AD18" s="80"/>
      <c r="AE18" s="80" t="b">
        <v>0</v>
      </c>
      <c r="AF18" s="80">
        <v>0</v>
      </c>
      <c r="AG18" s="88" t="s">
        <v>530</v>
      </c>
      <c r="AH18" s="80" t="b">
        <v>0</v>
      </c>
      <c r="AI18" s="80" t="s">
        <v>531</v>
      </c>
      <c r="AJ18" s="80"/>
      <c r="AK18" s="88" t="s">
        <v>530</v>
      </c>
      <c r="AL18" s="80" t="b">
        <v>0</v>
      </c>
      <c r="AM18" s="80">
        <v>10</v>
      </c>
      <c r="AN18" s="88" t="s">
        <v>517</v>
      </c>
      <c r="AO18" s="80" t="s">
        <v>533</v>
      </c>
      <c r="AP18" s="80" t="b">
        <v>0</v>
      </c>
      <c r="AQ18" s="88" t="s">
        <v>517</v>
      </c>
      <c r="AR18" s="80" t="s">
        <v>196</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79">
        <v>13</v>
      </c>
      <c r="BG18" s="48"/>
      <c r="BH18" s="49"/>
      <c r="BI18" s="48"/>
      <c r="BJ18" s="49"/>
      <c r="BK18" s="48"/>
      <c r="BL18" s="49"/>
      <c r="BM18" s="48"/>
      <c r="BN18" s="49"/>
      <c r="BO18" s="48"/>
    </row>
    <row r="19" spans="1:67" ht="15">
      <c r="A19" s="65" t="s">
        <v>239</v>
      </c>
      <c r="B19" s="65" t="s">
        <v>274</v>
      </c>
      <c r="C19" s="66" t="s">
        <v>1496</v>
      </c>
      <c r="D19" s="67">
        <v>3</v>
      </c>
      <c r="E19" s="68" t="s">
        <v>132</v>
      </c>
      <c r="F19" s="69">
        <v>32</v>
      </c>
      <c r="G19" s="66"/>
      <c r="H19" s="70"/>
      <c r="I19" s="71"/>
      <c r="J19" s="71"/>
      <c r="K19" s="34" t="s">
        <v>65</v>
      </c>
      <c r="L19" s="78">
        <v>19</v>
      </c>
      <c r="M19" s="78"/>
      <c r="N19" s="73"/>
      <c r="O19" s="80" t="s">
        <v>285</v>
      </c>
      <c r="P19" s="82">
        <v>43700.9972337963</v>
      </c>
      <c r="Q19" s="80" t="s">
        <v>288</v>
      </c>
      <c r="R19" s="80"/>
      <c r="S19" s="80"/>
      <c r="T19" s="80"/>
      <c r="U19" s="80"/>
      <c r="V19" s="84" t="s">
        <v>342</v>
      </c>
      <c r="W19" s="82">
        <v>43700.9972337963</v>
      </c>
      <c r="X19" s="86">
        <v>43700</v>
      </c>
      <c r="Y19" s="88" t="s">
        <v>379</v>
      </c>
      <c r="Z19" s="84" t="s">
        <v>431</v>
      </c>
      <c r="AA19" s="80"/>
      <c r="AB19" s="80"/>
      <c r="AC19" s="88" t="s">
        <v>483</v>
      </c>
      <c r="AD19" s="80"/>
      <c r="AE19" s="80" t="b">
        <v>0</v>
      </c>
      <c r="AF19" s="80">
        <v>0</v>
      </c>
      <c r="AG19" s="88" t="s">
        <v>530</v>
      </c>
      <c r="AH19" s="80" t="b">
        <v>0</v>
      </c>
      <c r="AI19" s="80" t="s">
        <v>531</v>
      </c>
      <c r="AJ19" s="80"/>
      <c r="AK19" s="88" t="s">
        <v>530</v>
      </c>
      <c r="AL19" s="80" t="b">
        <v>0</v>
      </c>
      <c r="AM19" s="80">
        <v>10</v>
      </c>
      <c r="AN19" s="88" t="s">
        <v>517</v>
      </c>
      <c r="AO19" s="80" t="s">
        <v>533</v>
      </c>
      <c r="AP19" s="80" t="b">
        <v>0</v>
      </c>
      <c r="AQ19" s="88" t="s">
        <v>517</v>
      </c>
      <c r="AR19" s="80" t="s">
        <v>196</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79">
        <v>13</v>
      </c>
      <c r="BG19" s="48"/>
      <c r="BH19" s="49"/>
      <c r="BI19" s="48"/>
      <c r="BJ19" s="49"/>
      <c r="BK19" s="48"/>
      <c r="BL19" s="49"/>
      <c r="BM19" s="48"/>
      <c r="BN19" s="49"/>
      <c r="BO19" s="48"/>
    </row>
    <row r="20" spans="1:67" ht="15">
      <c r="A20" s="65" t="s">
        <v>239</v>
      </c>
      <c r="B20" s="65" t="s">
        <v>265</v>
      </c>
      <c r="C20" s="66" t="s">
        <v>1496</v>
      </c>
      <c r="D20" s="67">
        <v>3</v>
      </c>
      <c r="E20" s="68" t="s">
        <v>132</v>
      </c>
      <c r="F20" s="69">
        <v>32</v>
      </c>
      <c r="G20" s="66"/>
      <c r="H20" s="70"/>
      <c r="I20" s="71"/>
      <c r="J20" s="71"/>
      <c r="K20" s="34" t="s">
        <v>65</v>
      </c>
      <c r="L20" s="78">
        <v>20</v>
      </c>
      <c r="M20" s="78"/>
      <c r="N20" s="73"/>
      <c r="O20" s="80" t="s">
        <v>285</v>
      </c>
      <c r="P20" s="82">
        <v>43700.9972337963</v>
      </c>
      <c r="Q20" s="80" t="s">
        <v>288</v>
      </c>
      <c r="R20" s="80"/>
      <c r="S20" s="80"/>
      <c r="T20" s="80"/>
      <c r="U20" s="80"/>
      <c r="V20" s="84" t="s">
        <v>342</v>
      </c>
      <c r="W20" s="82">
        <v>43700.9972337963</v>
      </c>
      <c r="X20" s="86">
        <v>43700</v>
      </c>
      <c r="Y20" s="88" t="s">
        <v>379</v>
      </c>
      <c r="Z20" s="84" t="s">
        <v>431</v>
      </c>
      <c r="AA20" s="80"/>
      <c r="AB20" s="80"/>
      <c r="AC20" s="88" t="s">
        <v>483</v>
      </c>
      <c r="AD20" s="80"/>
      <c r="AE20" s="80" t="b">
        <v>0</v>
      </c>
      <c r="AF20" s="80">
        <v>0</v>
      </c>
      <c r="AG20" s="88" t="s">
        <v>530</v>
      </c>
      <c r="AH20" s="80" t="b">
        <v>0</v>
      </c>
      <c r="AI20" s="80" t="s">
        <v>531</v>
      </c>
      <c r="AJ20" s="80"/>
      <c r="AK20" s="88" t="s">
        <v>530</v>
      </c>
      <c r="AL20" s="80" t="b">
        <v>0</v>
      </c>
      <c r="AM20" s="80">
        <v>10</v>
      </c>
      <c r="AN20" s="88" t="s">
        <v>517</v>
      </c>
      <c r="AO20" s="80" t="s">
        <v>533</v>
      </c>
      <c r="AP20" s="80" t="b">
        <v>0</v>
      </c>
      <c r="AQ20" s="88" t="s">
        <v>517</v>
      </c>
      <c r="AR20" s="80" t="s">
        <v>196</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79">
        <v>13</v>
      </c>
      <c r="BG20" s="48">
        <v>1</v>
      </c>
      <c r="BH20" s="49">
        <v>2.4390243902439024</v>
      </c>
      <c r="BI20" s="48">
        <v>0</v>
      </c>
      <c r="BJ20" s="49">
        <v>0</v>
      </c>
      <c r="BK20" s="48">
        <v>0</v>
      </c>
      <c r="BL20" s="49">
        <v>0</v>
      </c>
      <c r="BM20" s="48">
        <v>40</v>
      </c>
      <c r="BN20" s="49">
        <v>97.5609756097561</v>
      </c>
      <c r="BO20" s="48">
        <v>41</v>
      </c>
    </row>
    <row r="21" spans="1:67" ht="15">
      <c r="A21" s="65" t="s">
        <v>240</v>
      </c>
      <c r="B21" s="65" t="s">
        <v>266</v>
      </c>
      <c r="C21" s="66" t="s">
        <v>1496</v>
      </c>
      <c r="D21" s="67">
        <v>3</v>
      </c>
      <c r="E21" s="68" t="s">
        <v>132</v>
      </c>
      <c r="F21" s="69">
        <v>32</v>
      </c>
      <c r="G21" s="66"/>
      <c r="H21" s="70"/>
      <c r="I21" s="71"/>
      <c r="J21" s="71"/>
      <c r="K21" s="34" t="s">
        <v>65</v>
      </c>
      <c r="L21" s="78">
        <v>21</v>
      </c>
      <c r="M21" s="78"/>
      <c r="N21" s="73"/>
      <c r="O21" s="80" t="s">
        <v>286</v>
      </c>
      <c r="P21" s="82">
        <v>43701.03554398148</v>
      </c>
      <c r="Q21" s="80" t="s">
        <v>288</v>
      </c>
      <c r="R21" s="80"/>
      <c r="S21" s="80"/>
      <c r="T21" s="80"/>
      <c r="U21" s="80"/>
      <c r="V21" s="84" t="s">
        <v>343</v>
      </c>
      <c r="W21" s="82">
        <v>43701.03554398148</v>
      </c>
      <c r="X21" s="86">
        <v>43701</v>
      </c>
      <c r="Y21" s="88" t="s">
        <v>380</v>
      </c>
      <c r="Z21" s="84" t="s">
        <v>432</v>
      </c>
      <c r="AA21" s="80"/>
      <c r="AB21" s="80"/>
      <c r="AC21" s="88" t="s">
        <v>484</v>
      </c>
      <c r="AD21" s="80"/>
      <c r="AE21" s="80" t="b">
        <v>0</v>
      </c>
      <c r="AF21" s="80">
        <v>0</v>
      </c>
      <c r="AG21" s="88" t="s">
        <v>530</v>
      </c>
      <c r="AH21" s="80" t="b">
        <v>0</v>
      </c>
      <c r="AI21" s="80" t="s">
        <v>531</v>
      </c>
      <c r="AJ21" s="80"/>
      <c r="AK21" s="88" t="s">
        <v>530</v>
      </c>
      <c r="AL21" s="80" t="b">
        <v>0</v>
      </c>
      <c r="AM21" s="80">
        <v>10</v>
      </c>
      <c r="AN21" s="88" t="s">
        <v>517</v>
      </c>
      <c r="AO21" s="80" t="s">
        <v>535</v>
      </c>
      <c r="AP21" s="80" t="b">
        <v>0</v>
      </c>
      <c r="AQ21" s="88" t="s">
        <v>517</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79">
        <v>13</v>
      </c>
      <c r="BG21" s="48"/>
      <c r="BH21" s="49"/>
      <c r="BI21" s="48"/>
      <c r="BJ21" s="49"/>
      <c r="BK21" s="48"/>
      <c r="BL21" s="49"/>
      <c r="BM21" s="48"/>
      <c r="BN21" s="49"/>
      <c r="BO21" s="48"/>
    </row>
    <row r="22" spans="1:67" ht="15">
      <c r="A22" s="65" t="s">
        <v>240</v>
      </c>
      <c r="B22" s="65" t="s">
        <v>264</v>
      </c>
      <c r="C22" s="66" t="s">
        <v>1496</v>
      </c>
      <c r="D22" s="67">
        <v>3</v>
      </c>
      <c r="E22" s="68" t="s">
        <v>132</v>
      </c>
      <c r="F22" s="69">
        <v>32</v>
      </c>
      <c r="G22" s="66"/>
      <c r="H22" s="70"/>
      <c r="I22" s="71"/>
      <c r="J22" s="71"/>
      <c r="K22" s="34" t="s">
        <v>65</v>
      </c>
      <c r="L22" s="78">
        <v>22</v>
      </c>
      <c r="M22" s="78"/>
      <c r="N22" s="73"/>
      <c r="O22" s="80" t="s">
        <v>285</v>
      </c>
      <c r="P22" s="82">
        <v>43701.03554398148</v>
      </c>
      <c r="Q22" s="80" t="s">
        <v>288</v>
      </c>
      <c r="R22" s="80"/>
      <c r="S22" s="80"/>
      <c r="T22" s="80"/>
      <c r="U22" s="80"/>
      <c r="V22" s="84" t="s">
        <v>343</v>
      </c>
      <c r="W22" s="82">
        <v>43701.03554398148</v>
      </c>
      <c r="X22" s="86">
        <v>43701</v>
      </c>
      <c r="Y22" s="88" t="s">
        <v>380</v>
      </c>
      <c r="Z22" s="84" t="s">
        <v>432</v>
      </c>
      <c r="AA22" s="80"/>
      <c r="AB22" s="80"/>
      <c r="AC22" s="88" t="s">
        <v>484</v>
      </c>
      <c r="AD22" s="80"/>
      <c r="AE22" s="80" t="b">
        <v>0</v>
      </c>
      <c r="AF22" s="80">
        <v>0</v>
      </c>
      <c r="AG22" s="88" t="s">
        <v>530</v>
      </c>
      <c r="AH22" s="80" t="b">
        <v>0</v>
      </c>
      <c r="AI22" s="80" t="s">
        <v>531</v>
      </c>
      <c r="AJ22" s="80"/>
      <c r="AK22" s="88" t="s">
        <v>530</v>
      </c>
      <c r="AL22" s="80" t="b">
        <v>0</v>
      </c>
      <c r="AM22" s="80">
        <v>10</v>
      </c>
      <c r="AN22" s="88" t="s">
        <v>517</v>
      </c>
      <c r="AO22" s="80" t="s">
        <v>535</v>
      </c>
      <c r="AP22" s="80" t="b">
        <v>0</v>
      </c>
      <c r="AQ22" s="88" t="s">
        <v>517</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79">
        <v>13</v>
      </c>
      <c r="BG22" s="48"/>
      <c r="BH22" s="49"/>
      <c r="BI22" s="48"/>
      <c r="BJ22" s="49"/>
      <c r="BK22" s="48"/>
      <c r="BL22" s="49"/>
      <c r="BM22" s="48"/>
      <c r="BN22" s="49"/>
      <c r="BO22" s="48"/>
    </row>
    <row r="23" spans="1:67" ht="15">
      <c r="A23" s="65" t="s">
        <v>240</v>
      </c>
      <c r="B23" s="65" t="s">
        <v>274</v>
      </c>
      <c r="C23" s="66" t="s">
        <v>1496</v>
      </c>
      <c r="D23" s="67">
        <v>3</v>
      </c>
      <c r="E23" s="68" t="s">
        <v>132</v>
      </c>
      <c r="F23" s="69">
        <v>32</v>
      </c>
      <c r="G23" s="66"/>
      <c r="H23" s="70"/>
      <c r="I23" s="71"/>
      <c r="J23" s="71"/>
      <c r="K23" s="34" t="s">
        <v>65</v>
      </c>
      <c r="L23" s="78">
        <v>23</v>
      </c>
      <c r="M23" s="78"/>
      <c r="N23" s="73"/>
      <c r="O23" s="80" t="s">
        <v>285</v>
      </c>
      <c r="P23" s="82">
        <v>43701.03554398148</v>
      </c>
      <c r="Q23" s="80" t="s">
        <v>288</v>
      </c>
      <c r="R23" s="80"/>
      <c r="S23" s="80"/>
      <c r="T23" s="80"/>
      <c r="U23" s="80"/>
      <c r="V23" s="84" t="s">
        <v>343</v>
      </c>
      <c r="W23" s="82">
        <v>43701.03554398148</v>
      </c>
      <c r="X23" s="86">
        <v>43701</v>
      </c>
      <c r="Y23" s="88" t="s">
        <v>380</v>
      </c>
      <c r="Z23" s="84" t="s">
        <v>432</v>
      </c>
      <c r="AA23" s="80"/>
      <c r="AB23" s="80"/>
      <c r="AC23" s="88" t="s">
        <v>484</v>
      </c>
      <c r="AD23" s="80"/>
      <c r="AE23" s="80" t="b">
        <v>0</v>
      </c>
      <c r="AF23" s="80">
        <v>0</v>
      </c>
      <c r="AG23" s="88" t="s">
        <v>530</v>
      </c>
      <c r="AH23" s="80" t="b">
        <v>0</v>
      </c>
      <c r="AI23" s="80" t="s">
        <v>531</v>
      </c>
      <c r="AJ23" s="80"/>
      <c r="AK23" s="88" t="s">
        <v>530</v>
      </c>
      <c r="AL23" s="80" t="b">
        <v>0</v>
      </c>
      <c r="AM23" s="80">
        <v>10</v>
      </c>
      <c r="AN23" s="88" t="s">
        <v>517</v>
      </c>
      <c r="AO23" s="80" t="s">
        <v>535</v>
      </c>
      <c r="AP23" s="80" t="b">
        <v>0</v>
      </c>
      <c r="AQ23" s="88" t="s">
        <v>517</v>
      </c>
      <c r="AR23" s="80" t="s">
        <v>196</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79">
        <v>13</v>
      </c>
      <c r="BG23" s="48"/>
      <c r="BH23" s="49"/>
      <c r="BI23" s="48"/>
      <c r="BJ23" s="49"/>
      <c r="BK23" s="48"/>
      <c r="BL23" s="49"/>
      <c r="BM23" s="48"/>
      <c r="BN23" s="49"/>
      <c r="BO23" s="48"/>
    </row>
    <row r="24" spans="1:67" ht="15">
      <c r="A24" s="65" t="s">
        <v>240</v>
      </c>
      <c r="B24" s="65" t="s">
        <v>265</v>
      </c>
      <c r="C24" s="66" t="s">
        <v>1496</v>
      </c>
      <c r="D24" s="67">
        <v>3</v>
      </c>
      <c r="E24" s="68" t="s">
        <v>132</v>
      </c>
      <c r="F24" s="69">
        <v>32</v>
      </c>
      <c r="G24" s="66"/>
      <c r="H24" s="70"/>
      <c r="I24" s="71"/>
      <c r="J24" s="71"/>
      <c r="K24" s="34" t="s">
        <v>65</v>
      </c>
      <c r="L24" s="78">
        <v>24</v>
      </c>
      <c r="M24" s="78"/>
      <c r="N24" s="73"/>
      <c r="O24" s="80" t="s">
        <v>285</v>
      </c>
      <c r="P24" s="82">
        <v>43701.03554398148</v>
      </c>
      <c r="Q24" s="80" t="s">
        <v>288</v>
      </c>
      <c r="R24" s="80"/>
      <c r="S24" s="80"/>
      <c r="T24" s="80"/>
      <c r="U24" s="80"/>
      <c r="V24" s="84" t="s">
        <v>343</v>
      </c>
      <c r="W24" s="82">
        <v>43701.03554398148</v>
      </c>
      <c r="X24" s="86">
        <v>43701</v>
      </c>
      <c r="Y24" s="88" t="s">
        <v>380</v>
      </c>
      <c r="Z24" s="84" t="s">
        <v>432</v>
      </c>
      <c r="AA24" s="80"/>
      <c r="AB24" s="80"/>
      <c r="AC24" s="88" t="s">
        <v>484</v>
      </c>
      <c r="AD24" s="80"/>
      <c r="AE24" s="80" t="b">
        <v>0</v>
      </c>
      <c r="AF24" s="80">
        <v>0</v>
      </c>
      <c r="AG24" s="88" t="s">
        <v>530</v>
      </c>
      <c r="AH24" s="80" t="b">
        <v>0</v>
      </c>
      <c r="AI24" s="80" t="s">
        <v>531</v>
      </c>
      <c r="AJ24" s="80"/>
      <c r="AK24" s="88" t="s">
        <v>530</v>
      </c>
      <c r="AL24" s="80" t="b">
        <v>0</v>
      </c>
      <c r="AM24" s="80">
        <v>10</v>
      </c>
      <c r="AN24" s="88" t="s">
        <v>517</v>
      </c>
      <c r="AO24" s="80" t="s">
        <v>535</v>
      </c>
      <c r="AP24" s="80" t="b">
        <v>0</v>
      </c>
      <c r="AQ24" s="88" t="s">
        <v>517</v>
      </c>
      <c r="AR24" s="80" t="s">
        <v>196</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79">
        <v>13</v>
      </c>
      <c r="BG24" s="48">
        <v>1</v>
      </c>
      <c r="BH24" s="49">
        <v>2.4390243902439024</v>
      </c>
      <c r="BI24" s="48">
        <v>0</v>
      </c>
      <c r="BJ24" s="49">
        <v>0</v>
      </c>
      <c r="BK24" s="48">
        <v>0</v>
      </c>
      <c r="BL24" s="49">
        <v>0</v>
      </c>
      <c r="BM24" s="48">
        <v>40</v>
      </c>
      <c r="BN24" s="49">
        <v>97.5609756097561</v>
      </c>
      <c r="BO24" s="48">
        <v>41</v>
      </c>
    </row>
    <row r="25" spans="1:67" ht="15">
      <c r="A25" s="65" t="s">
        <v>241</v>
      </c>
      <c r="B25" s="65" t="s">
        <v>266</v>
      </c>
      <c r="C25" s="66" t="s">
        <v>1496</v>
      </c>
      <c r="D25" s="67">
        <v>3</v>
      </c>
      <c r="E25" s="68" t="s">
        <v>132</v>
      </c>
      <c r="F25" s="69">
        <v>32</v>
      </c>
      <c r="G25" s="66"/>
      <c r="H25" s="70"/>
      <c r="I25" s="71"/>
      <c r="J25" s="71"/>
      <c r="K25" s="34" t="s">
        <v>65</v>
      </c>
      <c r="L25" s="78">
        <v>25</v>
      </c>
      <c r="M25" s="78"/>
      <c r="N25" s="73"/>
      <c r="O25" s="80" t="s">
        <v>286</v>
      </c>
      <c r="P25" s="82">
        <v>43701.16563657407</v>
      </c>
      <c r="Q25" s="80" t="s">
        <v>288</v>
      </c>
      <c r="R25" s="80"/>
      <c r="S25" s="80"/>
      <c r="T25" s="80"/>
      <c r="U25" s="80"/>
      <c r="V25" s="84" t="s">
        <v>344</v>
      </c>
      <c r="W25" s="82">
        <v>43701.16563657407</v>
      </c>
      <c r="X25" s="86">
        <v>43701</v>
      </c>
      <c r="Y25" s="88" t="s">
        <v>381</v>
      </c>
      <c r="Z25" s="84" t="s">
        <v>433</v>
      </c>
      <c r="AA25" s="80"/>
      <c r="AB25" s="80"/>
      <c r="AC25" s="88" t="s">
        <v>485</v>
      </c>
      <c r="AD25" s="80"/>
      <c r="AE25" s="80" t="b">
        <v>0</v>
      </c>
      <c r="AF25" s="80">
        <v>0</v>
      </c>
      <c r="AG25" s="88" t="s">
        <v>530</v>
      </c>
      <c r="AH25" s="80" t="b">
        <v>0</v>
      </c>
      <c r="AI25" s="80" t="s">
        <v>531</v>
      </c>
      <c r="AJ25" s="80"/>
      <c r="AK25" s="88" t="s">
        <v>530</v>
      </c>
      <c r="AL25" s="80" t="b">
        <v>0</v>
      </c>
      <c r="AM25" s="80">
        <v>10</v>
      </c>
      <c r="AN25" s="88" t="s">
        <v>517</v>
      </c>
      <c r="AO25" s="80" t="s">
        <v>533</v>
      </c>
      <c r="AP25" s="80" t="b">
        <v>0</v>
      </c>
      <c r="AQ25" s="88" t="s">
        <v>517</v>
      </c>
      <c r="AR25" s="80" t="s">
        <v>196</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79">
        <v>13</v>
      </c>
      <c r="BG25" s="48"/>
      <c r="BH25" s="49"/>
      <c r="BI25" s="48"/>
      <c r="BJ25" s="49"/>
      <c r="BK25" s="48"/>
      <c r="BL25" s="49"/>
      <c r="BM25" s="48"/>
      <c r="BN25" s="49"/>
      <c r="BO25" s="48"/>
    </row>
    <row r="26" spans="1:67" ht="15">
      <c r="A26" s="65" t="s">
        <v>241</v>
      </c>
      <c r="B26" s="65" t="s">
        <v>264</v>
      </c>
      <c r="C26" s="66" t="s">
        <v>1496</v>
      </c>
      <c r="D26" s="67">
        <v>3</v>
      </c>
      <c r="E26" s="68" t="s">
        <v>132</v>
      </c>
      <c r="F26" s="69">
        <v>32</v>
      </c>
      <c r="G26" s="66"/>
      <c r="H26" s="70"/>
      <c r="I26" s="71"/>
      <c r="J26" s="71"/>
      <c r="K26" s="34" t="s">
        <v>65</v>
      </c>
      <c r="L26" s="78">
        <v>26</v>
      </c>
      <c r="M26" s="78"/>
      <c r="N26" s="73"/>
      <c r="O26" s="80" t="s">
        <v>285</v>
      </c>
      <c r="P26" s="82">
        <v>43701.16563657407</v>
      </c>
      <c r="Q26" s="80" t="s">
        <v>288</v>
      </c>
      <c r="R26" s="80"/>
      <c r="S26" s="80"/>
      <c r="T26" s="80"/>
      <c r="U26" s="80"/>
      <c r="V26" s="84" t="s">
        <v>344</v>
      </c>
      <c r="W26" s="82">
        <v>43701.16563657407</v>
      </c>
      <c r="X26" s="86">
        <v>43701</v>
      </c>
      <c r="Y26" s="88" t="s">
        <v>381</v>
      </c>
      <c r="Z26" s="84" t="s">
        <v>433</v>
      </c>
      <c r="AA26" s="80"/>
      <c r="AB26" s="80"/>
      <c r="AC26" s="88" t="s">
        <v>485</v>
      </c>
      <c r="AD26" s="80"/>
      <c r="AE26" s="80" t="b">
        <v>0</v>
      </c>
      <c r="AF26" s="80">
        <v>0</v>
      </c>
      <c r="AG26" s="88" t="s">
        <v>530</v>
      </c>
      <c r="AH26" s="80" t="b">
        <v>0</v>
      </c>
      <c r="AI26" s="80" t="s">
        <v>531</v>
      </c>
      <c r="AJ26" s="80"/>
      <c r="AK26" s="88" t="s">
        <v>530</v>
      </c>
      <c r="AL26" s="80" t="b">
        <v>0</v>
      </c>
      <c r="AM26" s="80">
        <v>10</v>
      </c>
      <c r="AN26" s="88" t="s">
        <v>517</v>
      </c>
      <c r="AO26" s="80" t="s">
        <v>533</v>
      </c>
      <c r="AP26" s="80" t="b">
        <v>0</v>
      </c>
      <c r="AQ26" s="88" t="s">
        <v>517</v>
      </c>
      <c r="AR26" s="80" t="s">
        <v>196</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79">
        <v>13</v>
      </c>
      <c r="BG26" s="48"/>
      <c r="BH26" s="49"/>
      <c r="BI26" s="48"/>
      <c r="BJ26" s="49"/>
      <c r="BK26" s="48"/>
      <c r="BL26" s="49"/>
      <c r="BM26" s="48"/>
      <c r="BN26" s="49"/>
      <c r="BO26" s="48"/>
    </row>
    <row r="27" spans="1:67" ht="15">
      <c r="A27" s="65" t="s">
        <v>241</v>
      </c>
      <c r="B27" s="65" t="s">
        <v>274</v>
      </c>
      <c r="C27" s="66" t="s">
        <v>1496</v>
      </c>
      <c r="D27" s="67">
        <v>3</v>
      </c>
      <c r="E27" s="68" t="s">
        <v>132</v>
      </c>
      <c r="F27" s="69">
        <v>32</v>
      </c>
      <c r="G27" s="66"/>
      <c r="H27" s="70"/>
      <c r="I27" s="71"/>
      <c r="J27" s="71"/>
      <c r="K27" s="34" t="s">
        <v>65</v>
      </c>
      <c r="L27" s="78">
        <v>27</v>
      </c>
      <c r="M27" s="78"/>
      <c r="N27" s="73"/>
      <c r="O27" s="80" t="s">
        <v>285</v>
      </c>
      <c r="P27" s="82">
        <v>43701.16563657407</v>
      </c>
      <c r="Q27" s="80" t="s">
        <v>288</v>
      </c>
      <c r="R27" s="80"/>
      <c r="S27" s="80"/>
      <c r="T27" s="80"/>
      <c r="U27" s="80"/>
      <c r="V27" s="84" t="s">
        <v>344</v>
      </c>
      <c r="W27" s="82">
        <v>43701.16563657407</v>
      </c>
      <c r="X27" s="86">
        <v>43701</v>
      </c>
      <c r="Y27" s="88" t="s">
        <v>381</v>
      </c>
      <c r="Z27" s="84" t="s">
        <v>433</v>
      </c>
      <c r="AA27" s="80"/>
      <c r="AB27" s="80"/>
      <c r="AC27" s="88" t="s">
        <v>485</v>
      </c>
      <c r="AD27" s="80"/>
      <c r="AE27" s="80" t="b">
        <v>0</v>
      </c>
      <c r="AF27" s="80">
        <v>0</v>
      </c>
      <c r="AG27" s="88" t="s">
        <v>530</v>
      </c>
      <c r="AH27" s="80" t="b">
        <v>0</v>
      </c>
      <c r="AI27" s="80" t="s">
        <v>531</v>
      </c>
      <c r="AJ27" s="80"/>
      <c r="AK27" s="88" t="s">
        <v>530</v>
      </c>
      <c r="AL27" s="80" t="b">
        <v>0</v>
      </c>
      <c r="AM27" s="80">
        <v>10</v>
      </c>
      <c r="AN27" s="88" t="s">
        <v>517</v>
      </c>
      <c r="AO27" s="80" t="s">
        <v>533</v>
      </c>
      <c r="AP27" s="80" t="b">
        <v>0</v>
      </c>
      <c r="AQ27" s="88" t="s">
        <v>517</v>
      </c>
      <c r="AR27" s="80" t="s">
        <v>196</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79">
        <v>13</v>
      </c>
      <c r="BG27" s="48"/>
      <c r="BH27" s="49"/>
      <c r="BI27" s="48"/>
      <c r="BJ27" s="49"/>
      <c r="BK27" s="48"/>
      <c r="BL27" s="49"/>
      <c r="BM27" s="48"/>
      <c r="BN27" s="49"/>
      <c r="BO27" s="48"/>
    </row>
    <row r="28" spans="1:67" ht="15">
      <c r="A28" s="65" t="s">
        <v>241</v>
      </c>
      <c r="B28" s="65" t="s">
        <v>265</v>
      </c>
      <c r="C28" s="66" t="s">
        <v>1496</v>
      </c>
      <c r="D28" s="67">
        <v>3</v>
      </c>
      <c r="E28" s="68" t="s">
        <v>132</v>
      </c>
      <c r="F28" s="69">
        <v>32</v>
      </c>
      <c r="G28" s="66"/>
      <c r="H28" s="70"/>
      <c r="I28" s="71"/>
      <c r="J28" s="71"/>
      <c r="K28" s="34" t="s">
        <v>65</v>
      </c>
      <c r="L28" s="78">
        <v>28</v>
      </c>
      <c r="M28" s="78"/>
      <c r="N28" s="73"/>
      <c r="O28" s="80" t="s">
        <v>285</v>
      </c>
      <c r="P28" s="82">
        <v>43701.16563657407</v>
      </c>
      <c r="Q28" s="80" t="s">
        <v>288</v>
      </c>
      <c r="R28" s="80"/>
      <c r="S28" s="80"/>
      <c r="T28" s="80"/>
      <c r="U28" s="80"/>
      <c r="V28" s="84" t="s">
        <v>344</v>
      </c>
      <c r="W28" s="82">
        <v>43701.16563657407</v>
      </c>
      <c r="X28" s="86">
        <v>43701</v>
      </c>
      <c r="Y28" s="88" t="s">
        <v>381</v>
      </c>
      <c r="Z28" s="84" t="s">
        <v>433</v>
      </c>
      <c r="AA28" s="80"/>
      <c r="AB28" s="80"/>
      <c r="AC28" s="88" t="s">
        <v>485</v>
      </c>
      <c r="AD28" s="80"/>
      <c r="AE28" s="80" t="b">
        <v>0</v>
      </c>
      <c r="AF28" s="80">
        <v>0</v>
      </c>
      <c r="AG28" s="88" t="s">
        <v>530</v>
      </c>
      <c r="AH28" s="80" t="b">
        <v>0</v>
      </c>
      <c r="AI28" s="80" t="s">
        <v>531</v>
      </c>
      <c r="AJ28" s="80"/>
      <c r="AK28" s="88" t="s">
        <v>530</v>
      </c>
      <c r="AL28" s="80" t="b">
        <v>0</v>
      </c>
      <c r="AM28" s="80">
        <v>10</v>
      </c>
      <c r="AN28" s="88" t="s">
        <v>517</v>
      </c>
      <c r="AO28" s="80" t="s">
        <v>533</v>
      </c>
      <c r="AP28" s="80" t="b">
        <v>0</v>
      </c>
      <c r="AQ28" s="88" t="s">
        <v>517</v>
      </c>
      <c r="AR28" s="80" t="s">
        <v>196</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79">
        <v>13</v>
      </c>
      <c r="BG28" s="48">
        <v>1</v>
      </c>
      <c r="BH28" s="49">
        <v>2.4390243902439024</v>
      </c>
      <c r="BI28" s="48">
        <v>0</v>
      </c>
      <c r="BJ28" s="49">
        <v>0</v>
      </c>
      <c r="BK28" s="48">
        <v>0</v>
      </c>
      <c r="BL28" s="49">
        <v>0</v>
      </c>
      <c r="BM28" s="48">
        <v>40</v>
      </c>
      <c r="BN28" s="49">
        <v>97.5609756097561</v>
      </c>
      <c r="BO28" s="48">
        <v>41</v>
      </c>
    </row>
    <row r="29" spans="1:67" ht="15">
      <c r="A29" s="65" t="s">
        <v>242</v>
      </c>
      <c r="B29" s="65" t="s">
        <v>266</v>
      </c>
      <c r="C29" s="66" t="s">
        <v>1496</v>
      </c>
      <c r="D29" s="67">
        <v>3</v>
      </c>
      <c r="E29" s="68" t="s">
        <v>132</v>
      </c>
      <c r="F29" s="69">
        <v>32</v>
      </c>
      <c r="G29" s="66"/>
      <c r="H29" s="70"/>
      <c r="I29" s="71"/>
      <c r="J29" s="71"/>
      <c r="K29" s="34" t="s">
        <v>65</v>
      </c>
      <c r="L29" s="78">
        <v>29</v>
      </c>
      <c r="M29" s="78"/>
      <c r="N29" s="73"/>
      <c r="O29" s="80" t="s">
        <v>286</v>
      </c>
      <c r="P29" s="82">
        <v>43701.29717592592</v>
      </c>
      <c r="Q29" s="80" t="s">
        <v>288</v>
      </c>
      <c r="R29" s="80"/>
      <c r="S29" s="80"/>
      <c r="T29" s="80"/>
      <c r="U29" s="80"/>
      <c r="V29" s="84" t="s">
        <v>345</v>
      </c>
      <c r="W29" s="82">
        <v>43701.29717592592</v>
      </c>
      <c r="X29" s="86">
        <v>43701</v>
      </c>
      <c r="Y29" s="88" t="s">
        <v>382</v>
      </c>
      <c r="Z29" s="84" t="s">
        <v>434</v>
      </c>
      <c r="AA29" s="80"/>
      <c r="AB29" s="80"/>
      <c r="AC29" s="88" t="s">
        <v>486</v>
      </c>
      <c r="AD29" s="80"/>
      <c r="AE29" s="80" t="b">
        <v>0</v>
      </c>
      <c r="AF29" s="80">
        <v>0</v>
      </c>
      <c r="AG29" s="88" t="s">
        <v>530</v>
      </c>
      <c r="AH29" s="80" t="b">
        <v>0</v>
      </c>
      <c r="AI29" s="80" t="s">
        <v>531</v>
      </c>
      <c r="AJ29" s="80"/>
      <c r="AK29" s="88" t="s">
        <v>530</v>
      </c>
      <c r="AL29" s="80" t="b">
        <v>0</v>
      </c>
      <c r="AM29" s="80">
        <v>10</v>
      </c>
      <c r="AN29" s="88" t="s">
        <v>517</v>
      </c>
      <c r="AO29" s="80" t="s">
        <v>534</v>
      </c>
      <c r="AP29" s="80" t="b">
        <v>0</v>
      </c>
      <c r="AQ29" s="88" t="s">
        <v>517</v>
      </c>
      <c r="AR29" s="80" t="s">
        <v>196</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79">
        <v>13</v>
      </c>
      <c r="BG29" s="48"/>
      <c r="BH29" s="49"/>
      <c r="BI29" s="48"/>
      <c r="BJ29" s="49"/>
      <c r="BK29" s="48"/>
      <c r="BL29" s="49"/>
      <c r="BM29" s="48"/>
      <c r="BN29" s="49"/>
      <c r="BO29" s="48"/>
    </row>
    <row r="30" spans="1:67" ht="15">
      <c r="A30" s="65" t="s">
        <v>242</v>
      </c>
      <c r="B30" s="65" t="s">
        <v>264</v>
      </c>
      <c r="C30" s="66" t="s">
        <v>1496</v>
      </c>
      <c r="D30" s="67">
        <v>3</v>
      </c>
      <c r="E30" s="68" t="s">
        <v>132</v>
      </c>
      <c r="F30" s="69">
        <v>32</v>
      </c>
      <c r="G30" s="66"/>
      <c r="H30" s="70"/>
      <c r="I30" s="71"/>
      <c r="J30" s="71"/>
      <c r="K30" s="34" t="s">
        <v>65</v>
      </c>
      <c r="L30" s="78">
        <v>30</v>
      </c>
      <c r="M30" s="78"/>
      <c r="N30" s="73"/>
      <c r="O30" s="80" t="s">
        <v>285</v>
      </c>
      <c r="P30" s="82">
        <v>43701.29717592592</v>
      </c>
      <c r="Q30" s="80" t="s">
        <v>288</v>
      </c>
      <c r="R30" s="80"/>
      <c r="S30" s="80"/>
      <c r="T30" s="80"/>
      <c r="U30" s="80"/>
      <c r="V30" s="84" t="s">
        <v>345</v>
      </c>
      <c r="W30" s="82">
        <v>43701.29717592592</v>
      </c>
      <c r="X30" s="86">
        <v>43701</v>
      </c>
      <c r="Y30" s="88" t="s">
        <v>382</v>
      </c>
      <c r="Z30" s="84" t="s">
        <v>434</v>
      </c>
      <c r="AA30" s="80"/>
      <c r="AB30" s="80"/>
      <c r="AC30" s="88" t="s">
        <v>486</v>
      </c>
      <c r="AD30" s="80"/>
      <c r="AE30" s="80" t="b">
        <v>0</v>
      </c>
      <c r="AF30" s="80">
        <v>0</v>
      </c>
      <c r="AG30" s="88" t="s">
        <v>530</v>
      </c>
      <c r="AH30" s="80" t="b">
        <v>0</v>
      </c>
      <c r="AI30" s="80" t="s">
        <v>531</v>
      </c>
      <c r="AJ30" s="80"/>
      <c r="AK30" s="88" t="s">
        <v>530</v>
      </c>
      <c r="AL30" s="80" t="b">
        <v>0</v>
      </c>
      <c r="AM30" s="80">
        <v>10</v>
      </c>
      <c r="AN30" s="88" t="s">
        <v>517</v>
      </c>
      <c r="AO30" s="80" t="s">
        <v>534</v>
      </c>
      <c r="AP30" s="80" t="b">
        <v>0</v>
      </c>
      <c r="AQ30" s="88" t="s">
        <v>517</v>
      </c>
      <c r="AR30" s="80" t="s">
        <v>196</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79">
        <v>13</v>
      </c>
      <c r="BG30" s="48"/>
      <c r="BH30" s="49"/>
      <c r="BI30" s="48"/>
      <c r="BJ30" s="49"/>
      <c r="BK30" s="48"/>
      <c r="BL30" s="49"/>
      <c r="BM30" s="48"/>
      <c r="BN30" s="49"/>
      <c r="BO30" s="48"/>
    </row>
    <row r="31" spans="1:67" ht="15">
      <c r="A31" s="65" t="s">
        <v>242</v>
      </c>
      <c r="B31" s="65" t="s">
        <v>274</v>
      </c>
      <c r="C31" s="66" t="s">
        <v>1496</v>
      </c>
      <c r="D31" s="67">
        <v>3</v>
      </c>
      <c r="E31" s="68" t="s">
        <v>132</v>
      </c>
      <c r="F31" s="69">
        <v>32</v>
      </c>
      <c r="G31" s="66"/>
      <c r="H31" s="70"/>
      <c r="I31" s="71"/>
      <c r="J31" s="71"/>
      <c r="K31" s="34" t="s">
        <v>65</v>
      </c>
      <c r="L31" s="78">
        <v>31</v>
      </c>
      <c r="M31" s="78"/>
      <c r="N31" s="73"/>
      <c r="O31" s="80" t="s">
        <v>285</v>
      </c>
      <c r="P31" s="82">
        <v>43701.29717592592</v>
      </c>
      <c r="Q31" s="80" t="s">
        <v>288</v>
      </c>
      <c r="R31" s="80"/>
      <c r="S31" s="80"/>
      <c r="T31" s="80"/>
      <c r="U31" s="80"/>
      <c r="V31" s="84" t="s">
        <v>345</v>
      </c>
      <c r="W31" s="82">
        <v>43701.29717592592</v>
      </c>
      <c r="X31" s="86">
        <v>43701</v>
      </c>
      <c r="Y31" s="88" t="s">
        <v>382</v>
      </c>
      <c r="Z31" s="84" t="s">
        <v>434</v>
      </c>
      <c r="AA31" s="80"/>
      <c r="AB31" s="80"/>
      <c r="AC31" s="88" t="s">
        <v>486</v>
      </c>
      <c r="AD31" s="80"/>
      <c r="AE31" s="80" t="b">
        <v>0</v>
      </c>
      <c r="AF31" s="80">
        <v>0</v>
      </c>
      <c r="AG31" s="88" t="s">
        <v>530</v>
      </c>
      <c r="AH31" s="80" t="b">
        <v>0</v>
      </c>
      <c r="AI31" s="80" t="s">
        <v>531</v>
      </c>
      <c r="AJ31" s="80"/>
      <c r="AK31" s="88" t="s">
        <v>530</v>
      </c>
      <c r="AL31" s="80" t="b">
        <v>0</v>
      </c>
      <c r="AM31" s="80">
        <v>10</v>
      </c>
      <c r="AN31" s="88" t="s">
        <v>517</v>
      </c>
      <c r="AO31" s="80" t="s">
        <v>534</v>
      </c>
      <c r="AP31" s="80" t="b">
        <v>0</v>
      </c>
      <c r="AQ31" s="88" t="s">
        <v>517</v>
      </c>
      <c r="AR31" s="80" t="s">
        <v>196</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79">
        <v>13</v>
      </c>
      <c r="BG31" s="48"/>
      <c r="BH31" s="49"/>
      <c r="BI31" s="48"/>
      <c r="BJ31" s="49"/>
      <c r="BK31" s="48"/>
      <c r="BL31" s="49"/>
      <c r="BM31" s="48"/>
      <c r="BN31" s="49"/>
      <c r="BO31" s="48"/>
    </row>
    <row r="32" spans="1:67" ht="15">
      <c r="A32" s="65" t="s">
        <v>242</v>
      </c>
      <c r="B32" s="65" t="s">
        <v>265</v>
      </c>
      <c r="C32" s="66" t="s">
        <v>1496</v>
      </c>
      <c r="D32" s="67">
        <v>3</v>
      </c>
      <c r="E32" s="68" t="s">
        <v>132</v>
      </c>
      <c r="F32" s="69">
        <v>32</v>
      </c>
      <c r="G32" s="66"/>
      <c r="H32" s="70"/>
      <c r="I32" s="71"/>
      <c r="J32" s="71"/>
      <c r="K32" s="34" t="s">
        <v>65</v>
      </c>
      <c r="L32" s="78">
        <v>32</v>
      </c>
      <c r="M32" s="78"/>
      <c r="N32" s="73"/>
      <c r="O32" s="80" t="s">
        <v>285</v>
      </c>
      <c r="P32" s="82">
        <v>43701.29717592592</v>
      </c>
      <c r="Q32" s="80" t="s">
        <v>288</v>
      </c>
      <c r="R32" s="80"/>
      <c r="S32" s="80"/>
      <c r="T32" s="80"/>
      <c r="U32" s="80"/>
      <c r="V32" s="84" t="s">
        <v>345</v>
      </c>
      <c r="W32" s="82">
        <v>43701.29717592592</v>
      </c>
      <c r="X32" s="86">
        <v>43701</v>
      </c>
      <c r="Y32" s="88" t="s">
        <v>382</v>
      </c>
      <c r="Z32" s="84" t="s">
        <v>434</v>
      </c>
      <c r="AA32" s="80"/>
      <c r="AB32" s="80"/>
      <c r="AC32" s="88" t="s">
        <v>486</v>
      </c>
      <c r="AD32" s="80"/>
      <c r="AE32" s="80" t="b">
        <v>0</v>
      </c>
      <c r="AF32" s="80">
        <v>0</v>
      </c>
      <c r="AG32" s="88" t="s">
        <v>530</v>
      </c>
      <c r="AH32" s="80" t="b">
        <v>0</v>
      </c>
      <c r="AI32" s="80" t="s">
        <v>531</v>
      </c>
      <c r="AJ32" s="80"/>
      <c r="AK32" s="88" t="s">
        <v>530</v>
      </c>
      <c r="AL32" s="80" t="b">
        <v>0</v>
      </c>
      <c r="AM32" s="80">
        <v>10</v>
      </c>
      <c r="AN32" s="88" t="s">
        <v>517</v>
      </c>
      <c r="AO32" s="80" t="s">
        <v>534</v>
      </c>
      <c r="AP32" s="80" t="b">
        <v>0</v>
      </c>
      <c r="AQ32" s="88" t="s">
        <v>517</v>
      </c>
      <c r="AR32" s="80" t="s">
        <v>196</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79">
        <v>13</v>
      </c>
      <c r="BG32" s="48">
        <v>1</v>
      </c>
      <c r="BH32" s="49">
        <v>2.4390243902439024</v>
      </c>
      <c r="BI32" s="48">
        <v>0</v>
      </c>
      <c r="BJ32" s="49">
        <v>0</v>
      </c>
      <c r="BK32" s="48">
        <v>0</v>
      </c>
      <c r="BL32" s="49">
        <v>0</v>
      </c>
      <c r="BM32" s="48">
        <v>40</v>
      </c>
      <c r="BN32" s="49">
        <v>97.5609756097561</v>
      </c>
      <c r="BO32" s="48">
        <v>41</v>
      </c>
    </row>
    <row r="33" spans="1:67" ht="15">
      <c r="A33" s="65" t="s">
        <v>243</v>
      </c>
      <c r="B33" s="65" t="s">
        <v>275</v>
      </c>
      <c r="C33" s="66" t="s">
        <v>1496</v>
      </c>
      <c r="D33" s="67">
        <v>3</v>
      </c>
      <c r="E33" s="68" t="s">
        <v>132</v>
      </c>
      <c r="F33" s="69">
        <v>32</v>
      </c>
      <c r="G33" s="66"/>
      <c r="H33" s="70"/>
      <c r="I33" s="71"/>
      <c r="J33" s="71"/>
      <c r="K33" s="34" t="s">
        <v>65</v>
      </c>
      <c r="L33" s="78">
        <v>33</v>
      </c>
      <c r="M33" s="78"/>
      <c r="N33" s="73"/>
      <c r="O33" s="80" t="s">
        <v>285</v>
      </c>
      <c r="P33" s="82">
        <v>43703.775775462964</v>
      </c>
      <c r="Q33" s="80" t="s">
        <v>289</v>
      </c>
      <c r="R33" s="84" t="s">
        <v>307</v>
      </c>
      <c r="S33" s="80" t="s">
        <v>314</v>
      </c>
      <c r="T33" s="80" t="s">
        <v>319</v>
      </c>
      <c r="U33" s="80"/>
      <c r="V33" s="84" t="s">
        <v>346</v>
      </c>
      <c r="W33" s="82">
        <v>43703.775775462964</v>
      </c>
      <c r="X33" s="86">
        <v>43703</v>
      </c>
      <c r="Y33" s="88" t="s">
        <v>383</v>
      </c>
      <c r="Z33" s="84" t="s">
        <v>435</v>
      </c>
      <c r="AA33" s="80"/>
      <c r="AB33" s="80"/>
      <c r="AC33" s="88" t="s">
        <v>487</v>
      </c>
      <c r="AD33" s="80"/>
      <c r="AE33" s="80" t="b">
        <v>0</v>
      </c>
      <c r="AF33" s="80">
        <v>5</v>
      </c>
      <c r="AG33" s="88" t="s">
        <v>530</v>
      </c>
      <c r="AH33" s="80" t="b">
        <v>0</v>
      </c>
      <c r="AI33" s="80" t="s">
        <v>531</v>
      </c>
      <c r="AJ33" s="80"/>
      <c r="AK33" s="88" t="s">
        <v>530</v>
      </c>
      <c r="AL33" s="80" t="b">
        <v>0</v>
      </c>
      <c r="AM33" s="80">
        <v>1</v>
      </c>
      <c r="AN33" s="88" t="s">
        <v>530</v>
      </c>
      <c r="AO33" s="80" t="s">
        <v>533</v>
      </c>
      <c r="AP33" s="80" t="b">
        <v>0</v>
      </c>
      <c r="AQ33" s="88" t="s">
        <v>487</v>
      </c>
      <c r="AR33" s="80" t="s">
        <v>196</v>
      </c>
      <c r="AS33" s="80">
        <v>0</v>
      </c>
      <c r="AT33" s="80">
        <v>0</v>
      </c>
      <c r="AU33" s="80"/>
      <c r="AV33" s="80"/>
      <c r="AW33" s="80"/>
      <c r="AX33" s="80"/>
      <c r="AY33" s="80"/>
      <c r="AZ33" s="80"/>
      <c r="BA33" s="80"/>
      <c r="BB33" s="80"/>
      <c r="BC33">
        <v>1</v>
      </c>
      <c r="BD33" s="79" t="str">
        <f>REPLACE(INDEX(GroupVertices[Group],MATCH(Edges[[#This Row],[Vertex 1]],GroupVertices[Vertex],0)),1,1,"")</f>
        <v>5</v>
      </c>
      <c r="BE33" s="79" t="str">
        <f>REPLACE(INDEX(GroupVertices[Group],MATCH(Edges[[#This Row],[Vertex 2]],GroupVertices[Vertex],0)),1,1,"")</f>
        <v>5</v>
      </c>
      <c r="BF33" s="79">
        <v>18</v>
      </c>
      <c r="BG33" s="48"/>
      <c r="BH33" s="49"/>
      <c r="BI33" s="48"/>
      <c r="BJ33" s="49"/>
      <c r="BK33" s="48"/>
      <c r="BL33" s="49"/>
      <c r="BM33" s="48"/>
      <c r="BN33" s="49"/>
      <c r="BO33" s="48"/>
    </row>
    <row r="34" spans="1:67" ht="15">
      <c r="A34" s="65" t="s">
        <v>243</v>
      </c>
      <c r="B34" s="65" t="s">
        <v>276</v>
      </c>
      <c r="C34" s="66" t="s">
        <v>1496</v>
      </c>
      <c r="D34" s="67">
        <v>3</v>
      </c>
      <c r="E34" s="68" t="s">
        <v>132</v>
      </c>
      <c r="F34" s="69">
        <v>32</v>
      </c>
      <c r="G34" s="66"/>
      <c r="H34" s="70"/>
      <c r="I34" s="71"/>
      <c r="J34" s="71"/>
      <c r="K34" s="34" t="s">
        <v>65</v>
      </c>
      <c r="L34" s="78">
        <v>34</v>
      </c>
      <c r="M34" s="78"/>
      <c r="N34" s="73"/>
      <c r="O34" s="80" t="s">
        <v>285</v>
      </c>
      <c r="P34" s="82">
        <v>43703.775775462964</v>
      </c>
      <c r="Q34" s="80" t="s">
        <v>289</v>
      </c>
      <c r="R34" s="84" t="s">
        <v>307</v>
      </c>
      <c r="S34" s="80" t="s">
        <v>314</v>
      </c>
      <c r="T34" s="80" t="s">
        <v>319</v>
      </c>
      <c r="U34" s="80"/>
      <c r="V34" s="84" t="s">
        <v>346</v>
      </c>
      <c r="W34" s="82">
        <v>43703.775775462964</v>
      </c>
      <c r="X34" s="86">
        <v>43703</v>
      </c>
      <c r="Y34" s="88" t="s">
        <v>383</v>
      </c>
      <c r="Z34" s="84" t="s">
        <v>435</v>
      </c>
      <c r="AA34" s="80"/>
      <c r="AB34" s="80"/>
      <c r="AC34" s="88" t="s">
        <v>487</v>
      </c>
      <c r="AD34" s="80"/>
      <c r="AE34" s="80" t="b">
        <v>0</v>
      </c>
      <c r="AF34" s="80">
        <v>5</v>
      </c>
      <c r="AG34" s="88" t="s">
        <v>530</v>
      </c>
      <c r="AH34" s="80" t="b">
        <v>0</v>
      </c>
      <c r="AI34" s="80" t="s">
        <v>531</v>
      </c>
      <c r="AJ34" s="80"/>
      <c r="AK34" s="88" t="s">
        <v>530</v>
      </c>
      <c r="AL34" s="80" t="b">
        <v>0</v>
      </c>
      <c r="AM34" s="80">
        <v>1</v>
      </c>
      <c r="AN34" s="88" t="s">
        <v>530</v>
      </c>
      <c r="AO34" s="80" t="s">
        <v>533</v>
      </c>
      <c r="AP34" s="80" t="b">
        <v>0</v>
      </c>
      <c r="AQ34" s="88" t="s">
        <v>487</v>
      </c>
      <c r="AR34" s="80" t="s">
        <v>196</v>
      </c>
      <c r="AS34" s="80">
        <v>0</v>
      </c>
      <c r="AT34" s="80">
        <v>0</v>
      </c>
      <c r="AU34" s="80"/>
      <c r="AV34" s="80"/>
      <c r="AW34" s="80"/>
      <c r="AX34" s="80"/>
      <c r="AY34" s="80"/>
      <c r="AZ34" s="80"/>
      <c r="BA34" s="80"/>
      <c r="BB34" s="80"/>
      <c r="BC34">
        <v>1</v>
      </c>
      <c r="BD34" s="79" t="str">
        <f>REPLACE(INDEX(GroupVertices[Group],MATCH(Edges[[#This Row],[Vertex 1]],GroupVertices[Vertex],0)),1,1,"")</f>
        <v>5</v>
      </c>
      <c r="BE34" s="79" t="str">
        <f>REPLACE(INDEX(GroupVertices[Group],MATCH(Edges[[#This Row],[Vertex 2]],GroupVertices[Vertex],0)),1,1,"")</f>
        <v>5</v>
      </c>
      <c r="BF34" s="79">
        <v>18</v>
      </c>
      <c r="BG34" s="48">
        <v>0</v>
      </c>
      <c r="BH34" s="49">
        <v>0</v>
      </c>
      <c r="BI34" s="48">
        <v>0</v>
      </c>
      <c r="BJ34" s="49">
        <v>0</v>
      </c>
      <c r="BK34" s="48">
        <v>0</v>
      </c>
      <c r="BL34" s="49">
        <v>0</v>
      </c>
      <c r="BM34" s="48">
        <v>30</v>
      </c>
      <c r="BN34" s="49">
        <v>100</v>
      </c>
      <c r="BO34" s="48">
        <v>30</v>
      </c>
    </row>
    <row r="35" spans="1:67" ht="15">
      <c r="A35" s="65" t="s">
        <v>244</v>
      </c>
      <c r="B35" s="65" t="s">
        <v>243</v>
      </c>
      <c r="C35" s="66" t="s">
        <v>1496</v>
      </c>
      <c r="D35" s="67">
        <v>3</v>
      </c>
      <c r="E35" s="68" t="s">
        <v>132</v>
      </c>
      <c r="F35" s="69">
        <v>32</v>
      </c>
      <c r="G35" s="66"/>
      <c r="H35" s="70"/>
      <c r="I35" s="71"/>
      <c r="J35" s="71"/>
      <c r="K35" s="34" t="s">
        <v>65</v>
      </c>
      <c r="L35" s="78">
        <v>35</v>
      </c>
      <c r="M35" s="78"/>
      <c r="N35" s="73"/>
      <c r="O35" s="80" t="s">
        <v>286</v>
      </c>
      <c r="P35" s="82">
        <v>43703.781875</v>
      </c>
      <c r="Q35" s="80" t="s">
        <v>289</v>
      </c>
      <c r="R35" s="80"/>
      <c r="S35" s="80"/>
      <c r="T35" s="80"/>
      <c r="U35" s="80"/>
      <c r="V35" s="84" t="s">
        <v>347</v>
      </c>
      <c r="W35" s="82">
        <v>43703.781875</v>
      </c>
      <c r="X35" s="86">
        <v>43703</v>
      </c>
      <c r="Y35" s="88" t="s">
        <v>384</v>
      </c>
      <c r="Z35" s="84" t="s">
        <v>436</v>
      </c>
      <c r="AA35" s="80"/>
      <c r="AB35" s="80"/>
      <c r="AC35" s="88" t="s">
        <v>488</v>
      </c>
      <c r="AD35" s="80"/>
      <c r="AE35" s="80" t="b">
        <v>0</v>
      </c>
      <c r="AF35" s="80">
        <v>0</v>
      </c>
      <c r="AG35" s="88" t="s">
        <v>530</v>
      </c>
      <c r="AH35" s="80" t="b">
        <v>0</v>
      </c>
      <c r="AI35" s="80" t="s">
        <v>531</v>
      </c>
      <c r="AJ35" s="80"/>
      <c r="AK35" s="88" t="s">
        <v>530</v>
      </c>
      <c r="AL35" s="80" t="b">
        <v>0</v>
      </c>
      <c r="AM35" s="80">
        <v>1</v>
      </c>
      <c r="AN35" s="88" t="s">
        <v>487</v>
      </c>
      <c r="AO35" s="80" t="s">
        <v>533</v>
      </c>
      <c r="AP35" s="80" t="b">
        <v>0</v>
      </c>
      <c r="AQ35" s="88" t="s">
        <v>487</v>
      </c>
      <c r="AR35" s="80" t="s">
        <v>196</v>
      </c>
      <c r="AS35" s="80">
        <v>0</v>
      </c>
      <c r="AT35" s="80">
        <v>0</v>
      </c>
      <c r="AU35" s="80"/>
      <c r="AV35" s="80"/>
      <c r="AW35" s="80"/>
      <c r="AX35" s="80"/>
      <c r="AY35" s="80"/>
      <c r="AZ35" s="80"/>
      <c r="BA35" s="80"/>
      <c r="BB35" s="80"/>
      <c r="BC35">
        <v>1</v>
      </c>
      <c r="BD35" s="79" t="str">
        <f>REPLACE(INDEX(GroupVertices[Group],MATCH(Edges[[#This Row],[Vertex 1]],GroupVertices[Vertex],0)),1,1,"")</f>
        <v>5</v>
      </c>
      <c r="BE35" s="79" t="str">
        <f>REPLACE(INDEX(GroupVertices[Group],MATCH(Edges[[#This Row],[Vertex 2]],GroupVertices[Vertex],0)),1,1,"")</f>
        <v>5</v>
      </c>
      <c r="BF35" s="79">
        <v>18</v>
      </c>
      <c r="BG35" s="48"/>
      <c r="BH35" s="49"/>
      <c r="BI35" s="48"/>
      <c r="BJ35" s="49"/>
      <c r="BK35" s="48"/>
      <c r="BL35" s="49"/>
      <c r="BM35" s="48"/>
      <c r="BN35" s="49"/>
      <c r="BO35" s="48"/>
    </row>
    <row r="36" spans="1:67" ht="15">
      <c r="A36" s="65" t="s">
        <v>244</v>
      </c>
      <c r="B36" s="65" t="s">
        <v>275</v>
      </c>
      <c r="C36" s="66" t="s">
        <v>1496</v>
      </c>
      <c r="D36" s="67">
        <v>3</v>
      </c>
      <c r="E36" s="68" t="s">
        <v>132</v>
      </c>
      <c r="F36" s="69">
        <v>32</v>
      </c>
      <c r="G36" s="66"/>
      <c r="H36" s="70"/>
      <c r="I36" s="71"/>
      <c r="J36" s="71"/>
      <c r="K36" s="34" t="s">
        <v>65</v>
      </c>
      <c r="L36" s="78">
        <v>36</v>
      </c>
      <c r="M36" s="78"/>
      <c r="N36" s="73"/>
      <c r="O36" s="80" t="s">
        <v>285</v>
      </c>
      <c r="P36" s="82">
        <v>43703.781875</v>
      </c>
      <c r="Q36" s="80" t="s">
        <v>289</v>
      </c>
      <c r="R36" s="80"/>
      <c r="S36" s="80"/>
      <c r="T36" s="80"/>
      <c r="U36" s="80"/>
      <c r="V36" s="84" t="s">
        <v>347</v>
      </c>
      <c r="W36" s="82">
        <v>43703.781875</v>
      </c>
      <c r="X36" s="86">
        <v>43703</v>
      </c>
      <c r="Y36" s="88" t="s">
        <v>384</v>
      </c>
      <c r="Z36" s="84" t="s">
        <v>436</v>
      </c>
      <c r="AA36" s="80"/>
      <c r="AB36" s="80"/>
      <c r="AC36" s="88" t="s">
        <v>488</v>
      </c>
      <c r="AD36" s="80"/>
      <c r="AE36" s="80" t="b">
        <v>0</v>
      </c>
      <c r="AF36" s="80">
        <v>0</v>
      </c>
      <c r="AG36" s="88" t="s">
        <v>530</v>
      </c>
      <c r="AH36" s="80" t="b">
        <v>0</v>
      </c>
      <c r="AI36" s="80" t="s">
        <v>531</v>
      </c>
      <c r="AJ36" s="80"/>
      <c r="AK36" s="88" t="s">
        <v>530</v>
      </c>
      <c r="AL36" s="80" t="b">
        <v>0</v>
      </c>
      <c r="AM36" s="80">
        <v>1</v>
      </c>
      <c r="AN36" s="88" t="s">
        <v>487</v>
      </c>
      <c r="AO36" s="80" t="s">
        <v>533</v>
      </c>
      <c r="AP36" s="80" t="b">
        <v>0</v>
      </c>
      <c r="AQ36" s="88" t="s">
        <v>487</v>
      </c>
      <c r="AR36" s="80" t="s">
        <v>196</v>
      </c>
      <c r="AS36" s="80">
        <v>0</v>
      </c>
      <c r="AT36" s="80">
        <v>0</v>
      </c>
      <c r="AU36" s="80"/>
      <c r="AV36" s="80"/>
      <c r="AW36" s="80"/>
      <c r="AX36" s="80"/>
      <c r="AY36" s="80"/>
      <c r="AZ36" s="80"/>
      <c r="BA36" s="80"/>
      <c r="BB36" s="80"/>
      <c r="BC36">
        <v>1</v>
      </c>
      <c r="BD36" s="79" t="str">
        <f>REPLACE(INDEX(GroupVertices[Group],MATCH(Edges[[#This Row],[Vertex 1]],GroupVertices[Vertex],0)),1,1,"")</f>
        <v>5</v>
      </c>
      <c r="BE36" s="79" t="str">
        <f>REPLACE(INDEX(GroupVertices[Group],MATCH(Edges[[#This Row],[Vertex 2]],GroupVertices[Vertex],0)),1,1,"")</f>
        <v>5</v>
      </c>
      <c r="BF36" s="79">
        <v>18</v>
      </c>
      <c r="BG36" s="48"/>
      <c r="BH36" s="49"/>
      <c r="BI36" s="48"/>
      <c r="BJ36" s="49"/>
      <c r="BK36" s="48"/>
      <c r="BL36" s="49"/>
      <c r="BM36" s="48"/>
      <c r="BN36" s="49"/>
      <c r="BO36" s="48"/>
    </row>
    <row r="37" spans="1:67" ht="15">
      <c r="A37" s="65" t="s">
        <v>244</v>
      </c>
      <c r="B37" s="65" t="s">
        <v>276</v>
      </c>
      <c r="C37" s="66" t="s">
        <v>1496</v>
      </c>
      <c r="D37" s="67">
        <v>3</v>
      </c>
      <c r="E37" s="68" t="s">
        <v>132</v>
      </c>
      <c r="F37" s="69">
        <v>32</v>
      </c>
      <c r="G37" s="66"/>
      <c r="H37" s="70"/>
      <c r="I37" s="71"/>
      <c r="J37" s="71"/>
      <c r="K37" s="34" t="s">
        <v>65</v>
      </c>
      <c r="L37" s="78">
        <v>37</v>
      </c>
      <c r="M37" s="78"/>
      <c r="N37" s="73"/>
      <c r="O37" s="80" t="s">
        <v>285</v>
      </c>
      <c r="P37" s="82">
        <v>43703.781875</v>
      </c>
      <c r="Q37" s="80" t="s">
        <v>289</v>
      </c>
      <c r="R37" s="80"/>
      <c r="S37" s="80"/>
      <c r="T37" s="80"/>
      <c r="U37" s="80"/>
      <c r="V37" s="84" t="s">
        <v>347</v>
      </c>
      <c r="W37" s="82">
        <v>43703.781875</v>
      </c>
      <c r="X37" s="86">
        <v>43703</v>
      </c>
      <c r="Y37" s="88" t="s">
        <v>384</v>
      </c>
      <c r="Z37" s="84" t="s">
        <v>436</v>
      </c>
      <c r="AA37" s="80"/>
      <c r="AB37" s="80"/>
      <c r="AC37" s="88" t="s">
        <v>488</v>
      </c>
      <c r="AD37" s="80"/>
      <c r="AE37" s="80" t="b">
        <v>0</v>
      </c>
      <c r="AF37" s="80">
        <v>0</v>
      </c>
      <c r="AG37" s="88" t="s">
        <v>530</v>
      </c>
      <c r="AH37" s="80" t="b">
        <v>0</v>
      </c>
      <c r="AI37" s="80" t="s">
        <v>531</v>
      </c>
      <c r="AJ37" s="80"/>
      <c r="AK37" s="88" t="s">
        <v>530</v>
      </c>
      <c r="AL37" s="80" t="b">
        <v>0</v>
      </c>
      <c r="AM37" s="80">
        <v>1</v>
      </c>
      <c r="AN37" s="88" t="s">
        <v>487</v>
      </c>
      <c r="AO37" s="80" t="s">
        <v>533</v>
      </c>
      <c r="AP37" s="80" t="b">
        <v>0</v>
      </c>
      <c r="AQ37" s="88" t="s">
        <v>487</v>
      </c>
      <c r="AR37" s="80" t="s">
        <v>196</v>
      </c>
      <c r="AS37" s="80">
        <v>0</v>
      </c>
      <c r="AT37" s="80">
        <v>0</v>
      </c>
      <c r="AU37" s="80"/>
      <c r="AV37" s="80"/>
      <c r="AW37" s="80"/>
      <c r="AX37" s="80"/>
      <c r="AY37" s="80"/>
      <c r="AZ37" s="80"/>
      <c r="BA37" s="80"/>
      <c r="BB37" s="80"/>
      <c r="BC37">
        <v>1</v>
      </c>
      <c r="BD37" s="79" t="str">
        <f>REPLACE(INDEX(GroupVertices[Group],MATCH(Edges[[#This Row],[Vertex 1]],GroupVertices[Vertex],0)),1,1,"")</f>
        <v>5</v>
      </c>
      <c r="BE37" s="79" t="str">
        <f>REPLACE(INDEX(GroupVertices[Group],MATCH(Edges[[#This Row],[Vertex 2]],GroupVertices[Vertex],0)),1,1,"")</f>
        <v>5</v>
      </c>
      <c r="BF37" s="79">
        <v>18</v>
      </c>
      <c r="BG37" s="48">
        <v>0</v>
      </c>
      <c r="BH37" s="49">
        <v>0</v>
      </c>
      <c r="BI37" s="48">
        <v>0</v>
      </c>
      <c r="BJ37" s="49">
        <v>0</v>
      </c>
      <c r="BK37" s="48">
        <v>0</v>
      </c>
      <c r="BL37" s="49">
        <v>0</v>
      </c>
      <c r="BM37" s="48">
        <v>30</v>
      </c>
      <c r="BN37" s="49">
        <v>100</v>
      </c>
      <c r="BO37" s="48">
        <v>30</v>
      </c>
    </row>
    <row r="38" spans="1:67" ht="15">
      <c r="A38" s="65" t="s">
        <v>245</v>
      </c>
      <c r="B38" s="65" t="s">
        <v>277</v>
      </c>
      <c r="C38" s="66" t="s">
        <v>1496</v>
      </c>
      <c r="D38" s="67">
        <v>3</v>
      </c>
      <c r="E38" s="68" t="s">
        <v>132</v>
      </c>
      <c r="F38" s="69">
        <v>32</v>
      </c>
      <c r="G38" s="66"/>
      <c r="H38" s="70"/>
      <c r="I38" s="71"/>
      <c r="J38" s="71"/>
      <c r="K38" s="34" t="s">
        <v>65</v>
      </c>
      <c r="L38" s="78">
        <v>38</v>
      </c>
      <c r="M38" s="78"/>
      <c r="N38" s="73"/>
      <c r="O38" s="80" t="s">
        <v>285</v>
      </c>
      <c r="P38" s="82">
        <v>43703.87863425926</v>
      </c>
      <c r="Q38" s="80" t="s">
        <v>290</v>
      </c>
      <c r="R38" s="84" t="s">
        <v>308</v>
      </c>
      <c r="S38" s="80" t="s">
        <v>315</v>
      </c>
      <c r="T38" s="80" t="s">
        <v>319</v>
      </c>
      <c r="U38" s="84" t="s">
        <v>330</v>
      </c>
      <c r="V38" s="84" t="s">
        <v>330</v>
      </c>
      <c r="W38" s="82">
        <v>43703.87863425926</v>
      </c>
      <c r="X38" s="86">
        <v>43703</v>
      </c>
      <c r="Y38" s="88" t="s">
        <v>385</v>
      </c>
      <c r="Z38" s="84" t="s">
        <v>437</v>
      </c>
      <c r="AA38" s="80"/>
      <c r="AB38" s="80"/>
      <c r="AC38" s="88" t="s">
        <v>489</v>
      </c>
      <c r="AD38" s="80"/>
      <c r="AE38" s="80" t="b">
        <v>0</v>
      </c>
      <c r="AF38" s="80">
        <v>7</v>
      </c>
      <c r="AG38" s="88" t="s">
        <v>530</v>
      </c>
      <c r="AH38" s="80" t="b">
        <v>0</v>
      </c>
      <c r="AI38" s="80" t="s">
        <v>531</v>
      </c>
      <c r="AJ38" s="80"/>
      <c r="AK38" s="88" t="s">
        <v>530</v>
      </c>
      <c r="AL38" s="80" t="b">
        <v>0</v>
      </c>
      <c r="AM38" s="80">
        <v>0</v>
      </c>
      <c r="AN38" s="88" t="s">
        <v>530</v>
      </c>
      <c r="AO38" s="80" t="s">
        <v>533</v>
      </c>
      <c r="AP38" s="80" t="b">
        <v>0</v>
      </c>
      <c r="AQ38" s="88" t="s">
        <v>489</v>
      </c>
      <c r="AR38" s="80" t="s">
        <v>196</v>
      </c>
      <c r="AS38" s="80">
        <v>0</v>
      </c>
      <c r="AT38" s="80">
        <v>0</v>
      </c>
      <c r="AU38" s="80"/>
      <c r="AV38" s="80"/>
      <c r="AW38" s="80"/>
      <c r="AX38" s="80"/>
      <c r="AY38" s="80"/>
      <c r="AZ38" s="80"/>
      <c r="BA38" s="80"/>
      <c r="BB38" s="80"/>
      <c r="BC38">
        <v>1</v>
      </c>
      <c r="BD38" s="79" t="str">
        <f>REPLACE(INDEX(GroupVertices[Group],MATCH(Edges[[#This Row],[Vertex 1]],GroupVertices[Vertex],0)),1,1,"")</f>
        <v>4</v>
      </c>
      <c r="BE38" s="79" t="str">
        <f>REPLACE(INDEX(GroupVertices[Group],MATCH(Edges[[#This Row],[Vertex 2]],GroupVertices[Vertex],0)),1,1,"")</f>
        <v>4</v>
      </c>
      <c r="BF38" s="79">
        <v>17</v>
      </c>
      <c r="BG38" s="48"/>
      <c r="BH38" s="49"/>
      <c r="BI38" s="48"/>
      <c r="BJ38" s="49"/>
      <c r="BK38" s="48"/>
      <c r="BL38" s="49"/>
      <c r="BM38" s="48"/>
      <c r="BN38" s="49"/>
      <c r="BO38" s="48"/>
    </row>
    <row r="39" spans="1:67" ht="15">
      <c r="A39" s="65" t="s">
        <v>245</v>
      </c>
      <c r="B39" s="65" t="s">
        <v>278</v>
      </c>
      <c r="C39" s="66" t="s">
        <v>1496</v>
      </c>
      <c r="D39" s="67">
        <v>3</v>
      </c>
      <c r="E39" s="68" t="s">
        <v>132</v>
      </c>
      <c r="F39" s="69">
        <v>32</v>
      </c>
      <c r="G39" s="66"/>
      <c r="H39" s="70"/>
      <c r="I39" s="71"/>
      <c r="J39" s="71"/>
      <c r="K39" s="34" t="s">
        <v>65</v>
      </c>
      <c r="L39" s="78">
        <v>39</v>
      </c>
      <c r="M39" s="78"/>
      <c r="N39" s="73"/>
      <c r="O39" s="80" t="s">
        <v>285</v>
      </c>
      <c r="P39" s="82">
        <v>43703.87863425926</v>
      </c>
      <c r="Q39" s="80" t="s">
        <v>290</v>
      </c>
      <c r="R39" s="84" t="s">
        <v>308</v>
      </c>
      <c r="S39" s="80" t="s">
        <v>315</v>
      </c>
      <c r="T39" s="80" t="s">
        <v>319</v>
      </c>
      <c r="U39" s="84" t="s">
        <v>330</v>
      </c>
      <c r="V39" s="84" t="s">
        <v>330</v>
      </c>
      <c r="W39" s="82">
        <v>43703.87863425926</v>
      </c>
      <c r="X39" s="86">
        <v>43703</v>
      </c>
      <c r="Y39" s="88" t="s">
        <v>385</v>
      </c>
      <c r="Z39" s="84" t="s">
        <v>437</v>
      </c>
      <c r="AA39" s="80"/>
      <c r="AB39" s="80"/>
      <c r="AC39" s="88" t="s">
        <v>489</v>
      </c>
      <c r="AD39" s="80"/>
      <c r="AE39" s="80" t="b">
        <v>0</v>
      </c>
      <c r="AF39" s="80">
        <v>7</v>
      </c>
      <c r="AG39" s="88" t="s">
        <v>530</v>
      </c>
      <c r="AH39" s="80" t="b">
        <v>0</v>
      </c>
      <c r="AI39" s="80" t="s">
        <v>531</v>
      </c>
      <c r="AJ39" s="80"/>
      <c r="AK39" s="88" t="s">
        <v>530</v>
      </c>
      <c r="AL39" s="80" t="b">
        <v>0</v>
      </c>
      <c r="AM39" s="80">
        <v>0</v>
      </c>
      <c r="AN39" s="88" t="s">
        <v>530</v>
      </c>
      <c r="AO39" s="80" t="s">
        <v>533</v>
      </c>
      <c r="AP39" s="80" t="b">
        <v>0</v>
      </c>
      <c r="AQ39" s="88" t="s">
        <v>489</v>
      </c>
      <c r="AR39" s="80" t="s">
        <v>196</v>
      </c>
      <c r="AS39" s="80">
        <v>0</v>
      </c>
      <c r="AT39" s="80">
        <v>0</v>
      </c>
      <c r="AU39" s="80"/>
      <c r="AV39" s="80"/>
      <c r="AW39" s="80"/>
      <c r="AX39" s="80"/>
      <c r="AY39" s="80"/>
      <c r="AZ39" s="80"/>
      <c r="BA39" s="80"/>
      <c r="BB39" s="80"/>
      <c r="BC39">
        <v>1</v>
      </c>
      <c r="BD39" s="79" t="str">
        <f>REPLACE(INDEX(GroupVertices[Group],MATCH(Edges[[#This Row],[Vertex 1]],GroupVertices[Vertex],0)),1,1,"")</f>
        <v>4</v>
      </c>
      <c r="BE39" s="79" t="str">
        <f>REPLACE(INDEX(GroupVertices[Group],MATCH(Edges[[#This Row],[Vertex 2]],GroupVertices[Vertex],0)),1,1,"")</f>
        <v>4</v>
      </c>
      <c r="BF39" s="79">
        <v>17</v>
      </c>
      <c r="BG39" s="48"/>
      <c r="BH39" s="49"/>
      <c r="BI39" s="48"/>
      <c r="BJ39" s="49"/>
      <c r="BK39" s="48"/>
      <c r="BL39" s="49"/>
      <c r="BM39" s="48"/>
      <c r="BN39" s="49"/>
      <c r="BO39" s="48"/>
    </row>
    <row r="40" spans="1:67" ht="15">
      <c r="A40" s="65" t="s">
        <v>245</v>
      </c>
      <c r="B40" s="65" t="s">
        <v>279</v>
      </c>
      <c r="C40" s="66" t="s">
        <v>1496</v>
      </c>
      <c r="D40" s="67">
        <v>3</v>
      </c>
      <c r="E40" s="68" t="s">
        <v>132</v>
      </c>
      <c r="F40" s="69">
        <v>32</v>
      </c>
      <c r="G40" s="66"/>
      <c r="H40" s="70"/>
      <c r="I40" s="71"/>
      <c r="J40" s="71"/>
      <c r="K40" s="34" t="s">
        <v>65</v>
      </c>
      <c r="L40" s="78">
        <v>40</v>
      </c>
      <c r="M40" s="78"/>
      <c r="N40" s="73"/>
      <c r="O40" s="80" t="s">
        <v>285</v>
      </c>
      <c r="P40" s="82">
        <v>43703.87863425926</v>
      </c>
      <c r="Q40" s="80" t="s">
        <v>290</v>
      </c>
      <c r="R40" s="84" t="s">
        <v>308</v>
      </c>
      <c r="S40" s="80" t="s">
        <v>315</v>
      </c>
      <c r="T40" s="80" t="s">
        <v>319</v>
      </c>
      <c r="U40" s="84" t="s">
        <v>330</v>
      </c>
      <c r="V40" s="84" t="s">
        <v>330</v>
      </c>
      <c r="W40" s="82">
        <v>43703.87863425926</v>
      </c>
      <c r="X40" s="86">
        <v>43703</v>
      </c>
      <c r="Y40" s="88" t="s">
        <v>385</v>
      </c>
      <c r="Z40" s="84" t="s">
        <v>437</v>
      </c>
      <c r="AA40" s="80"/>
      <c r="AB40" s="80"/>
      <c r="AC40" s="88" t="s">
        <v>489</v>
      </c>
      <c r="AD40" s="80"/>
      <c r="AE40" s="80" t="b">
        <v>0</v>
      </c>
      <c r="AF40" s="80">
        <v>7</v>
      </c>
      <c r="AG40" s="88" t="s">
        <v>530</v>
      </c>
      <c r="AH40" s="80" t="b">
        <v>0</v>
      </c>
      <c r="AI40" s="80" t="s">
        <v>531</v>
      </c>
      <c r="AJ40" s="80"/>
      <c r="AK40" s="88" t="s">
        <v>530</v>
      </c>
      <c r="AL40" s="80" t="b">
        <v>0</v>
      </c>
      <c r="AM40" s="80">
        <v>0</v>
      </c>
      <c r="AN40" s="88" t="s">
        <v>530</v>
      </c>
      <c r="AO40" s="80" t="s">
        <v>533</v>
      </c>
      <c r="AP40" s="80" t="b">
        <v>0</v>
      </c>
      <c r="AQ40" s="88" t="s">
        <v>489</v>
      </c>
      <c r="AR40" s="80" t="s">
        <v>196</v>
      </c>
      <c r="AS40" s="80">
        <v>0</v>
      </c>
      <c r="AT40" s="80">
        <v>0</v>
      </c>
      <c r="AU40" s="80"/>
      <c r="AV40" s="80"/>
      <c r="AW40" s="80"/>
      <c r="AX40" s="80"/>
      <c r="AY40" s="80"/>
      <c r="AZ40" s="80"/>
      <c r="BA40" s="80"/>
      <c r="BB40" s="80"/>
      <c r="BC40">
        <v>1</v>
      </c>
      <c r="BD40" s="79" t="str">
        <f>REPLACE(INDEX(GroupVertices[Group],MATCH(Edges[[#This Row],[Vertex 1]],GroupVertices[Vertex],0)),1,1,"")</f>
        <v>4</v>
      </c>
      <c r="BE40" s="79" t="str">
        <f>REPLACE(INDEX(GroupVertices[Group],MATCH(Edges[[#This Row],[Vertex 2]],GroupVertices[Vertex],0)),1,1,"")</f>
        <v>4</v>
      </c>
      <c r="BF40" s="79">
        <v>17</v>
      </c>
      <c r="BG40" s="48">
        <v>0</v>
      </c>
      <c r="BH40" s="49">
        <v>0</v>
      </c>
      <c r="BI40" s="48">
        <v>0</v>
      </c>
      <c r="BJ40" s="49">
        <v>0</v>
      </c>
      <c r="BK40" s="48">
        <v>0</v>
      </c>
      <c r="BL40" s="49">
        <v>0</v>
      </c>
      <c r="BM40" s="48">
        <v>29</v>
      </c>
      <c r="BN40" s="49">
        <v>100</v>
      </c>
      <c r="BO40" s="48">
        <v>29</v>
      </c>
    </row>
    <row r="41" spans="1:67" ht="15">
      <c r="A41" s="65" t="s">
        <v>245</v>
      </c>
      <c r="B41" s="65" t="s">
        <v>274</v>
      </c>
      <c r="C41" s="66" t="s">
        <v>1496</v>
      </c>
      <c r="D41" s="67">
        <v>3</v>
      </c>
      <c r="E41" s="68" t="s">
        <v>132</v>
      </c>
      <c r="F41" s="69">
        <v>32</v>
      </c>
      <c r="G41" s="66"/>
      <c r="H41" s="70"/>
      <c r="I41" s="71"/>
      <c r="J41" s="71"/>
      <c r="K41" s="34" t="s">
        <v>65</v>
      </c>
      <c r="L41" s="78">
        <v>41</v>
      </c>
      <c r="M41" s="78"/>
      <c r="N41" s="73"/>
      <c r="O41" s="80" t="s">
        <v>285</v>
      </c>
      <c r="P41" s="82">
        <v>43703.87863425926</v>
      </c>
      <c r="Q41" s="80" t="s">
        <v>290</v>
      </c>
      <c r="R41" s="84" t="s">
        <v>308</v>
      </c>
      <c r="S41" s="80" t="s">
        <v>315</v>
      </c>
      <c r="T41" s="80" t="s">
        <v>319</v>
      </c>
      <c r="U41" s="84" t="s">
        <v>330</v>
      </c>
      <c r="V41" s="84" t="s">
        <v>330</v>
      </c>
      <c r="W41" s="82">
        <v>43703.87863425926</v>
      </c>
      <c r="X41" s="86">
        <v>43703</v>
      </c>
      <c r="Y41" s="88" t="s">
        <v>385</v>
      </c>
      <c r="Z41" s="84" t="s">
        <v>437</v>
      </c>
      <c r="AA41" s="80"/>
      <c r="AB41" s="80"/>
      <c r="AC41" s="88" t="s">
        <v>489</v>
      </c>
      <c r="AD41" s="80"/>
      <c r="AE41" s="80" t="b">
        <v>0</v>
      </c>
      <c r="AF41" s="80">
        <v>7</v>
      </c>
      <c r="AG41" s="88" t="s">
        <v>530</v>
      </c>
      <c r="AH41" s="80" t="b">
        <v>0</v>
      </c>
      <c r="AI41" s="80" t="s">
        <v>531</v>
      </c>
      <c r="AJ41" s="80"/>
      <c r="AK41" s="88" t="s">
        <v>530</v>
      </c>
      <c r="AL41" s="80" t="b">
        <v>0</v>
      </c>
      <c r="AM41" s="80">
        <v>0</v>
      </c>
      <c r="AN41" s="88" t="s">
        <v>530</v>
      </c>
      <c r="AO41" s="80" t="s">
        <v>533</v>
      </c>
      <c r="AP41" s="80" t="b">
        <v>0</v>
      </c>
      <c r="AQ41" s="88" t="s">
        <v>489</v>
      </c>
      <c r="AR41" s="80" t="s">
        <v>196</v>
      </c>
      <c r="AS41" s="80">
        <v>0</v>
      </c>
      <c r="AT41" s="80">
        <v>0</v>
      </c>
      <c r="AU41" s="80"/>
      <c r="AV41" s="80"/>
      <c r="AW41" s="80"/>
      <c r="AX41" s="80"/>
      <c r="AY41" s="80"/>
      <c r="AZ41" s="80"/>
      <c r="BA41" s="80"/>
      <c r="BB41" s="80"/>
      <c r="BC41">
        <v>1</v>
      </c>
      <c r="BD41" s="79" t="str">
        <f>REPLACE(INDEX(GroupVertices[Group],MATCH(Edges[[#This Row],[Vertex 1]],GroupVertices[Vertex],0)),1,1,"")</f>
        <v>4</v>
      </c>
      <c r="BE41" s="79" t="str">
        <f>REPLACE(INDEX(GroupVertices[Group],MATCH(Edges[[#This Row],[Vertex 2]],GroupVertices[Vertex],0)),1,1,"")</f>
        <v>1</v>
      </c>
      <c r="BF41" s="79">
        <v>17</v>
      </c>
      <c r="BG41" s="48"/>
      <c r="BH41" s="49"/>
      <c r="BI41" s="48"/>
      <c r="BJ41" s="49"/>
      <c r="BK41" s="48"/>
      <c r="BL41" s="49"/>
      <c r="BM41" s="48"/>
      <c r="BN41" s="49"/>
      <c r="BO41" s="48"/>
    </row>
    <row r="42" spans="1:67" ht="15">
      <c r="A42" s="65" t="s">
        <v>246</v>
      </c>
      <c r="B42" s="65" t="s">
        <v>256</v>
      </c>
      <c r="C42" s="66" t="s">
        <v>1496</v>
      </c>
      <c r="D42" s="67">
        <v>3</v>
      </c>
      <c r="E42" s="68" t="s">
        <v>132</v>
      </c>
      <c r="F42" s="69">
        <v>32</v>
      </c>
      <c r="G42" s="66"/>
      <c r="H42" s="70"/>
      <c r="I42" s="71"/>
      <c r="J42" s="71"/>
      <c r="K42" s="34" t="s">
        <v>65</v>
      </c>
      <c r="L42" s="78">
        <v>42</v>
      </c>
      <c r="M42" s="78"/>
      <c r="N42" s="73"/>
      <c r="O42" s="80" t="s">
        <v>286</v>
      </c>
      <c r="P42" s="82">
        <v>43704.029340277775</v>
      </c>
      <c r="Q42" s="80" t="s">
        <v>291</v>
      </c>
      <c r="R42" s="80"/>
      <c r="S42" s="80"/>
      <c r="T42" s="80"/>
      <c r="U42" s="80"/>
      <c r="V42" s="84" t="s">
        <v>348</v>
      </c>
      <c r="W42" s="82">
        <v>43704.029340277775</v>
      </c>
      <c r="X42" s="86">
        <v>43704</v>
      </c>
      <c r="Y42" s="88" t="s">
        <v>386</v>
      </c>
      <c r="Z42" s="84" t="s">
        <v>438</v>
      </c>
      <c r="AA42" s="80"/>
      <c r="AB42" s="80"/>
      <c r="AC42" s="88" t="s">
        <v>490</v>
      </c>
      <c r="AD42" s="80"/>
      <c r="AE42" s="80" t="b">
        <v>0</v>
      </c>
      <c r="AF42" s="80">
        <v>0</v>
      </c>
      <c r="AG42" s="88" t="s">
        <v>530</v>
      </c>
      <c r="AH42" s="80" t="b">
        <v>0</v>
      </c>
      <c r="AI42" s="80" t="s">
        <v>531</v>
      </c>
      <c r="AJ42" s="80"/>
      <c r="AK42" s="88" t="s">
        <v>530</v>
      </c>
      <c r="AL42" s="80" t="b">
        <v>0</v>
      </c>
      <c r="AM42" s="80">
        <v>9</v>
      </c>
      <c r="AN42" s="88" t="s">
        <v>503</v>
      </c>
      <c r="AO42" s="80" t="s">
        <v>534</v>
      </c>
      <c r="AP42" s="80" t="b">
        <v>0</v>
      </c>
      <c r="AQ42" s="88" t="s">
        <v>503</v>
      </c>
      <c r="AR42" s="80" t="s">
        <v>196</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79">
        <v>14</v>
      </c>
      <c r="BG42" s="48">
        <v>0</v>
      </c>
      <c r="BH42" s="49">
        <v>0</v>
      </c>
      <c r="BI42" s="48">
        <v>0</v>
      </c>
      <c r="BJ42" s="49">
        <v>0</v>
      </c>
      <c r="BK42" s="48">
        <v>0</v>
      </c>
      <c r="BL42" s="49">
        <v>0</v>
      </c>
      <c r="BM42" s="48">
        <v>31</v>
      </c>
      <c r="BN42" s="49">
        <v>100</v>
      </c>
      <c r="BO42" s="48">
        <v>31</v>
      </c>
    </row>
    <row r="43" spans="1:67" ht="15">
      <c r="A43" s="65" t="s">
        <v>247</v>
      </c>
      <c r="B43" s="65" t="s">
        <v>256</v>
      </c>
      <c r="C43" s="66" t="s">
        <v>1496</v>
      </c>
      <c r="D43" s="67">
        <v>3</v>
      </c>
      <c r="E43" s="68" t="s">
        <v>132</v>
      </c>
      <c r="F43" s="69">
        <v>32</v>
      </c>
      <c r="G43" s="66"/>
      <c r="H43" s="70"/>
      <c r="I43" s="71"/>
      <c r="J43" s="71"/>
      <c r="K43" s="34" t="s">
        <v>65</v>
      </c>
      <c r="L43" s="78">
        <v>43</v>
      </c>
      <c r="M43" s="78"/>
      <c r="N43" s="73"/>
      <c r="O43" s="80" t="s">
        <v>286</v>
      </c>
      <c r="P43" s="82">
        <v>43704.02978009259</v>
      </c>
      <c r="Q43" s="80" t="s">
        <v>291</v>
      </c>
      <c r="R43" s="80"/>
      <c r="S43" s="80"/>
      <c r="T43" s="80"/>
      <c r="U43" s="80"/>
      <c r="V43" s="84" t="s">
        <v>349</v>
      </c>
      <c r="W43" s="82">
        <v>43704.02978009259</v>
      </c>
      <c r="X43" s="86">
        <v>43704</v>
      </c>
      <c r="Y43" s="88" t="s">
        <v>387</v>
      </c>
      <c r="Z43" s="84" t="s">
        <v>439</v>
      </c>
      <c r="AA43" s="80"/>
      <c r="AB43" s="80"/>
      <c r="AC43" s="88" t="s">
        <v>491</v>
      </c>
      <c r="AD43" s="80"/>
      <c r="AE43" s="80" t="b">
        <v>0</v>
      </c>
      <c r="AF43" s="80">
        <v>0</v>
      </c>
      <c r="AG43" s="88" t="s">
        <v>530</v>
      </c>
      <c r="AH43" s="80" t="b">
        <v>0</v>
      </c>
      <c r="AI43" s="80" t="s">
        <v>531</v>
      </c>
      <c r="AJ43" s="80"/>
      <c r="AK43" s="88" t="s">
        <v>530</v>
      </c>
      <c r="AL43" s="80" t="b">
        <v>0</v>
      </c>
      <c r="AM43" s="80">
        <v>9</v>
      </c>
      <c r="AN43" s="88" t="s">
        <v>503</v>
      </c>
      <c r="AO43" s="80" t="s">
        <v>534</v>
      </c>
      <c r="AP43" s="80" t="b">
        <v>0</v>
      </c>
      <c r="AQ43" s="88" t="s">
        <v>503</v>
      </c>
      <c r="AR43" s="80" t="s">
        <v>196</v>
      </c>
      <c r="AS43" s="80">
        <v>0</v>
      </c>
      <c r="AT43" s="80">
        <v>0</v>
      </c>
      <c r="AU43" s="80"/>
      <c r="AV43" s="80"/>
      <c r="AW43" s="80"/>
      <c r="AX43" s="80"/>
      <c r="AY43" s="80"/>
      <c r="AZ43" s="80"/>
      <c r="BA43" s="80"/>
      <c r="BB43" s="80"/>
      <c r="BC43">
        <v>1</v>
      </c>
      <c r="BD43" s="79" t="str">
        <f>REPLACE(INDEX(GroupVertices[Group],MATCH(Edges[[#This Row],[Vertex 1]],GroupVertices[Vertex],0)),1,1,"")</f>
        <v>2</v>
      </c>
      <c r="BE43" s="79" t="str">
        <f>REPLACE(INDEX(GroupVertices[Group],MATCH(Edges[[#This Row],[Vertex 2]],GroupVertices[Vertex],0)),1,1,"")</f>
        <v>2</v>
      </c>
      <c r="BF43" s="79">
        <v>14</v>
      </c>
      <c r="BG43" s="48">
        <v>0</v>
      </c>
      <c r="BH43" s="49">
        <v>0</v>
      </c>
      <c r="BI43" s="48">
        <v>0</v>
      </c>
      <c r="BJ43" s="49">
        <v>0</v>
      </c>
      <c r="BK43" s="48">
        <v>0</v>
      </c>
      <c r="BL43" s="49">
        <v>0</v>
      </c>
      <c r="BM43" s="48">
        <v>31</v>
      </c>
      <c r="BN43" s="49">
        <v>100</v>
      </c>
      <c r="BO43" s="48">
        <v>31</v>
      </c>
    </row>
    <row r="44" spans="1:67" ht="15">
      <c r="A44" s="65" t="s">
        <v>248</v>
      </c>
      <c r="B44" s="65" t="s">
        <v>256</v>
      </c>
      <c r="C44" s="66" t="s">
        <v>1496</v>
      </c>
      <c r="D44" s="67">
        <v>3</v>
      </c>
      <c r="E44" s="68" t="s">
        <v>132</v>
      </c>
      <c r="F44" s="69">
        <v>32</v>
      </c>
      <c r="G44" s="66"/>
      <c r="H44" s="70"/>
      <c r="I44" s="71"/>
      <c r="J44" s="71"/>
      <c r="K44" s="34" t="s">
        <v>65</v>
      </c>
      <c r="L44" s="78">
        <v>44</v>
      </c>
      <c r="M44" s="78"/>
      <c r="N44" s="73"/>
      <c r="O44" s="80" t="s">
        <v>286</v>
      </c>
      <c r="P44" s="82">
        <v>43704.029965277776</v>
      </c>
      <c r="Q44" s="80" t="s">
        <v>291</v>
      </c>
      <c r="R44" s="80"/>
      <c r="S44" s="80"/>
      <c r="T44" s="80"/>
      <c r="U44" s="80"/>
      <c r="V44" s="84" t="s">
        <v>350</v>
      </c>
      <c r="W44" s="82">
        <v>43704.029965277776</v>
      </c>
      <c r="X44" s="86">
        <v>43704</v>
      </c>
      <c r="Y44" s="88" t="s">
        <v>388</v>
      </c>
      <c r="Z44" s="84" t="s">
        <v>440</v>
      </c>
      <c r="AA44" s="80"/>
      <c r="AB44" s="80"/>
      <c r="AC44" s="88" t="s">
        <v>492</v>
      </c>
      <c r="AD44" s="80"/>
      <c r="AE44" s="80" t="b">
        <v>0</v>
      </c>
      <c r="AF44" s="80">
        <v>0</v>
      </c>
      <c r="AG44" s="88" t="s">
        <v>530</v>
      </c>
      <c r="AH44" s="80" t="b">
        <v>0</v>
      </c>
      <c r="AI44" s="80" t="s">
        <v>531</v>
      </c>
      <c r="AJ44" s="80"/>
      <c r="AK44" s="88" t="s">
        <v>530</v>
      </c>
      <c r="AL44" s="80" t="b">
        <v>0</v>
      </c>
      <c r="AM44" s="80">
        <v>9</v>
      </c>
      <c r="AN44" s="88" t="s">
        <v>503</v>
      </c>
      <c r="AO44" s="80" t="s">
        <v>534</v>
      </c>
      <c r="AP44" s="80" t="b">
        <v>0</v>
      </c>
      <c r="AQ44" s="88" t="s">
        <v>503</v>
      </c>
      <c r="AR44" s="80" t="s">
        <v>196</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79">
        <v>14</v>
      </c>
      <c r="BG44" s="48">
        <v>0</v>
      </c>
      <c r="BH44" s="49">
        <v>0</v>
      </c>
      <c r="BI44" s="48">
        <v>0</v>
      </c>
      <c r="BJ44" s="49">
        <v>0</v>
      </c>
      <c r="BK44" s="48">
        <v>0</v>
      </c>
      <c r="BL44" s="49">
        <v>0</v>
      </c>
      <c r="BM44" s="48">
        <v>31</v>
      </c>
      <c r="BN44" s="49">
        <v>100</v>
      </c>
      <c r="BO44" s="48">
        <v>31</v>
      </c>
    </row>
    <row r="45" spans="1:67" ht="15">
      <c r="A45" s="65" t="s">
        <v>249</v>
      </c>
      <c r="B45" s="65" t="s">
        <v>256</v>
      </c>
      <c r="C45" s="66" t="s">
        <v>1496</v>
      </c>
      <c r="D45" s="67">
        <v>3</v>
      </c>
      <c r="E45" s="68" t="s">
        <v>132</v>
      </c>
      <c r="F45" s="69">
        <v>32</v>
      </c>
      <c r="G45" s="66"/>
      <c r="H45" s="70"/>
      <c r="I45" s="71"/>
      <c r="J45" s="71"/>
      <c r="K45" s="34" t="s">
        <v>65</v>
      </c>
      <c r="L45" s="78">
        <v>45</v>
      </c>
      <c r="M45" s="78"/>
      <c r="N45" s="73"/>
      <c r="O45" s="80" t="s">
        <v>286</v>
      </c>
      <c r="P45" s="82">
        <v>43704.03016203704</v>
      </c>
      <c r="Q45" s="80" t="s">
        <v>291</v>
      </c>
      <c r="R45" s="80"/>
      <c r="S45" s="80"/>
      <c r="T45" s="80"/>
      <c r="U45" s="80"/>
      <c r="V45" s="84" t="s">
        <v>351</v>
      </c>
      <c r="W45" s="82">
        <v>43704.03016203704</v>
      </c>
      <c r="X45" s="86">
        <v>43704</v>
      </c>
      <c r="Y45" s="88" t="s">
        <v>389</v>
      </c>
      <c r="Z45" s="84" t="s">
        <v>441</v>
      </c>
      <c r="AA45" s="80"/>
      <c r="AB45" s="80"/>
      <c r="AC45" s="88" t="s">
        <v>493</v>
      </c>
      <c r="AD45" s="80"/>
      <c r="AE45" s="80" t="b">
        <v>0</v>
      </c>
      <c r="AF45" s="80">
        <v>0</v>
      </c>
      <c r="AG45" s="88" t="s">
        <v>530</v>
      </c>
      <c r="AH45" s="80" t="b">
        <v>0</v>
      </c>
      <c r="AI45" s="80" t="s">
        <v>531</v>
      </c>
      <c r="AJ45" s="80"/>
      <c r="AK45" s="88" t="s">
        <v>530</v>
      </c>
      <c r="AL45" s="80" t="b">
        <v>0</v>
      </c>
      <c r="AM45" s="80">
        <v>9</v>
      </c>
      <c r="AN45" s="88" t="s">
        <v>503</v>
      </c>
      <c r="AO45" s="80" t="s">
        <v>533</v>
      </c>
      <c r="AP45" s="80" t="b">
        <v>0</v>
      </c>
      <c r="AQ45" s="88" t="s">
        <v>503</v>
      </c>
      <c r="AR45" s="80" t="s">
        <v>196</v>
      </c>
      <c r="AS45" s="80">
        <v>0</v>
      </c>
      <c r="AT45" s="80">
        <v>0</v>
      </c>
      <c r="AU45" s="80"/>
      <c r="AV45" s="80"/>
      <c r="AW45" s="80"/>
      <c r="AX45" s="80"/>
      <c r="AY45" s="80"/>
      <c r="AZ45" s="80"/>
      <c r="BA45" s="80"/>
      <c r="BB45" s="80"/>
      <c r="BC45">
        <v>1</v>
      </c>
      <c r="BD45" s="79" t="str">
        <f>REPLACE(INDEX(GroupVertices[Group],MATCH(Edges[[#This Row],[Vertex 1]],GroupVertices[Vertex],0)),1,1,"")</f>
        <v>2</v>
      </c>
      <c r="BE45" s="79" t="str">
        <f>REPLACE(INDEX(GroupVertices[Group],MATCH(Edges[[#This Row],[Vertex 2]],GroupVertices[Vertex],0)),1,1,"")</f>
        <v>2</v>
      </c>
      <c r="BF45" s="79">
        <v>14</v>
      </c>
      <c r="BG45" s="48">
        <v>0</v>
      </c>
      <c r="BH45" s="49">
        <v>0</v>
      </c>
      <c r="BI45" s="48">
        <v>0</v>
      </c>
      <c r="BJ45" s="49">
        <v>0</v>
      </c>
      <c r="BK45" s="48">
        <v>0</v>
      </c>
      <c r="BL45" s="49">
        <v>0</v>
      </c>
      <c r="BM45" s="48">
        <v>31</v>
      </c>
      <c r="BN45" s="49">
        <v>100</v>
      </c>
      <c r="BO45" s="48">
        <v>31</v>
      </c>
    </row>
    <row r="46" spans="1:67" ht="15">
      <c r="A46" s="65" t="s">
        <v>250</v>
      </c>
      <c r="B46" s="65" t="s">
        <v>256</v>
      </c>
      <c r="C46" s="66" t="s">
        <v>1496</v>
      </c>
      <c r="D46" s="67">
        <v>3</v>
      </c>
      <c r="E46" s="68" t="s">
        <v>132</v>
      </c>
      <c r="F46" s="69">
        <v>32</v>
      </c>
      <c r="G46" s="66"/>
      <c r="H46" s="70"/>
      <c r="I46" s="71"/>
      <c r="J46" s="71"/>
      <c r="K46" s="34" t="s">
        <v>65</v>
      </c>
      <c r="L46" s="78">
        <v>46</v>
      </c>
      <c r="M46" s="78"/>
      <c r="N46" s="73"/>
      <c r="O46" s="80" t="s">
        <v>286</v>
      </c>
      <c r="P46" s="82">
        <v>43704.066712962966</v>
      </c>
      <c r="Q46" s="80" t="s">
        <v>291</v>
      </c>
      <c r="R46" s="80"/>
      <c r="S46" s="80"/>
      <c r="T46" s="80"/>
      <c r="U46" s="80"/>
      <c r="V46" s="84" t="s">
        <v>352</v>
      </c>
      <c r="W46" s="82">
        <v>43704.066712962966</v>
      </c>
      <c r="X46" s="86">
        <v>43704</v>
      </c>
      <c r="Y46" s="88" t="s">
        <v>390</v>
      </c>
      <c r="Z46" s="84" t="s">
        <v>442</v>
      </c>
      <c r="AA46" s="80"/>
      <c r="AB46" s="80"/>
      <c r="AC46" s="88" t="s">
        <v>494</v>
      </c>
      <c r="AD46" s="80"/>
      <c r="AE46" s="80" t="b">
        <v>0</v>
      </c>
      <c r="AF46" s="80">
        <v>0</v>
      </c>
      <c r="AG46" s="88" t="s">
        <v>530</v>
      </c>
      <c r="AH46" s="80" t="b">
        <v>0</v>
      </c>
      <c r="AI46" s="80" t="s">
        <v>531</v>
      </c>
      <c r="AJ46" s="80"/>
      <c r="AK46" s="88" t="s">
        <v>530</v>
      </c>
      <c r="AL46" s="80" t="b">
        <v>0</v>
      </c>
      <c r="AM46" s="80">
        <v>9</v>
      </c>
      <c r="AN46" s="88" t="s">
        <v>503</v>
      </c>
      <c r="AO46" s="80" t="s">
        <v>533</v>
      </c>
      <c r="AP46" s="80" t="b">
        <v>0</v>
      </c>
      <c r="AQ46" s="88" t="s">
        <v>503</v>
      </c>
      <c r="AR46" s="80" t="s">
        <v>196</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79">
        <v>14</v>
      </c>
      <c r="BG46" s="48">
        <v>0</v>
      </c>
      <c r="BH46" s="49">
        <v>0</v>
      </c>
      <c r="BI46" s="48">
        <v>0</v>
      </c>
      <c r="BJ46" s="49">
        <v>0</v>
      </c>
      <c r="BK46" s="48">
        <v>0</v>
      </c>
      <c r="BL46" s="49">
        <v>0</v>
      </c>
      <c r="BM46" s="48">
        <v>31</v>
      </c>
      <c r="BN46" s="49">
        <v>100</v>
      </c>
      <c r="BO46" s="48">
        <v>31</v>
      </c>
    </row>
    <row r="47" spans="1:67" ht="15">
      <c r="A47" s="65" t="s">
        <v>251</v>
      </c>
      <c r="B47" s="65" t="s">
        <v>256</v>
      </c>
      <c r="C47" s="66" t="s">
        <v>1496</v>
      </c>
      <c r="D47" s="67">
        <v>3</v>
      </c>
      <c r="E47" s="68" t="s">
        <v>132</v>
      </c>
      <c r="F47" s="69">
        <v>32</v>
      </c>
      <c r="G47" s="66"/>
      <c r="H47" s="70"/>
      <c r="I47" s="71"/>
      <c r="J47" s="71"/>
      <c r="K47" s="34" t="s">
        <v>65</v>
      </c>
      <c r="L47" s="78">
        <v>47</v>
      </c>
      <c r="M47" s="78"/>
      <c r="N47" s="73"/>
      <c r="O47" s="80" t="s">
        <v>286</v>
      </c>
      <c r="P47" s="82">
        <v>43704.14710648148</v>
      </c>
      <c r="Q47" s="80" t="s">
        <v>291</v>
      </c>
      <c r="R47" s="80"/>
      <c r="S47" s="80"/>
      <c r="T47" s="80"/>
      <c r="U47" s="80"/>
      <c r="V47" s="84" t="s">
        <v>353</v>
      </c>
      <c r="W47" s="82">
        <v>43704.14710648148</v>
      </c>
      <c r="X47" s="86">
        <v>43704</v>
      </c>
      <c r="Y47" s="88" t="s">
        <v>391</v>
      </c>
      <c r="Z47" s="84" t="s">
        <v>443</v>
      </c>
      <c r="AA47" s="80"/>
      <c r="AB47" s="80"/>
      <c r="AC47" s="88" t="s">
        <v>495</v>
      </c>
      <c r="AD47" s="80"/>
      <c r="AE47" s="80" t="b">
        <v>0</v>
      </c>
      <c r="AF47" s="80">
        <v>0</v>
      </c>
      <c r="AG47" s="88" t="s">
        <v>530</v>
      </c>
      <c r="AH47" s="80" t="b">
        <v>0</v>
      </c>
      <c r="AI47" s="80" t="s">
        <v>531</v>
      </c>
      <c r="AJ47" s="80"/>
      <c r="AK47" s="88" t="s">
        <v>530</v>
      </c>
      <c r="AL47" s="80" t="b">
        <v>0</v>
      </c>
      <c r="AM47" s="80">
        <v>9</v>
      </c>
      <c r="AN47" s="88" t="s">
        <v>503</v>
      </c>
      <c r="AO47" s="80" t="s">
        <v>533</v>
      </c>
      <c r="AP47" s="80" t="b">
        <v>0</v>
      </c>
      <c r="AQ47" s="88" t="s">
        <v>503</v>
      </c>
      <c r="AR47" s="80" t="s">
        <v>196</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79">
        <v>14</v>
      </c>
      <c r="BG47" s="48">
        <v>0</v>
      </c>
      <c r="BH47" s="49">
        <v>0</v>
      </c>
      <c r="BI47" s="48">
        <v>0</v>
      </c>
      <c r="BJ47" s="49">
        <v>0</v>
      </c>
      <c r="BK47" s="48">
        <v>0</v>
      </c>
      <c r="BL47" s="49">
        <v>0</v>
      </c>
      <c r="BM47" s="48">
        <v>31</v>
      </c>
      <c r="BN47" s="49">
        <v>100</v>
      </c>
      <c r="BO47" s="48">
        <v>31</v>
      </c>
    </row>
    <row r="48" spans="1:67" ht="15">
      <c r="A48" s="65" t="s">
        <v>252</v>
      </c>
      <c r="B48" s="65" t="s">
        <v>256</v>
      </c>
      <c r="C48" s="66" t="s">
        <v>1496</v>
      </c>
      <c r="D48" s="67">
        <v>3</v>
      </c>
      <c r="E48" s="68" t="s">
        <v>132</v>
      </c>
      <c r="F48" s="69">
        <v>32</v>
      </c>
      <c r="G48" s="66"/>
      <c r="H48" s="70"/>
      <c r="I48" s="71"/>
      <c r="J48" s="71"/>
      <c r="K48" s="34" t="s">
        <v>65</v>
      </c>
      <c r="L48" s="78">
        <v>48</v>
      </c>
      <c r="M48" s="78"/>
      <c r="N48" s="73"/>
      <c r="O48" s="80" t="s">
        <v>286</v>
      </c>
      <c r="P48" s="82">
        <v>43704.02866898148</v>
      </c>
      <c r="Q48" s="80" t="s">
        <v>291</v>
      </c>
      <c r="R48" s="80"/>
      <c r="S48" s="80"/>
      <c r="T48" s="80"/>
      <c r="U48" s="80"/>
      <c r="V48" s="84" t="s">
        <v>354</v>
      </c>
      <c r="W48" s="82">
        <v>43704.02866898148</v>
      </c>
      <c r="X48" s="86">
        <v>43704</v>
      </c>
      <c r="Y48" s="88" t="s">
        <v>392</v>
      </c>
      <c r="Z48" s="84" t="s">
        <v>444</v>
      </c>
      <c r="AA48" s="80"/>
      <c r="AB48" s="80"/>
      <c r="AC48" s="88" t="s">
        <v>496</v>
      </c>
      <c r="AD48" s="80"/>
      <c r="AE48" s="80" t="b">
        <v>0</v>
      </c>
      <c r="AF48" s="80">
        <v>0</v>
      </c>
      <c r="AG48" s="88" t="s">
        <v>530</v>
      </c>
      <c r="AH48" s="80" t="b">
        <v>0</v>
      </c>
      <c r="AI48" s="80" t="s">
        <v>531</v>
      </c>
      <c r="AJ48" s="80"/>
      <c r="AK48" s="88" t="s">
        <v>530</v>
      </c>
      <c r="AL48" s="80" t="b">
        <v>0</v>
      </c>
      <c r="AM48" s="80">
        <v>9</v>
      </c>
      <c r="AN48" s="88" t="s">
        <v>503</v>
      </c>
      <c r="AO48" s="80" t="s">
        <v>534</v>
      </c>
      <c r="AP48" s="80" t="b">
        <v>0</v>
      </c>
      <c r="AQ48" s="88" t="s">
        <v>503</v>
      </c>
      <c r="AR48" s="80" t="s">
        <v>196</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79">
        <v>14</v>
      </c>
      <c r="BG48" s="48">
        <v>0</v>
      </c>
      <c r="BH48" s="49">
        <v>0</v>
      </c>
      <c r="BI48" s="48">
        <v>0</v>
      </c>
      <c r="BJ48" s="49">
        <v>0</v>
      </c>
      <c r="BK48" s="48">
        <v>0</v>
      </c>
      <c r="BL48" s="49">
        <v>0</v>
      </c>
      <c r="BM48" s="48">
        <v>31</v>
      </c>
      <c r="BN48" s="49">
        <v>100</v>
      </c>
      <c r="BO48" s="48">
        <v>31</v>
      </c>
    </row>
    <row r="49" spans="1:67" ht="15">
      <c r="A49" s="65" t="s">
        <v>253</v>
      </c>
      <c r="B49" s="65" t="s">
        <v>252</v>
      </c>
      <c r="C49" s="66" t="s">
        <v>1496</v>
      </c>
      <c r="D49" s="67">
        <v>3</v>
      </c>
      <c r="E49" s="68" t="s">
        <v>132</v>
      </c>
      <c r="F49" s="69">
        <v>32</v>
      </c>
      <c r="G49" s="66"/>
      <c r="H49" s="70"/>
      <c r="I49" s="71"/>
      <c r="J49" s="71"/>
      <c r="K49" s="34" t="s">
        <v>65</v>
      </c>
      <c r="L49" s="78">
        <v>49</v>
      </c>
      <c r="M49" s="78"/>
      <c r="N49" s="73"/>
      <c r="O49" s="80" t="s">
        <v>285</v>
      </c>
      <c r="P49" s="82">
        <v>43704.3074537037</v>
      </c>
      <c r="Q49" s="80" t="s">
        <v>292</v>
      </c>
      <c r="R49" s="84" t="s">
        <v>309</v>
      </c>
      <c r="S49" s="80" t="s">
        <v>316</v>
      </c>
      <c r="T49" s="80" t="s">
        <v>320</v>
      </c>
      <c r="U49" s="80"/>
      <c r="V49" s="84" t="s">
        <v>355</v>
      </c>
      <c r="W49" s="82">
        <v>43704.3074537037</v>
      </c>
      <c r="X49" s="86">
        <v>43704</v>
      </c>
      <c r="Y49" s="88" t="s">
        <v>393</v>
      </c>
      <c r="Z49" s="84" t="s">
        <v>445</v>
      </c>
      <c r="AA49" s="80"/>
      <c r="AB49" s="80"/>
      <c r="AC49" s="88" t="s">
        <v>497</v>
      </c>
      <c r="AD49" s="80"/>
      <c r="AE49" s="80" t="b">
        <v>0</v>
      </c>
      <c r="AF49" s="80">
        <v>5</v>
      </c>
      <c r="AG49" s="88" t="s">
        <v>530</v>
      </c>
      <c r="AH49" s="80" t="b">
        <v>0</v>
      </c>
      <c r="AI49" s="80" t="s">
        <v>531</v>
      </c>
      <c r="AJ49" s="80"/>
      <c r="AK49" s="88" t="s">
        <v>530</v>
      </c>
      <c r="AL49" s="80" t="b">
        <v>0</v>
      </c>
      <c r="AM49" s="80">
        <v>0</v>
      </c>
      <c r="AN49" s="88" t="s">
        <v>530</v>
      </c>
      <c r="AO49" s="80" t="s">
        <v>536</v>
      </c>
      <c r="AP49" s="80" t="b">
        <v>0</v>
      </c>
      <c r="AQ49" s="88" t="s">
        <v>497</v>
      </c>
      <c r="AR49" s="80" t="s">
        <v>196</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79">
        <v>16</v>
      </c>
      <c r="BG49" s="48"/>
      <c r="BH49" s="49"/>
      <c r="BI49" s="48"/>
      <c r="BJ49" s="49"/>
      <c r="BK49" s="48"/>
      <c r="BL49" s="49"/>
      <c r="BM49" s="48"/>
      <c r="BN49" s="49"/>
      <c r="BO49" s="48"/>
    </row>
    <row r="50" spans="1:67" ht="15">
      <c r="A50" s="65" t="s">
        <v>253</v>
      </c>
      <c r="B50" s="65" t="s">
        <v>256</v>
      </c>
      <c r="C50" s="66" t="s">
        <v>1496</v>
      </c>
      <c r="D50" s="67">
        <v>3</v>
      </c>
      <c r="E50" s="68" t="s">
        <v>132</v>
      </c>
      <c r="F50" s="69">
        <v>32</v>
      </c>
      <c r="G50" s="66"/>
      <c r="H50" s="70"/>
      <c r="I50" s="71"/>
      <c r="J50" s="71"/>
      <c r="K50" s="34" t="s">
        <v>65</v>
      </c>
      <c r="L50" s="78">
        <v>50</v>
      </c>
      <c r="M50" s="78"/>
      <c r="N50" s="73"/>
      <c r="O50" s="80" t="s">
        <v>286</v>
      </c>
      <c r="P50" s="82">
        <v>43704.30577546296</v>
      </c>
      <c r="Q50" s="80" t="s">
        <v>291</v>
      </c>
      <c r="R50" s="80"/>
      <c r="S50" s="80"/>
      <c r="T50" s="80"/>
      <c r="U50" s="80"/>
      <c r="V50" s="84" t="s">
        <v>355</v>
      </c>
      <c r="W50" s="82">
        <v>43704.30577546296</v>
      </c>
      <c r="X50" s="86">
        <v>43704</v>
      </c>
      <c r="Y50" s="88" t="s">
        <v>394</v>
      </c>
      <c r="Z50" s="84" t="s">
        <v>446</v>
      </c>
      <c r="AA50" s="80"/>
      <c r="AB50" s="80"/>
      <c r="AC50" s="88" t="s">
        <v>498</v>
      </c>
      <c r="AD50" s="80"/>
      <c r="AE50" s="80" t="b">
        <v>0</v>
      </c>
      <c r="AF50" s="80">
        <v>0</v>
      </c>
      <c r="AG50" s="88" t="s">
        <v>530</v>
      </c>
      <c r="AH50" s="80" t="b">
        <v>0</v>
      </c>
      <c r="AI50" s="80" t="s">
        <v>531</v>
      </c>
      <c r="AJ50" s="80"/>
      <c r="AK50" s="88" t="s">
        <v>530</v>
      </c>
      <c r="AL50" s="80" t="b">
        <v>0</v>
      </c>
      <c r="AM50" s="80">
        <v>9</v>
      </c>
      <c r="AN50" s="88" t="s">
        <v>503</v>
      </c>
      <c r="AO50" s="80" t="s">
        <v>536</v>
      </c>
      <c r="AP50" s="80" t="b">
        <v>0</v>
      </c>
      <c r="AQ50" s="88" t="s">
        <v>503</v>
      </c>
      <c r="AR50" s="80" t="s">
        <v>196</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79">
        <v>14</v>
      </c>
      <c r="BG50" s="48">
        <v>0</v>
      </c>
      <c r="BH50" s="49">
        <v>0</v>
      </c>
      <c r="BI50" s="48">
        <v>0</v>
      </c>
      <c r="BJ50" s="49">
        <v>0</v>
      </c>
      <c r="BK50" s="48">
        <v>0</v>
      </c>
      <c r="BL50" s="49">
        <v>0</v>
      </c>
      <c r="BM50" s="48">
        <v>31</v>
      </c>
      <c r="BN50" s="49">
        <v>100</v>
      </c>
      <c r="BO50" s="48">
        <v>31</v>
      </c>
    </row>
    <row r="51" spans="1:67" ht="15">
      <c r="A51" s="65" t="s">
        <v>253</v>
      </c>
      <c r="B51" s="65" t="s">
        <v>256</v>
      </c>
      <c r="C51" s="66" t="s">
        <v>1496</v>
      </c>
      <c r="D51" s="67">
        <v>3</v>
      </c>
      <c r="E51" s="68" t="s">
        <v>132</v>
      </c>
      <c r="F51" s="69">
        <v>32</v>
      </c>
      <c r="G51" s="66"/>
      <c r="H51" s="70"/>
      <c r="I51" s="71"/>
      <c r="J51" s="71"/>
      <c r="K51" s="34" t="s">
        <v>65</v>
      </c>
      <c r="L51" s="78">
        <v>51</v>
      </c>
      <c r="M51" s="78"/>
      <c r="N51" s="73"/>
      <c r="O51" s="80" t="s">
        <v>285</v>
      </c>
      <c r="P51" s="82">
        <v>43704.3074537037</v>
      </c>
      <c r="Q51" s="80" t="s">
        <v>292</v>
      </c>
      <c r="R51" s="84" t="s">
        <v>309</v>
      </c>
      <c r="S51" s="80" t="s">
        <v>316</v>
      </c>
      <c r="T51" s="80" t="s">
        <v>320</v>
      </c>
      <c r="U51" s="80"/>
      <c r="V51" s="84" t="s">
        <v>355</v>
      </c>
      <c r="W51" s="82">
        <v>43704.3074537037</v>
      </c>
      <c r="X51" s="86">
        <v>43704</v>
      </c>
      <c r="Y51" s="88" t="s">
        <v>393</v>
      </c>
      <c r="Z51" s="84" t="s">
        <v>445</v>
      </c>
      <c r="AA51" s="80"/>
      <c r="AB51" s="80"/>
      <c r="AC51" s="88" t="s">
        <v>497</v>
      </c>
      <c r="AD51" s="80"/>
      <c r="AE51" s="80" t="b">
        <v>0</v>
      </c>
      <c r="AF51" s="80">
        <v>5</v>
      </c>
      <c r="AG51" s="88" t="s">
        <v>530</v>
      </c>
      <c r="AH51" s="80" t="b">
        <v>0</v>
      </c>
      <c r="AI51" s="80" t="s">
        <v>531</v>
      </c>
      <c r="AJ51" s="80"/>
      <c r="AK51" s="88" t="s">
        <v>530</v>
      </c>
      <c r="AL51" s="80" t="b">
        <v>0</v>
      </c>
      <c r="AM51" s="80">
        <v>0</v>
      </c>
      <c r="AN51" s="88" t="s">
        <v>530</v>
      </c>
      <c r="AO51" s="80" t="s">
        <v>536</v>
      </c>
      <c r="AP51" s="80" t="b">
        <v>0</v>
      </c>
      <c r="AQ51" s="88" t="s">
        <v>497</v>
      </c>
      <c r="AR51" s="80" t="s">
        <v>196</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2</v>
      </c>
      <c r="BF51" s="79">
        <v>16</v>
      </c>
      <c r="BG51" s="48">
        <v>0</v>
      </c>
      <c r="BH51" s="49">
        <v>0</v>
      </c>
      <c r="BI51" s="48">
        <v>0</v>
      </c>
      <c r="BJ51" s="49">
        <v>0</v>
      </c>
      <c r="BK51" s="48">
        <v>0</v>
      </c>
      <c r="BL51" s="49">
        <v>0</v>
      </c>
      <c r="BM51" s="48">
        <v>32</v>
      </c>
      <c r="BN51" s="49">
        <v>100</v>
      </c>
      <c r="BO51" s="48">
        <v>32</v>
      </c>
    </row>
    <row r="52" spans="1:67" ht="15">
      <c r="A52" s="65" t="s">
        <v>254</v>
      </c>
      <c r="B52" s="65" t="s">
        <v>254</v>
      </c>
      <c r="C52" s="66" t="s">
        <v>1496</v>
      </c>
      <c r="D52" s="67">
        <v>3</v>
      </c>
      <c r="E52" s="68" t="s">
        <v>132</v>
      </c>
      <c r="F52" s="69">
        <v>32</v>
      </c>
      <c r="G52" s="66"/>
      <c r="H52" s="70"/>
      <c r="I52" s="71"/>
      <c r="J52" s="71"/>
      <c r="K52" s="34" t="s">
        <v>65</v>
      </c>
      <c r="L52" s="78">
        <v>52</v>
      </c>
      <c r="M52" s="78"/>
      <c r="N52" s="73"/>
      <c r="O52" s="80" t="s">
        <v>196</v>
      </c>
      <c r="P52" s="82">
        <v>43704.812418981484</v>
      </c>
      <c r="Q52" s="80" t="s">
        <v>293</v>
      </c>
      <c r="R52" s="80"/>
      <c r="S52" s="80"/>
      <c r="T52" s="80" t="s">
        <v>321</v>
      </c>
      <c r="U52" s="80"/>
      <c r="V52" s="84" t="s">
        <v>356</v>
      </c>
      <c r="W52" s="82">
        <v>43704.812418981484</v>
      </c>
      <c r="X52" s="86">
        <v>43704</v>
      </c>
      <c r="Y52" s="88" t="s">
        <v>395</v>
      </c>
      <c r="Z52" s="84" t="s">
        <v>447</v>
      </c>
      <c r="AA52" s="80"/>
      <c r="AB52" s="80"/>
      <c r="AC52" s="88" t="s">
        <v>499</v>
      </c>
      <c r="AD52" s="80"/>
      <c r="AE52" s="80" t="b">
        <v>0</v>
      </c>
      <c r="AF52" s="80">
        <v>1</v>
      </c>
      <c r="AG52" s="88" t="s">
        <v>530</v>
      </c>
      <c r="AH52" s="80" t="b">
        <v>0</v>
      </c>
      <c r="AI52" s="80" t="s">
        <v>531</v>
      </c>
      <c r="AJ52" s="80"/>
      <c r="AK52" s="88" t="s">
        <v>530</v>
      </c>
      <c r="AL52" s="80" t="b">
        <v>0</v>
      </c>
      <c r="AM52" s="80">
        <v>0</v>
      </c>
      <c r="AN52" s="88" t="s">
        <v>530</v>
      </c>
      <c r="AO52" s="80" t="s">
        <v>536</v>
      </c>
      <c r="AP52" s="80" t="b">
        <v>0</v>
      </c>
      <c r="AQ52" s="88" t="s">
        <v>499</v>
      </c>
      <c r="AR52" s="80" t="s">
        <v>196</v>
      </c>
      <c r="AS52" s="80">
        <v>0</v>
      </c>
      <c r="AT52" s="80">
        <v>0</v>
      </c>
      <c r="AU52" s="80"/>
      <c r="AV52" s="80"/>
      <c r="AW52" s="80"/>
      <c r="AX52" s="80"/>
      <c r="AY52" s="80"/>
      <c r="AZ52" s="80"/>
      <c r="BA52" s="80"/>
      <c r="BB52" s="80"/>
      <c r="BC52">
        <v>1</v>
      </c>
      <c r="BD52" s="79" t="str">
        <f>REPLACE(INDEX(GroupVertices[Group],MATCH(Edges[[#This Row],[Vertex 1]],GroupVertices[Vertex],0)),1,1,"")</f>
        <v>10</v>
      </c>
      <c r="BE52" s="79" t="str">
        <f>REPLACE(INDEX(GroupVertices[Group],MATCH(Edges[[#This Row],[Vertex 2]],GroupVertices[Vertex],0)),1,1,"")</f>
        <v>10</v>
      </c>
      <c r="BF52" s="79">
        <v>15</v>
      </c>
      <c r="BG52" s="48">
        <v>0</v>
      </c>
      <c r="BH52" s="49">
        <v>0</v>
      </c>
      <c r="BI52" s="48">
        <v>0</v>
      </c>
      <c r="BJ52" s="49">
        <v>0</v>
      </c>
      <c r="BK52" s="48">
        <v>0</v>
      </c>
      <c r="BL52" s="49">
        <v>0</v>
      </c>
      <c r="BM52" s="48">
        <v>8</v>
      </c>
      <c r="BN52" s="49">
        <v>100</v>
      </c>
      <c r="BO52" s="48">
        <v>8</v>
      </c>
    </row>
    <row r="53" spans="1:67" ht="15">
      <c r="A53" s="65" t="s">
        <v>255</v>
      </c>
      <c r="B53" s="65" t="s">
        <v>266</v>
      </c>
      <c r="C53" s="66" t="s">
        <v>1497</v>
      </c>
      <c r="D53" s="67">
        <v>10</v>
      </c>
      <c r="E53" s="68" t="s">
        <v>136</v>
      </c>
      <c r="F53" s="69">
        <v>6</v>
      </c>
      <c r="G53" s="66"/>
      <c r="H53" s="70"/>
      <c r="I53" s="71"/>
      <c r="J53" s="71"/>
      <c r="K53" s="34" t="s">
        <v>65</v>
      </c>
      <c r="L53" s="78">
        <v>53</v>
      </c>
      <c r="M53" s="78"/>
      <c r="N53" s="73"/>
      <c r="O53" s="80" t="s">
        <v>286</v>
      </c>
      <c r="P53" s="82">
        <v>43700.98678240741</v>
      </c>
      <c r="Q53" s="80" t="s">
        <v>288</v>
      </c>
      <c r="R53" s="80"/>
      <c r="S53" s="80"/>
      <c r="T53" s="80"/>
      <c r="U53" s="80"/>
      <c r="V53" s="84" t="s">
        <v>357</v>
      </c>
      <c r="W53" s="82">
        <v>43700.98678240741</v>
      </c>
      <c r="X53" s="86">
        <v>43700</v>
      </c>
      <c r="Y53" s="88" t="s">
        <v>396</v>
      </c>
      <c r="Z53" s="84" t="s">
        <v>448</v>
      </c>
      <c r="AA53" s="80"/>
      <c r="AB53" s="80"/>
      <c r="AC53" s="88" t="s">
        <v>500</v>
      </c>
      <c r="AD53" s="80"/>
      <c r="AE53" s="80" t="b">
        <v>0</v>
      </c>
      <c r="AF53" s="80">
        <v>0</v>
      </c>
      <c r="AG53" s="88" t="s">
        <v>530</v>
      </c>
      <c r="AH53" s="80" t="b">
        <v>0</v>
      </c>
      <c r="AI53" s="80" t="s">
        <v>531</v>
      </c>
      <c r="AJ53" s="80"/>
      <c r="AK53" s="88" t="s">
        <v>530</v>
      </c>
      <c r="AL53" s="80" t="b">
        <v>0</v>
      </c>
      <c r="AM53" s="80">
        <v>10</v>
      </c>
      <c r="AN53" s="88" t="s">
        <v>517</v>
      </c>
      <c r="AO53" s="80" t="s">
        <v>534</v>
      </c>
      <c r="AP53" s="80" t="b">
        <v>0</v>
      </c>
      <c r="AQ53" s="88" t="s">
        <v>517</v>
      </c>
      <c r="AR53" s="80" t="s">
        <v>196</v>
      </c>
      <c r="AS53" s="80">
        <v>0</v>
      </c>
      <c r="AT53" s="80">
        <v>0</v>
      </c>
      <c r="AU53" s="80"/>
      <c r="AV53" s="80"/>
      <c r="AW53" s="80"/>
      <c r="AX53" s="80"/>
      <c r="AY53" s="80"/>
      <c r="AZ53" s="80"/>
      <c r="BA53" s="80"/>
      <c r="BB53" s="80"/>
      <c r="BC53">
        <v>3</v>
      </c>
      <c r="BD53" s="79" t="str">
        <f>REPLACE(INDEX(GroupVertices[Group],MATCH(Edges[[#This Row],[Vertex 1]],GroupVertices[Vertex],0)),1,1,"")</f>
        <v>1</v>
      </c>
      <c r="BE53" s="79" t="str">
        <f>REPLACE(INDEX(GroupVertices[Group],MATCH(Edges[[#This Row],[Vertex 2]],GroupVertices[Vertex],0)),1,1,"")</f>
        <v>1</v>
      </c>
      <c r="BF53" s="79">
        <v>13</v>
      </c>
      <c r="BG53" s="48"/>
      <c r="BH53" s="49"/>
      <c r="BI53" s="48"/>
      <c r="BJ53" s="49"/>
      <c r="BK53" s="48"/>
      <c r="BL53" s="49"/>
      <c r="BM53" s="48"/>
      <c r="BN53" s="49"/>
      <c r="BO53" s="48"/>
    </row>
    <row r="54" spans="1:67" ht="15">
      <c r="A54" s="65" t="s">
        <v>255</v>
      </c>
      <c r="B54" s="65" t="s">
        <v>264</v>
      </c>
      <c r="C54" s="66" t="s">
        <v>1498</v>
      </c>
      <c r="D54" s="67">
        <v>10</v>
      </c>
      <c r="E54" s="68" t="s">
        <v>136</v>
      </c>
      <c r="F54" s="69">
        <v>19</v>
      </c>
      <c r="G54" s="66"/>
      <c r="H54" s="70"/>
      <c r="I54" s="71"/>
      <c r="J54" s="71"/>
      <c r="K54" s="34" t="s">
        <v>65</v>
      </c>
      <c r="L54" s="78">
        <v>54</v>
      </c>
      <c r="M54" s="78"/>
      <c r="N54" s="73"/>
      <c r="O54" s="80" t="s">
        <v>285</v>
      </c>
      <c r="P54" s="82">
        <v>43700.98678240741</v>
      </c>
      <c r="Q54" s="80" t="s">
        <v>288</v>
      </c>
      <c r="R54" s="80"/>
      <c r="S54" s="80"/>
      <c r="T54" s="80"/>
      <c r="U54" s="80"/>
      <c r="V54" s="84" t="s">
        <v>357</v>
      </c>
      <c r="W54" s="82">
        <v>43700.98678240741</v>
      </c>
      <c r="X54" s="86">
        <v>43700</v>
      </c>
      <c r="Y54" s="88" t="s">
        <v>396</v>
      </c>
      <c r="Z54" s="84" t="s">
        <v>448</v>
      </c>
      <c r="AA54" s="80"/>
      <c r="AB54" s="80"/>
      <c r="AC54" s="88" t="s">
        <v>500</v>
      </c>
      <c r="AD54" s="80"/>
      <c r="AE54" s="80" t="b">
        <v>0</v>
      </c>
      <c r="AF54" s="80">
        <v>0</v>
      </c>
      <c r="AG54" s="88" t="s">
        <v>530</v>
      </c>
      <c r="AH54" s="80" t="b">
        <v>0</v>
      </c>
      <c r="AI54" s="80" t="s">
        <v>531</v>
      </c>
      <c r="AJ54" s="80"/>
      <c r="AK54" s="88" t="s">
        <v>530</v>
      </c>
      <c r="AL54" s="80" t="b">
        <v>0</v>
      </c>
      <c r="AM54" s="80">
        <v>10</v>
      </c>
      <c r="AN54" s="88" t="s">
        <v>517</v>
      </c>
      <c r="AO54" s="80" t="s">
        <v>534</v>
      </c>
      <c r="AP54" s="80" t="b">
        <v>0</v>
      </c>
      <c r="AQ54" s="88" t="s">
        <v>517</v>
      </c>
      <c r="AR54" s="80" t="s">
        <v>196</v>
      </c>
      <c r="AS54" s="80">
        <v>0</v>
      </c>
      <c r="AT54" s="80">
        <v>0</v>
      </c>
      <c r="AU54" s="80"/>
      <c r="AV54" s="80"/>
      <c r="AW54" s="80"/>
      <c r="AX54" s="80"/>
      <c r="AY54" s="80"/>
      <c r="AZ54" s="80"/>
      <c r="BA54" s="80"/>
      <c r="BB54" s="80"/>
      <c r="BC54">
        <v>2</v>
      </c>
      <c r="BD54" s="79" t="str">
        <f>REPLACE(INDEX(GroupVertices[Group],MATCH(Edges[[#This Row],[Vertex 1]],GroupVertices[Vertex],0)),1,1,"")</f>
        <v>1</v>
      </c>
      <c r="BE54" s="79" t="str">
        <f>REPLACE(INDEX(GroupVertices[Group],MATCH(Edges[[#This Row],[Vertex 2]],GroupVertices[Vertex],0)),1,1,"")</f>
        <v>1</v>
      </c>
      <c r="BF54" s="79">
        <v>13</v>
      </c>
      <c r="BG54" s="48"/>
      <c r="BH54" s="49"/>
      <c r="BI54" s="48"/>
      <c r="BJ54" s="49"/>
      <c r="BK54" s="48"/>
      <c r="BL54" s="49"/>
      <c r="BM54" s="48"/>
      <c r="BN54" s="49"/>
      <c r="BO54" s="48"/>
    </row>
    <row r="55" spans="1:67" ht="15">
      <c r="A55" s="65" t="s">
        <v>255</v>
      </c>
      <c r="B55" s="65" t="s">
        <v>274</v>
      </c>
      <c r="C55" s="66" t="s">
        <v>1498</v>
      </c>
      <c r="D55" s="67">
        <v>10</v>
      </c>
      <c r="E55" s="68" t="s">
        <v>136</v>
      </c>
      <c r="F55" s="69">
        <v>19</v>
      </c>
      <c r="G55" s="66"/>
      <c r="H55" s="70"/>
      <c r="I55" s="71"/>
      <c r="J55" s="71"/>
      <c r="K55" s="34" t="s">
        <v>65</v>
      </c>
      <c r="L55" s="78">
        <v>55</v>
      </c>
      <c r="M55" s="78"/>
      <c r="N55" s="73"/>
      <c r="O55" s="80" t="s">
        <v>285</v>
      </c>
      <c r="P55" s="82">
        <v>43700.98678240741</v>
      </c>
      <c r="Q55" s="80" t="s">
        <v>288</v>
      </c>
      <c r="R55" s="80"/>
      <c r="S55" s="80"/>
      <c r="T55" s="80"/>
      <c r="U55" s="80"/>
      <c r="V55" s="84" t="s">
        <v>357</v>
      </c>
      <c r="W55" s="82">
        <v>43700.98678240741</v>
      </c>
      <c r="X55" s="86">
        <v>43700</v>
      </c>
      <c r="Y55" s="88" t="s">
        <v>396</v>
      </c>
      <c r="Z55" s="84" t="s">
        <v>448</v>
      </c>
      <c r="AA55" s="80"/>
      <c r="AB55" s="80"/>
      <c r="AC55" s="88" t="s">
        <v>500</v>
      </c>
      <c r="AD55" s="80"/>
      <c r="AE55" s="80" t="b">
        <v>0</v>
      </c>
      <c r="AF55" s="80">
        <v>0</v>
      </c>
      <c r="AG55" s="88" t="s">
        <v>530</v>
      </c>
      <c r="AH55" s="80" t="b">
        <v>0</v>
      </c>
      <c r="AI55" s="80" t="s">
        <v>531</v>
      </c>
      <c r="AJ55" s="80"/>
      <c r="AK55" s="88" t="s">
        <v>530</v>
      </c>
      <c r="AL55" s="80" t="b">
        <v>0</v>
      </c>
      <c r="AM55" s="80">
        <v>10</v>
      </c>
      <c r="AN55" s="88" t="s">
        <v>517</v>
      </c>
      <c r="AO55" s="80" t="s">
        <v>534</v>
      </c>
      <c r="AP55" s="80" t="b">
        <v>0</v>
      </c>
      <c r="AQ55" s="88" t="s">
        <v>517</v>
      </c>
      <c r="AR55" s="80" t="s">
        <v>196</v>
      </c>
      <c r="AS55" s="80">
        <v>0</v>
      </c>
      <c r="AT55" s="80">
        <v>0</v>
      </c>
      <c r="AU55" s="80"/>
      <c r="AV55" s="80"/>
      <c r="AW55" s="80"/>
      <c r="AX55" s="80"/>
      <c r="AY55" s="80"/>
      <c r="AZ55" s="80"/>
      <c r="BA55" s="80"/>
      <c r="BB55" s="80"/>
      <c r="BC55">
        <v>2</v>
      </c>
      <c r="BD55" s="79" t="str">
        <f>REPLACE(INDEX(GroupVertices[Group],MATCH(Edges[[#This Row],[Vertex 1]],GroupVertices[Vertex],0)),1,1,"")</f>
        <v>1</v>
      </c>
      <c r="BE55" s="79" t="str">
        <f>REPLACE(INDEX(GroupVertices[Group],MATCH(Edges[[#This Row],[Vertex 2]],GroupVertices[Vertex],0)),1,1,"")</f>
        <v>1</v>
      </c>
      <c r="BF55" s="79">
        <v>13</v>
      </c>
      <c r="BG55" s="48"/>
      <c r="BH55" s="49"/>
      <c r="BI55" s="48"/>
      <c r="BJ55" s="49"/>
      <c r="BK55" s="48"/>
      <c r="BL55" s="49"/>
      <c r="BM55" s="48"/>
      <c r="BN55" s="49"/>
      <c r="BO55" s="48"/>
    </row>
    <row r="56" spans="1:67" ht="15">
      <c r="A56" s="65" t="s">
        <v>255</v>
      </c>
      <c r="B56" s="65" t="s">
        <v>265</v>
      </c>
      <c r="C56" s="66" t="s">
        <v>1497</v>
      </c>
      <c r="D56" s="67">
        <v>10</v>
      </c>
      <c r="E56" s="68" t="s">
        <v>136</v>
      </c>
      <c r="F56" s="69">
        <v>6</v>
      </c>
      <c r="G56" s="66"/>
      <c r="H56" s="70"/>
      <c r="I56" s="71"/>
      <c r="J56" s="71"/>
      <c r="K56" s="34" t="s">
        <v>65</v>
      </c>
      <c r="L56" s="78">
        <v>56</v>
      </c>
      <c r="M56" s="78"/>
      <c r="N56" s="73"/>
      <c r="O56" s="80" t="s">
        <v>285</v>
      </c>
      <c r="P56" s="82">
        <v>43700.98678240741</v>
      </c>
      <c r="Q56" s="80" t="s">
        <v>288</v>
      </c>
      <c r="R56" s="80"/>
      <c r="S56" s="80"/>
      <c r="T56" s="80"/>
      <c r="U56" s="80"/>
      <c r="V56" s="84" t="s">
        <v>357</v>
      </c>
      <c r="W56" s="82">
        <v>43700.98678240741</v>
      </c>
      <c r="X56" s="86">
        <v>43700</v>
      </c>
      <c r="Y56" s="88" t="s">
        <v>396</v>
      </c>
      <c r="Z56" s="84" t="s">
        <v>448</v>
      </c>
      <c r="AA56" s="80"/>
      <c r="AB56" s="80"/>
      <c r="AC56" s="88" t="s">
        <v>500</v>
      </c>
      <c r="AD56" s="80"/>
      <c r="AE56" s="80" t="b">
        <v>0</v>
      </c>
      <c r="AF56" s="80">
        <v>0</v>
      </c>
      <c r="AG56" s="88" t="s">
        <v>530</v>
      </c>
      <c r="AH56" s="80" t="b">
        <v>0</v>
      </c>
      <c r="AI56" s="80" t="s">
        <v>531</v>
      </c>
      <c r="AJ56" s="80"/>
      <c r="AK56" s="88" t="s">
        <v>530</v>
      </c>
      <c r="AL56" s="80" t="b">
        <v>0</v>
      </c>
      <c r="AM56" s="80">
        <v>10</v>
      </c>
      <c r="AN56" s="88" t="s">
        <v>517</v>
      </c>
      <c r="AO56" s="80" t="s">
        <v>534</v>
      </c>
      <c r="AP56" s="80" t="b">
        <v>0</v>
      </c>
      <c r="AQ56" s="88" t="s">
        <v>517</v>
      </c>
      <c r="AR56" s="80" t="s">
        <v>196</v>
      </c>
      <c r="AS56" s="80">
        <v>0</v>
      </c>
      <c r="AT56" s="80">
        <v>0</v>
      </c>
      <c r="AU56" s="80"/>
      <c r="AV56" s="80"/>
      <c r="AW56" s="80"/>
      <c r="AX56" s="80"/>
      <c r="AY56" s="80"/>
      <c r="AZ56" s="80"/>
      <c r="BA56" s="80"/>
      <c r="BB56" s="80"/>
      <c r="BC56">
        <v>3</v>
      </c>
      <c r="BD56" s="79" t="str">
        <f>REPLACE(INDEX(GroupVertices[Group],MATCH(Edges[[#This Row],[Vertex 1]],GroupVertices[Vertex],0)),1,1,"")</f>
        <v>1</v>
      </c>
      <c r="BE56" s="79" t="str">
        <f>REPLACE(INDEX(GroupVertices[Group],MATCH(Edges[[#This Row],[Vertex 2]],GroupVertices[Vertex],0)),1,1,"")</f>
        <v>1</v>
      </c>
      <c r="BF56" s="79">
        <v>13</v>
      </c>
      <c r="BG56" s="48">
        <v>1</v>
      </c>
      <c r="BH56" s="49">
        <v>2.4390243902439024</v>
      </c>
      <c r="BI56" s="48">
        <v>0</v>
      </c>
      <c r="BJ56" s="49">
        <v>0</v>
      </c>
      <c r="BK56" s="48">
        <v>0</v>
      </c>
      <c r="BL56" s="49">
        <v>0</v>
      </c>
      <c r="BM56" s="48">
        <v>40</v>
      </c>
      <c r="BN56" s="49">
        <v>97.5609756097561</v>
      </c>
      <c r="BO56" s="48">
        <v>41</v>
      </c>
    </row>
    <row r="57" spans="1:67" ht="15">
      <c r="A57" s="65" t="s">
        <v>255</v>
      </c>
      <c r="B57" s="65" t="s">
        <v>266</v>
      </c>
      <c r="C57" s="66" t="s">
        <v>1497</v>
      </c>
      <c r="D57" s="67">
        <v>10</v>
      </c>
      <c r="E57" s="68" t="s">
        <v>136</v>
      </c>
      <c r="F57" s="69">
        <v>6</v>
      </c>
      <c r="G57" s="66"/>
      <c r="H57" s="70"/>
      <c r="I57" s="71"/>
      <c r="J57" s="71"/>
      <c r="K57" s="34" t="s">
        <v>65</v>
      </c>
      <c r="L57" s="78">
        <v>57</v>
      </c>
      <c r="M57" s="78"/>
      <c r="N57" s="73"/>
      <c r="O57" s="80" t="s">
        <v>286</v>
      </c>
      <c r="P57" s="82">
        <v>43704.979537037034</v>
      </c>
      <c r="Q57" s="80" t="s">
        <v>294</v>
      </c>
      <c r="R57" s="80"/>
      <c r="S57" s="80"/>
      <c r="T57" s="80" t="s">
        <v>321</v>
      </c>
      <c r="U57" s="80"/>
      <c r="V57" s="84" t="s">
        <v>357</v>
      </c>
      <c r="W57" s="82">
        <v>43704.979537037034</v>
      </c>
      <c r="X57" s="86">
        <v>43704</v>
      </c>
      <c r="Y57" s="88" t="s">
        <v>397</v>
      </c>
      <c r="Z57" s="84" t="s">
        <v>449</v>
      </c>
      <c r="AA57" s="80"/>
      <c r="AB57" s="80"/>
      <c r="AC57" s="88" t="s">
        <v>501</v>
      </c>
      <c r="AD57" s="80"/>
      <c r="AE57" s="80" t="b">
        <v>0</v>
      </c>
      <c r="AF57" s="80">
        <v>0</v>
      </c>
      <c r="AG57" s="88" t="s">
        <v>530</v>
      </c>
      <c r="AH57" s="80" t="b">
        <v>0</v>
      </c>
      <c r="AI57" s="80" t="s">
        <v>531</v>
      </c>
      <c r="AJ57" s="80"/>
      <c r="AK57" s="88" t="s">
        <v>530</v>
      </c>
      <c r="AL57" s="80" t="b">
        <v>0</v>
      </c>
      <c r="AM57" s="80">
        <v>3</v>
      </c>
      <c r="AN57" s="88" t="s">
        <v>518</v>
      </c>
      <c r="AO57" s="80" t="s">
        <v>534</v>
      </c>
      <c r="AP57" s="80" t="b">
        <v>0</v>
      </c>
      <c r="AQ57" s="88" t="s">
        <v>518</v>
      </c>
      <c r="AR57" s="80" t="s">
        <v>196</v>
      </c>
      <c r="AS57" s="80">
        <v>0</v>
      </c>
      <c r="AT57" s="80">
        <v>0</v>
      </c>
      <c r="AU57" s="80"/>
      <c r="AV57" s="80"/>
      <c r="AW57" s="80"/>
      <c r="AX57" s="80"/>
      <c r="AY57" s="80"/>
      <c r="AZ57" s="80"/>
      <c r="BA57" s="80"/>
      <c r="BB57" s="80"/>
      <c r="BC57">
        <v>3</v>
      </c>
      <c r="BD57" s="79" t="str">
        <f>REPLACE(INDEX(GroupVertices[Group],MATCH(Edges[[#This Row],[Vertex 1]],GroupVertices[Vertex],0)),1,1,"")</f>
        <v>1</v>
      </c>
      <c r="BE57" s="79" t="str">
        <f>REPLACE(INDEX(GroupVertices[Group],MATCH(Edges[[#This Row],[Vertex 2]],GroupVertices[Vertex],0)),1,1,"")</f>
        <v>1</v>
      </c>
      <c r="BF57" s="79">
        <v>11</v>
      </c>
      <c r="BG57" s="48"/>
      <c r="BH57" s="49"/>
      <c r="BI57" s="48"/>
      <c r="BJ57" s="49"/>
      <c r="BK57" s="48"/>
      <c r="BL57" s="49"/>
      <c r="BM57" s="48"/>
      <c r="BN57" s="49"/>
      <c r="BO57" s="48"/>
    </row>
    <row r="58" spans="1:67" ht="15">
      <c r="A58" s="65" t="s">
        <v>255</v>
      </c>
      <c r="B58" s="65" t="s">
        <v>265</v>
      </c>
      <c r="C58" s="66" t="s">
        <v>1497</v>
      </c>
      <c r="D58" s="67">
        <v>10</v>
      </c>
      <c r="E58" s="68" t="s">
        <v>136</v>
      </c>
      <c r="F58" s="69">
        <v>6</v>
      </c>
      <c r="G58" s="66"/>
      <c r="H58" s="70"/>
      <c r="I58" s="71"/>
      <c r="J58" s="71"/>
      <c r="K58" s="34" t="s">
        <v>65</v>
      </c>
      <c r="L58" s="78">
        <v>58</v>
      </c>
      <c r="M58" s="78"/>
      <c r="N58" s="73"/>
      <c r="O58" s="80" t="s">
        <v>285</v>
      </c>
      <c r="P58" s="82">
        <v>43704.979537037034</v>
      </c>
      <c r="Q58" s="80" t="s">
        <v>294</v>
      </c>
      <c r="R58" s="80"/>
      <c r="S58" s="80"/>
      <c r="T58" s="80" t="s">
        <v>321</v>
      </c>
      <c r="U58" s="80"/>
      <c r="V58" s="84" t="s">
        <v>357</v>
      </c>
      <c r="W58" s="82">
        <v>43704.979537037034</v>
      </c>
      <c r="X58" s="86">
        <v>43704</v>
      </c>
      <c r="Y58" s="88" t="s">
        <v>397</v>
      </c>
      <c r="Z58" s="84" t="s">
        <v>449</v>
      </c>
      <c r="AA58" s="80"/>
      <c r="AB58" s="80"/>
      <c r="AC58" s="88" t="s">
        <v>501</v>
      </c>
      <c r="AD58" s="80"/>
      <c r="AE58" s="80" t="b">
        <v>0</v>
      </c>
      <c r="AF58" s="80">
        <v>0</v>
      </c>
      <c r="AG58" s="88" t="s">
        <v>530</v>
      </c>
      <c r="AH58" s="80" t="b">
        <v>0</v>
      </c>
      <c r="AI58" s="80" t="s">
        <v>531</v>
      </c>
      <c r="AJ58" s="80"/>
      <c r="AK58" s="88" t="s">
        <v>530</v>
      </c>
      <c r="AL58" s="80" t="b">
        <v>0</v>
      </c>
      <c r="AM58" s="80">
        <v>3</v>
      </c>
      <c r="AN58" s="88" t="s">
        <v>518</v>
      </c>
      <c r="AO58" s="80" t="s">
        <v>534</v>
      </c>
      <c r="AP58" s="80" t="b">
        <v>0</v>
      </c>
      <c r="AQ58" s="88" t="s">
        <v>518</v>
      </c>
      <c r="AR58" s="80" t="s">
        <v>196</v>
      </c>
      <c r="AS58" s="80">
        <v>0</v>
      </c>
      <c r="AT58" s="80">
        <v>0</v>
      </c>
      <c r="AU58" s="80"/>
      <c r="AV58" s="80"/>
      <c r="AW58" s="80"/>
      <c r="AX58" s="80"/>
      <c r="AY58" s="80"/>
      <c r="AZ58" s="80"/>
      <c r="BA58" s="80"/>
      <c r="BB58" s="80"/>
      <c r="BC58">
        <v>3</v>
      </c>
      <c r="BD58" s="79" t="str">
        <f>REPLACE(INDEX(GroupVertices[Group],MATCH(Edges[[#This Row],[Vertex 1]],GroupVertices[Vertex],0)),1,1,"")</f>
        <v>1</v>
      </c>
      <c r="BE58" s="79" t="str">
        <f>REPLACE(INDEX(GroupVertices[Group],MATCH(Edges[[#This Row],[Vertex 2]],GroupVertices[Vertex],0)),1,1,"")</f>
        <v>1</v>
      </c>
      <c r="BF58" s="79">
        <v>11</v>
      </c>
      <c r="BG58" s="48">
        <v>2</v>
      </c>
      <c r="BH58" s="49">
        <v>4.25531914893617</v>
      </c>
      <c r="BI58" s="48">
        <v>0</v>
      </c>
      <c r="BJ58" s="49">
        <v>0</v>
      </c>
      <c r="BK58" s="48">
        <v>0</v>
      </c>
      <c r="BL58" s="49">
        <v>0</v>
      </c>
      <c r="BM58" s="48">
        <v>45</v>
      </c>
      <c r="BN58" s="49">
        <v>95.74468085106383</v>
      </c>
      <c r="BO58" s="48">
        <v>47</v>
      </c>
    </row>
    <row r="59" spans="1:67" ht="15">
      <c r="A59" s="65" t="s">
        <v>255</v>
      </c>
      <c r="B59" s="65" t="s">
        <v>266</v>
      </c>
      <c r="C59" s="66" t="s">
        <v>1497</v>
      </c>
      <c r="D59" s="67">
        <v>10</v>
      </c>
      <c r="E59" s="68" t="s">
        <v>136</v>
      </c>
      <c r="F59" s="69">
        <v>6</v>
      </c>
      <c r="G59" s="66"/>
      <c r="H59" s="70"/>
      <c r="I59" s="71"/>
      <c r="J59" s="71"/>
      <c r="K59" s="34" t="s">
        <v>65</v>
      </c>
      <c r="L59" s="78">
        <v>59</v>
      </c>
      <c r="M59" s="78"/>
      <c r="N59" s="73"/>
      <c r="O59" s="80" t="s">
        <v>286</v>
      </c>
      <c r="P59" s="82">
        <v>43704.979780092595</v>
      </c>
      <c r="Q59" s="80" t="s">
        <v>295</v>
      </c>
      <c r="R59" s="80"/>
      <c r="S59" s="80"/>
      <c r="T59" s="80" t="s">
        <v>322</v>
      </c>
      <c r="U59" s="80"/>
      <c r="V59" s="84" t="s">
        <v>357</v>
      </c>
      <c r="W59" s="82">
        <v>43704.979780092595</v>
      </c>
      <c r="X59" s="86">
        <v>43704</v>
      </c>
      <c r="Y59" s="88" t="s">
        <v>398</v>
      </c>
      <c r="Z59" s="84" t="s">
        <v>450</v>
      </c>
      <c r="AA59" s="80"/>
      <c r="AB59" s="80"/>
      <c r="AC59" s="88" t="s">
        <v>502</v>
      </c>
      <c r="AD59" s="80"/>
      <c r="AE59" s="80" t="b">
        <v>0</v>
      </c>
      <c r="AF59" s="80">
        <v>0</v>
      </c>
      <c r="AG59" s="88" t="s">
        <v>530</v>
      </c>
      <c r="AH59" s="80" t="b">
        <v>0</v>
      </c>
      <c r="AI59" s="80" t="s">
        <v>531</v>
      </c>
      <c r="AJ59" s="80"/>
      <c r="AK59" s="88" t="s">
        <v>530</v>
      </c>
      <c r="AL59" s="80" t="b">
        <v>0</v>
      </c>
      <c r="AM59" s="80">
        <v>3</v>
      </c>
      <c r="AN59" s="88" t="s">
        <v>519</v>
      </c>
      <c r="AO59" s="80" t="s">
        <v>534</v>
      </c>
      <c r="AP59" s="80" t="b">
        <v>0</v>
      </c>
      <c r="AQ59" s="88" t="s">
        <v>519</v>
      </c>
      <c r="AR59" s="80" t="s">
        <v>196</v>
      </c>
      <c r="AS59" s="80">
        <v>0</v>
      </c>
      <c r="AT59" s="80">
        <v>0</v>
      </c>
      <c r="AU59" s="80"/>
      <c r="AV59" s="80"/>
      <c r="AW59" s="80"/>
      <c r="AX59" s="80"/>
      <c r="AY59" s="80"/>
      <c r="AZ59" s="80"/>
      <c r="BA59" s="80"/>
      <c r="BB59" s="80"/>
      <c r="BC59">
        <v>3</v>
      </c>
      <c r="BD59" s="79" t="str">
        <f>REPLACE(INDEX(GroupVertices[Group],MATCH(Edges[[#This Row],[Vertex 1]],GroupVertices[Vertex],0)),1,1,"")</f>
        <v>1</v>
      </c>
      <c r="BE59" s="79" t="str">
        <f>REPLACE(INDEX(GroupVertices[Group],MATCH(Edges[[#This Row],[Vertex 2]],GroupVertices[Vertex],0)),1,1,"")</f>
        <v>1</v>
      </c>
      <c r="BF59" s="79">
        <v>12</v>
      </c>
      <c r="BG59" s="48"/>
      <c r="BH59" s="49"/>
      <c r="BI59" s="48"/>
      <c r="BJ59" s="49"/>
      <c r="BK59" s="48"/>
      <c r="BL59" s="49"/>
      <c r="BM59" s="48"/>
      <c r="BN59" s="49"/>
      <c r="BO59" s="48"/>
    </row>
    <row r="60" spans="1:67" ht="15">
      <c r="A60" s="65" t="s">
        <v>255</v>
      </c>
      <c r="B60" s="65" t="s">
        <v>265</v>
      </c>
      <c r="C60" s="66" t="s">
        <v>1497</v>
      </c>
      <c r="D60" s="67">
        <v>10</v>
      </c>
      <c r="E60" s="68" t="s">
        <v>136</v>
      </c>
      <c r="F60" s="69">
        <v>6</v>
      </c>
      <c r="G60" s="66"/>
      <c r="H60" s="70"/>
      <c r="I60" s="71"/>
      <c r="J60" s="71"/>
      <c r="K60" s="34" t="s">
        <v>65</v>
      </c>
      <c r="L60" s="78">
        <v>60</v>
      </c>
      <c r="M60" s="78"/>
      <c r="N60" s="73"/>
      <c r="O60" s="80" t="s">
        <v>285</v>
      </c>
      <c r="P60" s="82">
        <v>43704.979780092595</v>
      </c>
      <c r="Q60" s="80" t="s">
        <v>295</v>
      </c>
      <c r="R60" s="80"/>
      <c r="S60" s="80"/>
      <c r="T60" s="80" t="s">
        <v>322</v>
      </c>
      <c r="U60" s="80"/>
      <c r="V60" s="84" t="s">
        <v>357</v>
      </c>
      <c r="W60" s="82">
        <v>43704.979780092595</v>
      </c>
      <c r="X60" s="86">
        <v>43704</v>
      </c>
      <c r="Y60" s="88" t="s">
        <v>398</v>
      </c>
      <c r="Z60" s="84" t="s">
        <v>450</v>
      </c>
      <c r="AA60" s="80"/>
      <c r="AB60" s="80"/>
      <c r="AC60" s="88" t="s">
        <v>502</v>
      </c>
      <c r="AD60" s="80"/>
      <c r="AE60" s="80" t="b">
        <v>0</v>
      </c>
      <c r="AF60" s="80">
        <v>0</v>
      </c>
      <c r="AG60" s="88" t="s">
        <v>530</v>
      </c>
      <c r="AH60" s="80" t="b">
        <v>0</v>
      </c>
      <c r="AI60" s="80" t="s">
        <v>531</v>
      </c>
      <c r="AJ60" s="80"/>
      <c r="AK60" s="88" t="s">
        <v>530</v>
      </c>
      <c r="AL60" s="80" t="b">
        <v>0</v>
      </c>
      <c r="AM60" s="80">
        <v>3</v>
      </c>
      <c r="AN60" s="88" t="s">
        <v>519</v>
      </c>
      <c r="AO60" s="80" t="s">
        <v>534</v>
      </c>
      <c r="AP60" s="80" t="b">
        <v>0</v>
      </c>
      <c r="AQ60" s="88" t="s">
        <v>519</v>
      </c>
      <c r="AR60" s="80" t="s">
        <v>196</v>
      </c>
      <c r="AS60" s="80">
        <v>0</v>
      </c>
      <c r="AT60" s="80">
        <v>0</v>
      </c>
      <c r="AU60" s="80"/>
      <c r="AV60" s="80"/>
      <c r="AW60" s="80"/>
      <c r="AX60" s="80"/>
      <c r="AY60" s="80"/>
      <c r="AZ60" s="80"/>
      <c r="BA60" s="80"/>
      <c r="BB60" s="80"/>
      <c r="BC60">
        <v>3</v>
      </c>
      <c r="BD60" s="79" t="str">
        <f>REPLACE(INDEX(GroupVertices[Group],MATCH(Edges[[#This Row],[Vertex 1]],GroupVertices[Vertex],0)),1,1,"")</f>
        <v>1</v>
      </c>
      <c r="BE60" s="79" t="str">
        <f>REPLACE(INDEX(GroupVertices[Group],MATCH(Edges[[#This Row],[Vertex 2]],GroupVertices[Vertex],0)),1,1,"")</f>
        <v>1</v>
      </c>
      <c r="BF60" s="79">
        <v>12</v>
      </c>
      <c r="BG60" s="48"/>
      <c r="BH60" s="49"/>
      <c r="BI60" s="48"/>
      <c r="BJ60" s="49"/>
      <c r="BK60" s="48"/>
      <c r="BL60" s="49"/>
      <c r="BM60" s="48"/>
      <c r="BN60" s="49"/>
      <c r="BO60" s="48"/>
    </row>
    <row r="61" spans="1:67" ht="15">
      <c r="A61" s="65" t="s">
        <v>255</v>
      </c>
      <c r="B61" s="65" t="s">
        <v>264</v>
      </c>
      <c r="C61" s="66" t="s">
        <v>1498</v>
      </c>
      <c r="D61" s="67">
        <v>10</v>
      </c>
      <c r="E61" s="68" t="s">
        <v>136</v>
      </c>
      <c r="F61" s="69">
        <v>19</v>
      </c>
      <c r="G61" s="66"/>
      <c r="H61" s="70"/>
      <c r="I61" s="71"/>
      <c r="J61" s="71"/>
      <c r="K61" s="34" t="s">
        <v>65</v>
      </c>
      <c r="L61" s="78">
        <v>61</v>
      </c>
      <c r="M61" s="78"/>
      <c r="N61" s="73"/>
      <c r="O61" s="80" t="s">
        <v>285</v>
      </c>
      <c r="P61" s="82">
        <v>43704.979780092595</v>
      </c>
      <c r="Q61" s="80" t="s">
        <v>295</v>
      </c>
      <c r="R61" s="80"/>
      <c r="S61" s="80"/>
      <c r="T61" s="80" t="s">
        <v>322</v>
      </c>
      <c r="U61" s="80"/>
      <c r="V61" s="84" t="s">
        <v>357</v>
      </c>
      <c r="W61" s="82">
        <v>43704.979780092595</v>
      </c>
      <c r="X61" s="86">
        <v>43704</v>
      </c>
      <c r="Y61" s="88" t="s">
        <v>398</v>
      </c>
      <c r="Z61" s="84" t="s">
        <v>450</v>
      </c>
      <c r="AA61" s="80"/>
      <c r="AB61" s="80"/>
      <c r="AC61" s="88" t="s">
        <v>502</v>
      </c>
      <c r="AD61" s="80"/>
      <c r="AE61" s="80" t="b">
        <v>0</v>
      </c>
      <c r="AF61" s="80">
        <v>0</v>
      </c>
      <c r="AG61" s="88" t="s">
        <v>530</v>
      </c>
      <c r="AH61" s="80" t="b">
        <v>0</v>
      </c>
      <c r="AI61" s="80" t="s">
        <v>531</v>
      </c>
      <c r="AJ61" s="80"/>
      <c r="AK61" s="88" t="s">
        <v>530</v>
      </c>
      <c r="AL61" s="80" t="b">
        <v>0</v>
      </c>
      <c r="AM61" s="80">
        <v>3</v>
      </c>
      <c r="AN61" s="88" t="s">
        <v>519</v>
      </c>
      <c r="AO61" s="80" t="s">
        <v>534</v>
      </c>
      <c r="AP61" s="80" t="b">
        <v>0</v>
      </c>
      <c r="AQ61" s="88" t="s">
        <v>519</v>
      </c>
      <c r="AR61" s="80" t="s">
        <v>196</v>
      </c>
      <c r="AS61" s="80">
        <v>0</v>
      </c>
      <c r="AT61" s="80">
        <v>0</v>
      </c>
      <c r="AU61" s="80"/>
      <c r="AV61" s="80"/>
      <c r="AW61" s="80"/>
      <c r="AX61" s="80"/>
      <c r="AY61" s="80"/>
      <c r="AZ61" s="80"/>
      <c r="BA61" s="80"/>
      <c r="BB61" s="80"/>
      <c r="BC61">
        <v>2</v>
      </c>
      <c r="BD61" s="79" t="str">
        <f>REPLACE(INDEX(GroupVertices[Group],MATCH(Edges[[#This Row],[Vertex 1]],GroupVertices[Vertex],0)),1,1,"")</f>
        <v>1</v>
      </c>
      <c r="BE61" s="79" t="str">
        <f>REPLACE(INDEX(GroupVertices[Group],MATCH(Edges[[#This Row],[Vertex 2]],GroupVertices[Vertex],0)),1,1,"")</f>
        <v>1</v>
      </c>
      <c r="BF61" s="79">
        <v>12</v>
      </c>
      <c r="BG61" s="48"/>
      <c r="BH61" s="49"/>
      <c r="BI61" s="48"/>
      <c r="BJ61" s="49"/>
      <c r="BK61" s="48"/>
      <c r="BL61" s="49"/>
      <c r="BM61" s="48"/>
      <c r="BN61" s="49"/>
      <c r="BO61" s="48"/>
    </row>
    <row r="62" spans="1:67" ht="15">
      <c r="A62" s="65" t="s">
        <v>255</v>
      </c>
      <c r="B62" s="65" t="s">
        <v>274</v>
      </c>
      <c r="C62" s="66" t="s">
        <v>1498</v>
      </c>
      <c r="D62" s="67">
        <v>10</v>
      </c>
      <c r="E62" s="68" t="s">
        <v>136</v>
      </c>
      <c r="F62" s="69">
        <v>19</v>
      </c>
      <c r="G62" s="66"/>
      <c r="H62" s="70"/>
      <c r="I62" s="71"/>
      <c r="J62" s="71"/>
      <c r="K62" s="34" t="s">
        <v>65</v>
      </c>
      <c r="L62" s="78">
        <v>62</v>
      </c>
      <c r="M62" s="78"/>
      <c r="N62" s="73"/>
      <c r="O62" s="80" t="s">
        <v>285</v>
      </c>
      <c r="P62" s="82">
        <v>43704.979780092595</v>
      </c>
      <c r="Q62" s="80" t="s">
        <v>295</v>
      </c>
      <c r="R62" s="80"/>
      <c r="S62" s="80"/>
      <c r="T62" s="80" t="s">
        <v>322</v>
      </c>
      <c r="U62" s="80"/>
      <c r="V62" s="84" t="s">
        <v>357</v>
      </c>
      <c r="W62" s="82">
        <v>43704.979780092595</v>
      </c>
      <c r="X62" s="86">
        <v>43704</v>
      </c>
      <c r="Y62" s="88" t="s">
        <v>398</v>
      </c>
      <c r="Z62" s="84" t="s">
        <v>450</v>
      </c>
      <c r="AA62" s="80"/>
      <c r="AB62" s="80"/>
      <c r="AC62" s="88" t="s">
        <v>502</v>
      </c>
      <c r="AD62" s="80"/>
      <c r="AE62" s="80" t="b">
        <v>0</v>
      </c>
      <c r="AF62" s="80">
        <v>0</v>
      </c>
      <c r="AG62" s="88" t="s">
        <v>530</v>
      </c>
      <c r="AH62" s="80" t="b">
        <v>0</v>
      </c>
      <c r="AI62" s="80" t="s">
        <v>531</v>
      </c>
      <c r="AJ62" s="80"/>
      <c r="AK62" s="88" t="s">
        <v>530</v>
      </c>
      <c r="AL62" s="80" t="b">
        <v>0</v>
      </c>
      <c r="AM62" s="80">
        <v>3</v>
      </c>
      <c r="AN62" s="88" t="s">
        <v>519</v>
      </c>
      <c r="AO62" s="80" t="s">
        <v>534</v>
      </c>
      <c r="AP62" s="80" t="b">
        <v>0</v>
      </c>
      <c r="AQ62" s="88" t="s">
        <v>519</v>
      </c>
      <c r="AR62" s="80" t="s">
        <v>196</v>
      </c>
      <c r="AS62" s="80">
        <v>0</v>
      </c>
      <c r="AT62" s="80">
        <v>0</v>
      </c>
      <c r="AU62" s="80"/>
      <c r="AV62" s="80"/>
      <c r="AW62" s="80"/>
      <c r="AX62" s="80"/>
      <c r="AY62" s="80"/>
      <c r="AZ62" s="80"/>
      <c r="BA62" s="80"/>
      <c r="BB62" s="80"/>
      <c r="BC62">
        <v>2</v>
      </c>
      <c r="BD62" s="79" t="str">
        <f>REPLACE(INDEX(GroupVertices[Group],MATCH(Edges[[#This Row],[Vertex 1]],GroupVertices[Vertex],0)),1,1,"")</f>
        <v>1</v>
      </c>
      <c r="BE62" s="79" t="str">
        <f>REPLACE(INDEX(GroupVertices[Group],MATCH(Edges[[#This Row],[Vertex 2]],GroupVertices[Vertex],0)),1,1,"")</f>
        <v>1</v>
      </c>
      <c r="BF62" s="79">
        <v>12</v>
      </c>
      <c r="BG62" s="48">
        <v>1</v>
      </c>
      <c r="BH62" s="49">
        <v>6.25</v>
      </c>
      <c r="BI62" s="48">
        <v>0</v>
      </c>
      <c r="BJ62" s="49">
        <v>0</v>
      </c>
      <c r="BK62" s="48">
        <v>0</v>
      </c>
      <c r="BL62" s="49">
        <v>0</v>
      </c>
      <c r="BM62" s="48">
        <v>15</v>
      </c>
      <c r="BN62" s="49">
        <v>93.75</v>
      </c>
      <c r="BO62" s="48">
        <v>16</v>
      </c>
    </row>
    <row r="63" spans="1:67" ht="15">
      <c r="A63" s="65" t="s">
        <v>256</v>
      </c>
      <c r="B63" s="65" t="s">
        <v>256</v>
      </c>
      <c r="C63" s="66" t="s">
        <v>1496</v>
      </c>
      <c r="D63" s="67">
        <v>3</v>
      </c>
      <c r="E63" s="68" t="s">
        <v>132</v>
      </c>
      <c r="F63" s="69">
        <v>32</v>
      </c>
      <c r="G63" s="66"/>
      <c r="H63" s="70"/>
      <c r="I63" s="71"/>
      <c r="J63" s="71"/>
      <c r="K63" s="34" t="s">
        <v>65</v>
      </c>
      <c r="L63" s="78">
        <v>63</v>
      </c>
      <c r="M63" s="78"/>
      <c r="N63" s="73"/>
      <c r="O63" s="80" t="s">
        <v>196</v>
      </c>
      <c r="P63" s="82">
        <v>43704.0284837963</v>
      </c>
      <c r="Q63" s="80" t="s">
        <v>291</v>
      </c>
      <c r="R63" s="84" t="s">
        <v>309</v>
      </c>
      <c r="S63" s="80" t="s">
        <v>316</v>
      </c>
      <c r="T63" s="80" t="s">
        <v>323</v>
      </c>
      <c r="U63" s="84" t="s">
        <v>331</v>
      </c>
      <c r="V63" s="84" t="s">
        <v>331</v>
      </c>
      <c r="W63" s="82">
        <v>43704.0284837963</v>
      </c>
      <c r="X63" s="86">
        <v>43704</v>
      </c>
      <c r="Y63" s="88" t="s">
        <v>399</v>
      </c>
      <c r="Z63" s="84" t="s">
        <v>451</v>
      </c>
      <c r="AA63" s="80"/>
      <c r="AB63" s="80"/>
      <c r="AC63" s="88" t="s">
        <v>503</v>
      </c>
      <c r="AD63" s="80"/>
      <c r="AE63" s="80" t="b">
        <v>0</v>
      </c>
      <c r="AF63" s="80">
        <v>7</v>
      </c>
      <c r="AG63" s="88" t="s">
        <v>530</v>
      </c>
      <c r="AH63" s="80" t="b">
        <v>0</v>
      </c>
      <c r="AI63" s="80" t="s">
        <v>531</v>
      </c>
      <c r="AJ63" s="80"/>
      <c r="AK63" s="88" t="s">
        <v>530</v>
      </c>
      <c r="AL63" s="80" t="b">
        <v>0</v>
      </c>
      <c r="AM63" s="80">
        <v>9</v>
      </c>
      <c r="AN63" s="88" t="s">
        <v>530</v>
      </c>
      <c r="AO63" s="80" t="s">
        <v>534</v>
      </c>
      <c r="AP63" s="80" t="b">
        <v>0</v>
      </c>
      <c r="AQ63" s="88" t="s">
        <v>503</v>
      </c>
      <c r="AR63" s="80" t="s">
        <v>196</v>
      </c>
      <c r="AS63" s="80">
        <v>0</v>
      </c>
      <c r="AT63" s="80">
        <v>0</v>
      </c>
      <c r="AU63" s="80"/>
      <c r="AV63" s="80"/>
      <c r="AW63" s="80"/>
      <c r="AX63" s="80"/>
      <c r="AY63" s="80"/>
      <c r="AZ63" s="80"/>
      <c r="BA63" s="80"/>
      <c r="BB63" s="80"/>
      <c r="BC63">
        <v>1</v>
      </c>
      <c r="BD63" s="79" t="str">
        <f>REPLACE(INDEX(GroupVertices[Group],MATCH(Edges[[#This Row],[Vertex 1]],GroupVertices[Vertex],0)),1,1,"")</f>
        <v>2</v>
      </c>
      <c r="BE63" s="79" t="str">
        <f>REPLACE(INDEX(GroupVertices[Group],MATCH(Edges[[#This Row],[Vertex 2]],GroupVertices[Vertex],0)),1,1,"")</f>
        <v>2</v>
      </c>
      <c r="BF63" s="79">
        <v>14</v>
      </c>
      <c r="BG63" s="48">
        <v>0</v>
      </c>
      <c r="BH63" s="49">
        <v>0</v>
      </c>
      <c r="BI63" s="48">
        <v>0</v>
      </c>
      <c r="BJ63" s="49">
        <v>0</v>
      </c>
      <c r="BK63" s="48">
        <v>0</v>
      </c>
      <c r="BL63" s="49">
        <v>0</v>
      </c>
      <c r="BM63" s="48">
        <v>31</v>
      </c>
      <c r="BN63" s="49">
        <v>100</v>
      </c>
      <c r="BO63" s="48">
        <v>31</v>
      </c>
    </row>
    <row r="64" spans="1:67" ht="15">
      <c r="A64" s="65" t="s">
        <v>257</v>
      </c>
      <c r="B64" s="65" t="s">
        <v>256</v>
      </c>
      <c r="C64" s="66" t="s">
        <v>1496</v>
      </c>
      <c r="D64" s="67">
        <v>3</v>
      </c>
      <c r="E64" s="68" t="s">
        <v>132</v>
      </c>
      <c r="F64" s="69">
        <v>32</v>
      </c>
      <c r="G64" s="66"/>
      <c r="H64" s="70"/>
      <c r="I64" s="71"/>
      <c r="J64" s="71"/>
      <c r="K64" s="34" t="s">
        <v>65</v>
      </c>
      <c r="L64" s="78">
        <v>64</v>
      </c>
      <c r="M64" s="78"/>
      <c r="N64" s="73"/>
      <c r="O64" s="80" t="s">
        <v>286</v>
      </c>
      <c r="P64" s="82">
        <v>43705.21090277778</v>
      </c>
      <c r="Q64" s="80" t="s">
        <v>291</v>
      </c>
      <c r="R64" s="80"/>
      <c r="S64" s="80"/>
      <c r="T64" s="80"/>
      <c r="U64" s="80"/>
      <c r="V64" s="84" t="s">
        <v>358</v>
      </c>
      <c r="W64" s="82">
        <v>43705.21090277778</v>
      </c>
      <c r="X64" s="86">
        <v>43705</v>
      </c>
      <c r="Y64" s="88" t="s">
        <v>400</v>
      </c>
      <c r="Z64" s="84" t="s">
        <v>452</v>
      </c>
      <c r="AA64" s="80"/>
      <c r="AB64" s="80"/>
      <c r="AC64" s="88" t="s">
        <v>504</v>
      </c>
      <c r="AD64" s="80"/>
      <c r="AE64" s="80" t="b">
        <v>0</v>
      </c>
      <c r="AF64" s="80">
        <v>0</v>
      </c>
      <c r="AG64" s="88" t="s">
        <v>530</v>
      </c>
      <c r="AH64" s="80" t="b">
        <v>0</v>
      </c>
      <c r="AI64" s="80" t="s">
        <v>531</v>
      </c>
      <c r="AJ64" s="80"/>
      <c r="AK64" s="88" t="s">
        <v>530</v>
      </c>
      <c r="AL64" s="80" t="b">
        <v>0</v>
      </c>
      <c r="AM64" s="80">
        <v>9</v>
      </c>
      <c r="AN64" s="88" t="s">
        <v>503</v>
      </c>
      <c r="AO64" s="80" t="s">
        <v>534</v>
      </c>
      <c r="AP64" s="80" t="b">
        <v>0</v>
      </c>
      <c r="AQ64" s="88" t="s">
        <v>503</v>
      </c>
      <c r="AR64" s="80" t="s">
        <v>196</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2</v>
      </c>
      <c r="BF64" s="79">
        <v>14</v>
      </c>
      <c r="BG64" s="48">
        <v>0</v>
      </c>
      <c r="BH64" s="49">
        <v>0</v>
      </c>
      <c r="BI64" s="48">
        <v>0</v>
      </c>
      <c r="BJ64" s="49">
        <v>0</v>
      </c>
      <c r="BK64" s="48">
        <v>0</v>
      </c>
      <c r="BL64" s="49">
        <v>0</v>
      </c>
      <c r="BM64" s="48">
        <v>31</v>
      </c>
      <c r="BN64" s="49">
        <v>100</v>
      </c>
      <c r="BO64" s="48">
        <v>31</v>
      </c>
    </row>
    <row r="65" spans="1:67" ht="15">
      <c r="A65" s="65" t="s">
        <v>258</v>
      </c>
      <c r="B65" s="65" t="s">
        <v>266</v>
      </c>
      <c r="C65" s="66" t="s">
        <v>1497</v>
      </c>
      <c r="D65" s="67">
        <v>10</v>
      </c>
      <c r="E65" s="68" t="s">
        <v>136</v>
      </c>
      <c r="F65" s="69">
        <v>6</v>
      </c>
      <c r="G65" s="66"/>
      <c r="H65" s="70"/>
      <c r="I65" s="71"/>
      <c r="J65" s="71"/>
      <c r="K65" s="34" t="s">
        <v>65</v>
      </c>
      <c r="L65" s="78">
        <v>65</v>
      </c>
      <c r="M65" s="78"/>
      <c r="N65" s="73"/>
      <c r="O65" s="80" t="s">
        <v>286</v>
      </c>
      <c r="P65" s="82">
        <v>43700.9859375</v>
      </c>
      <c r="Q65" s="80" t="s">
        <v>288</v>
      </c>
      <c r="R65" s="80"/>
      <c r="S65" s="80"/>
      <c r="T65" s="80"/>
      <c r="U65" s="80"/>
      <c r="V65" s="84" t="s">
        <v>359</v>
      </c>
      <c r="W65" s="82">
        <v>43700.9859375</v>
      </c>
      <c r="X65" s="86">
        <v>43700</v>
      </c>
      <c r="Y65" s="88" t="s">
        <v>401</v>
      </c>
      <c r="Z65" s="84" t="s">
        <v>453</v>
      </c>
      <c r="AA65" s="80"/>
      <c r="AB65" s="80"/>
      <c r="AC65" s="88" t="s">
        <v>505</v>
      </c>
      <c r="AD65" s="80"/>
      <c r="AE65" s="80" t="b">
        <v>0</v>
      </c>
      <c r="AF65" s="80">
        <v>0</v>
      </c>
      <c r="AG65" s="88" t="s">
        <v>530</v>
      </c>
      <c r="AH65" s="80" t="b">
        <v>0</v>
      </c>
      <c r="AI65" s="80" t="s">
        <v>531</v>
      </c>
      <c r="AJ65" s="80"/>
      <c r="AK65" s="88" t="s">
        <v>530</v>
      </c>
      <c r="AL65" s="80" t="b">
        <v>0</v>
      </c>
      <c r="AM65" s="80">
        <v>10</v>
      </c>
      <c r="AN65" s="88" t="s">
        <v>517</v>
      </c>
      <c r="AO65" s="80" t="s">
        <v>534</v>
      </c>
      <c r="AP65" s="80" t="b">
        <v>0</v>
      </c>
      <c r="AQ65" s="88" t="s">
        <v>517</v>
      </c>
      <c r="AR65" s="80" t="s">
        <v>196</v>
      </c>
      <c r="AS65" s="80">
        <v>0</v>
      </c>
      <c r="AT65" s="80">
        <v>0</v>
      </c>
      <c r="AU65" s="80"/>
      <c r="AV65" s="80"/>
      <c r="AW65" s="80"/>
      <c r="AX65" s="80"/>
      <c r="AY65" s="80"/>
      <c r="AZ65" s="80"/>
      <c r="BA65" s="80"/>
      <c r="BB65" s="80"/>
      <c r="BC65">
        <v>3</v>
      </c>
      <c r="BD65" s="79" t="str">
        <f>REPLACE(INDEX(GroupVertices[Group],MATCH(Edges[[#This Row],[Vertex 1]],GroupVertices[Vertex],0)),1,1,"")</f>
        <v>1</v>
      </c>
      <c r="BE65" s="79" t="str">
        <f>REPLACE(INDEX(GroupVertices[Group],MATCH(Edges[[#This Row],[Vertex 2]],GroupVertices[Vertex],0)),1,1,"")</f>
        <v>1</v>
      </c>
      <c r="BF65" s="79">
        <v>13</v>
      </c>
      <c r="BG65" s="48"/>
      <c r="BH65" s="49"/>
      <c r="BI65" s="48"/>
      <c r="BJ65" s="49"/>
      <c r="BK65" s="48"/>
      <c r="BL65" s="49"/>
      <c r="BM65" s="48"/>
      <c r="BN65" s="49"/>
      <c r="BO65" s="48"/>
    </row>
    <row r="66" spans="1:67" ht="15">
      <c r="A66" s="65" t="s">
        <v>258</v>
      </c>
      <c r="B66" s="65" t="s">
        <v>264</v>
      </c>
      <c r="C66" s="66" t="s">
        <v>1498</v>
      </c>
      <c r="D66" s="67">
        <v>10</v>
      </c>
      <c r="E66" s="68" t="s">
        <v>136</v>
      </c>
      <c r="F66" s="69">
        <v>19</v>
      </c>
      <c r="G66" s="66"/>
      <c r="H66" s="70"/>
      <c r="I66" s="71"/>
      <c r="J66" s="71"/>
      <c r="K66" s="34" t="s">
        <v>65</v>
      </c>
      <c r="L66" s="78">
        <v>66</v>
      </c>
      <c r="M66" s="78"/>
      <c r="N66" s="73"/>
      <c r="O66" s="80" t="s">
        <v>285</v>
      </c>
      <c r="P66" s="82">
        <v>43700.9859375</v>
      </c>
      <c r="Q66" s="80" t="s">
        <v>288</v>
      </c>
      <c r="R66" s="80"/>
      <c r="S66" s="80"/>
      <c r="T66" s="80"/>
      <c r="U66" s="80"/>
      <c r="V66" s="84" t="s">
        <v>359</v>
      </c>
      <c r="W66" s="82">
        <v>43700.9859375</v>
      </c>
      <c r="X66" s="86">
        <v>43700</v>
      </c>
      <c r="Y66" s="88" t="s">
        <v>401</v>
      </c>
      <c r="Z66" s="84" t="s">
        <v>453</v>
      </c>
      <c r="AA66" s="80"/>
      <c r="AB66" s="80"/>
      <c r="AC66" s="88" t="s">
        <v>505</v>
      </c>
      <c r="AD66" s="80"/>
      <c r="AE66" s="80" t="b">
        <v>0</v>
      </c>
      <c r="AF66" s="80">
        <v>0</v>
      </c>
      <c r="AG66" s="88" t="s">
        <v>530</v>
      </c>
      <c r="AH66" s="80" t="b">
        <v>0</v>
      </c>
      <c r="AI66" s="80" t="s">
        <v>531</v>
      </c>
      <c r="AJ66" s="80"/>
      <c r="AK66" s="88" t="s">
        <v>530</v>
      </c>
      <c r="AL66" s="80" t="b">
        <v>0</v>
      </c>
      <c r="AM66" s="80">
        <v>10</v>
      </c>
      <c r="AN66" s="88" t="s">
        <v>517</v>
      </c>
      <c r="AO66" s="80" t="s">
        <v>534</v>
      </c>
      <c r="AP66" s="80" t="b">
        <v>0</v>
      </c>
      <c r="AQ66" s="88" t="s">
        <v>517</v>
      </c>
      <c r="AR66" s="80" t="s">
        <v>196</v>
      </c>
      <c r="AS66" s="80">
        <v>0</v>
      </c>
      <c r="AT66" s="80">
        <v>0</v>
      </c>
      <c r="AU66" s="80"/>
      <c r="AV66" s="80"/>
      <c r="AW66" s="80"/>
      <c r="AX66" s="80"/>
      <c r="AY66" s="80"/>
      <c r="AZ66" s="80"/>
      <c r="BA66" s="80"/>
      <c r="BB66" s="80"/>
      <c r="BC66">
        <v>2</v>
      </c>
      <c r="BD66" s="79" t="str">
        <f>REPLACE(INDEX(GroupVertices[Group],MATCH(Edges[[#This Row],[Vertex 1]],GroupVertices[Vertex],0)),1,1,"")</f>
        <v>1</v>
      </c>
      <c r="BE66" s="79" t="str">
        <f>REPLACE(INDEX(GroupVertices[Group],MATCH(Edges[[#This Row],[Vertex 2]],GroupVertices[Vertex],0)),1,1,"")</f>
        <v>1</v>
      </c>
      <c r="BF66" s="79">
        <v>13</v>
      </c>
      <c r="BG66" s="48"/>
      <c r="BH66" s="49"/>
      <c r="BI66" s="48"/>
      <c r="BJ66" s="49"/>
      <c r="BK66" s="48"/>
      <c r="BL66" s="49"/>
      <c r="BM66" s="48"/>
      <c r="BN66" s="49"/>
      <c r="BO66" s="48"/>
    </row>
    <row r="67" spans="1:67" ht="15">
      <c r="A67" s="65" t="s">
        <v>258</v>
      </c>
      <c r="B67" s="65" t="s">
        <v>274</v>
      </c>
      <c r="C67" s="66" t="s">
        <v>1498</v>
      </c>
      <c r="D67" s="67">
        <v>10</v>
      </c>
      <c r="E67" s="68" t="s">
        <v>136</v>
      </c>
      <c r="F67" s="69">
        <v>19</v>
      </c>
      <c r="G67" s="66"/>
      <c r="H67" s="70"/>
      <c r="I67" s="71"/>
      <c r="J67" s="71"/>
      <c r="K67" s="34" t="s">
        <v>65</v>
      </c>
      <c r="L67" s="78">
        <v>67</v>
      </c>
      <c r="M67" s="78"/>
      <c r="N67" s="73"/>
      <c r="O67" s="80" t="s">
        <v>285</v>
      </c>
      <c r="P67" s="82">
        <v>43700.9859375</v>
      </c>
      <c r="Q67" s="80" t="s">
        <v>288</v>
      </c>
      <c r="R67" s="80"/>
      <c r="S67" s="80"/>
      <c r="T67" s="80"/>
      <c r="U67" s="80"/>
      <c r="V67" s="84" t="s">
        <v>359</v>
      </c>
      <c r="W67" s="82">
        <v>43700.9859375</v>
      </c>
      <c r="X67" s="86">
        <v>43700</v>
      </c>
      <c r="Y67" s="88" t="s">
        <v>401</v>
      </c>
      <c r="Z67" s="84" t="s">
        <v>453</v>
      </c>
      <c r="AA67" s="80"/>
      <c r="AB67" s="80"/>
      <c r="AC67" s="88" t="s">
        <v>505</v>
      </c>
      <c r="AD67" s="80"/>
      <c r="AE67" s="80" t="b">
        <v>0</v>
      </c>
      <c r="AF67" s="80">
        <v>0</v>
      </c>
      <c r="AG67" s="88" t="s">
        <v>530</v>
      </c>
      <c r="AH67" s="80" t="b">
        <v>0</v>
      </c>
      <c r="AI67" s="80" t="s">
        <v>531</v>
      </c>
      <c r="AJ67" s="80"/>
      <c r="AK67" s="88" t="s">
        <v>530</v>
      </c>
      <c r="AL67" s="80" t="b">
        <v>0</v>
      </c>
      <c r="AM67" s="80">
        <v>10</v>
      </c>
      <c r="AN67" s="88" t="s">
        <v>517</v>
      </c>
      <c r="AO67" s="80" t="s">
        <v>534</v>
      </c>
      <c r="AP67" s="80" t="b">
        <v>0</v>
      </c>
      <c r="AQ67" s="88" t="s">
        <v>517</v>
      </c>
      <c r="AR67" s="80" t="s">
        <v>196</v>
      </c>
      <c r="AS67" s="80">
        <v>0</v>
      </c>
      <c r="AT67" s="80">
        <v>0</v>
      </c>
      <c r="AU67" s="80"/>
      <c r="AV67" s="80"/>
      <c r="AW67" s="80"/>
      <c r="AX67" s="80"/>
      <c r="AY67" s="80"/>
      <c r="AZ67" s="80"/>
      <c r="BA67" s="80"/>
      <c r="BB67" s="80"/>
      <c r="BC67">
        <v>2</v>
      </c>
      <c r="BD67" s="79" t="str">
        <f>REPLACE(INDEX(GroupVertices[Group],MATCH(Edges[[#This Row],[Vertex 1]],GroupVertices[Vertex],0)),1,1,"")</f>
        <v>1</v>
      </c>
      <c r="BE67" s="79" t="str">
        <f>REPLACE(INDEX(GroupVertices[Group],MATCH(Edges[[#This Row],[Vertex 2]],GroupVertices[Vertex],0)),1,1,"")</f>
        <v>1</v>
      </c>
      <c r="BF67" s="79">
        <v>13</v>
      </c>
      <c r="BG67" s="48"/>
      <c r="BH67" s="49"/>
      <c r="BI67" s="48"/>
      <c r="BJ67" s="49"/>
      <c r="BK67" s="48"/>
      <c r="BL67" s="49"/>
      <c r="BM67" s="48"/>
      <c r="BN67" s="49"/>
      <c r="BO67" s="48"/>
    </row>
    <row r="68" spans="1:67" ht="15">
      <c r="A68" s="65" t="s">
        <v>258</v>
      </c>
      <c r="B68" s="65" t="s">
        <v>265</v>
      </c>
      <c r="C68" s="66" t="s">
        <v>1497</v>
      </c>
      <c r="D68" s="67">
        <v>10</v>
      </c>
      <c r="E68" s="68" t="s">
        <v>136</v>
      </c>
      <c r="F68" s="69">
        <v>6</v>
      </c>
      <c r="G68" s="66"/>
      <c r="H68" s="70"/>
      <c r="I68" s="71"/>
      <c r="J68" s="71"/>
      <c r="K68" s="34" t="s">
        <v>65</v>
      </c>
      <c r="L68" s="78">
        <v>68</v>
      </c>
      <c r="M68" s="78"/>
      <c r="N68" s="73"/>
      <c r="O68" s="80" t="s">
        <v>285</v>
      </c>
      <c r="P68" s="82">
        <v>43700.9859375</v>
      </c>
      <c r="Q68" s="80" t="s">
        <v>288</v>
      </c>
      <c r="R68" s="80"/>
      <c r="S68" s="80"/>
      <c r="T68" s="80"/>
      <c r="U68" s="80"/>
      <c r="V68" s="84" t="s">
        <v>359</v>
      </c>
      <c r="W68" s="82">
        <v>43700.9859375</v>
      </c>
      <c r="X68" s="86">
        <v>43700</v>
      </c>
      <c r="Y68" s="88" t="s">
        <v>401</v>
      </c>
      <c r="Z68" s="84" t="s">
        <v>453</v>
      </c>
      <c r="AA68" s="80"/>
      <c r="AB68" s="80"/>
      <c r="AC68" s="88" t="s">
        <v>505</v>
      </c>
      <c r="AD68" s="80"/>
      <c r="AE68" s="80" t="b">
        <v>0</v>
      </c>
      <c r="AF68" s="80">
        <v>0</v>
      </c>
      <c r="AG68" s="88" t="s">
        <v>530</v>
      </c>
      <c r="AH68" s="80" t="b">
        <v>0</v>
      </c>
      <c r="AI68" s="80" t="s">
        <v>531</v>
      </c>
      <c r="AJ68" s="80"/>
      <c r="AK68" s="88" t="s">
        <v>530</v>
      </c>
      <c r="AL68" s="80" t="b">
        <v>0</v>
      </c>
      <c r="AM68" s="80">
        <v>10</v>
      </c>
      <c r="AN68" s="88" t="s">
        <v>517</v>
      </c>
      <c r="AO68" s="80" t="s">
        <v>534</v>
      </c>
      <c r="AP68" s="80" t="b">
        <v>0</v>
      </c>
      <c r="AQ68" s="88" t="s">
        <v>517</v>
      </c>
      <c r="AR68" s="80" t="s">
        <v>196</v>
      </c>
      <c r="AS68" s="80">
        <v>0</v>
      </c>
      <c r="AT68" s="80">
        <v>0</v>
      </c>
      <c r="AU68" s="80"/>
      <c r="AV68" s="80"/>
      <c r="AW68" s="80"/>
      <c r="AX68" s="80"/>
      <c r="AY68" s="80"/>
      <c r="AZ68" s="80"/>
      <c r="BA68" s="80"/>
      <c r="BB68" s="80"/>
      <c r="BC68">
        <v>3</v>
      </c>
      <c r="BD68" s="79" t="str">
        <f>REPLACE(INDEX(GroupVertices[Group],MATCH(Edges[[#This Row],[Vertex 1]],GroupVertices[Vertex],0)),1,1,"")</f>
        <v>1</v>
      </c>
      <c r="BE68" s="79" t="str">
        <f>REPLACE(INDEX(GroupVertices[Group],MATCH(Edges[[#This Row],[Vertex 2]],GroupVertices[Vertex],0)),1,1,"")</f>
        <v>1</v>
      </c>
      <c r="BF68" s="79">
        <v>13</v>
      </c>
      <c r="BG68" s="48">
        <v>1</v>
      </c>
      <c r="BH68" s="49">
        <v>2.4390243902439024</v>
      </c>
      <c r="BI68" s="48">
        <v>0</v>
      </c>
      <c r="BJ68" s="49">
        <v>0</v>
      </c>
      <c r="BK68" s="48">
        <v>0</v>
      </c>
      <c r="BL68" s="49">
        <v>0</v>
      </c>
      <c r="BM68" s="48">
        <v>40</v>
      </c>
      <c r="BN68" s="49">
        <v>97.5609756097561</v>
      </c>
      <c r="BO68" s="48">
        <v>41</v>
      </c>
    </row>
    <row r="69" spans="1:67" ht="15">
      <c r="A69" s="65" t="s">
        <v>258</v>
      </c>
      <c r="B69" s="65" t="s">
        <v>266</v>
      </c>
      <c r="C69" s="66" t="s">
        <v>1497</v>
      </c>
      <c r="D69" s="67">
        <v>10</v>
      </c>
      <c r="E69" s="68" t="s">
        <v>136</v>
      </c>
      <c r="F69" s="69">
        <v>6</v>
      </c>
      <c r="G69" s="66"/>
      <c r="H69" s="70"/>
      <c r="I69" s="71"/>
      <c r="J69" s="71"/>
      <c r="K69" s="34" t="s">
        <v>65</v>
      </c>
      <c r="L69" s="78">
        <v>69</v>
      </c>
      <c r="M69" s="78"/>
      <c r="N69" s="73"/>
      <c r="O69" s="80" t="s">
        <v>286</v>
      </c>
      <c r="P69" s="82">
        <v>43705.57502314815</v>
      </c>
      <c r="Q69" s="80" t="s">
        <v>295</v>
      </c>
      <c r="R69" s="80"/>
      <c r="S69" s="80"/>
      <c r="T69" s="80" t="s">
        <v>322</v>
      </c>
      <c r="U69" s="80"/>
      <c r="V69" s="84" t="s">
        <v>359</v>
      </c>
      <c r="W69" s="82">
        <v>43705.57502314815</v>
      </c>
      <c r="X69" s="86">
        <v>43705</v>
      </c>
      <c r="Y69" s="88" t="s">
        <v>402</v>
      </c>
      <c r="Z69" s="84" t="s">
        <v>454</v>
      </c>
      <c r="AA69" s="80"/>
      <c r="AB69" s="80"/>
      <c r="AC69" s="88" t="s">
        <v>506</v>
      </c>
      <c r="AD69" s="80"/>
      <c r="AE69" s="80" t="b">
        <v>0</v>
      </c>
      <c r="AF69" s="80">
        <v>0</v>
      </c>
      <c r="AG69" s="88" t="s">
        <v>530</v>
      </c>
      <c r="AH69" s="80" t="b">
        <v>0</v>
      </c>
      <c r="AI69" s="80" t="s">
        <v>531</v>
      </c>
      <c r="AJ69" s="80"/>
      <c r="AK69" s="88" t="s">
        <v>530</v>
      </c>
      <c r="AL69" s="80" t="b">
        <v>0</v>
      </c>
      <c r="AM69" s="80">
        <v>3</v>
      </c>
      <c r="AN69" s="88" t="s">
        <v>519</v>
      </c>
      <c r="AO69" s="80" t="s">
        <v>534</v>
      </c>
      <c r="AP69" s="80" t="b">
        <v>0</v>
      </c>
      <c r="AQ69" s="88" t="s">
        <v>519</v>
      </c>
      <c r="AR69" s="80" t="s">
        <v>196</v>
      </c>
      <c r="AS69" s="80">
        <v>0</v>
      </c>
      <c r="AT69" s="80">
        <v>0</v>
      </c>
      <c r="AU69" s="80"/>
      <c r="AV69" s="80"/>
      <c r="AW69" s="80"/>
      <c r="AX69" s="80"/>
      <c r="AY69" s="80"/>
      <c r="AZ69" s="80"/>
      <c r="BA69" s="80"/>
      <c r="BB69" s="80"/>
      <c r="BC69">
        <v>3</v>
      </c>
      <c r="BD69" s="79" t="str">
        <f>REPLACE(INDEX(GroupVertices[Group],MATCH(Edges[[#This Row],[Vertex 1]],GroupVertices[Vertex],0)),1,1,"")</f>
        <v>1</v>
      </c>
      <c r="BE69" s="79" t="str">
        <f>REPLACE(INDEX(GroupVertices[Group],MATCH(Edges[[#This Row],[Vertex 2]],GroupVertices[Vertex],0)),1,1,"")</f>
        <v>1</v>
      </c>
      <c r="BF69" s="79">
        <v>12</v>
      </c>
      <c r="BG69" s="48"/>
      <c r="BH69" s="49"/>
      <c r="BI69" s="48"/>
      <c r="BJ69" s="49"/>
      <c r="BK69" s="48"/>
      <c r="BL69" s="49"/>
      <c r="BM69" s="48"/>
      <c r="BN69" s="49"/>
      <c r="BO69" s="48"/>
    </row>
    <row r="70" spans="1:67" ht="15">
      <c r="A70" s="65" t="s">
        <v>258</v>
      </c>
      <c r="B70" s="65" t="s">
        <v>265</v>
      </c>
      <c r="C70" s="66" t="s">
        <v>1497</v>
      </c>
      <c r="D70" s="67">
        <v>10</v>
      </c>
      <c r="E70" s="68" t="s">
        <v>136</v>
      </c>
      <c r="F70" s="69">
        <v>6</v>
      </c>
      <c r="G70" s="66"/>
      <c r="H70" s="70"/>
      <c r="I70" s="71"/>
      <c r="J70" s="71"/>
      <c r="K70" s="34" t="s">
        <v>65</v>
      </c>
      <c r="L70" s="78">
        <v>70</v>
      </c>
      <c r="M70" s="78"/>
      <c r="N70" s="73"/>
      <c r="O70" s="80" t="s">
        <v>285</v>
      </c>
      <c r="P70" s="82">
        <v>43705.57502314815</v>
      </c>
      <c r="Q70" s="80" t="s">
        <v>295</v>
      </c>
      <c r="R70" s="80"/>
      <c r="S70" s="80"/>
      <c r="T70" s="80" t="s">
        <v>322</v>
      </c>
      <c r="U70" s="80"/>
      <c r="V70" s="84" t="s">
        <v>359</v>
      </c>
      <c r="W70" s="82">
        <v>43705.57502314815</v>
      </c>
      <c r="X70" s="86">
        <v>43705</v>
      </c>
      <c r="Y70" s="88" t="s">
        <v>402</v>
      </c>
      <c r="Z70" s="84" t="s">
        <v>454</v>
      </c>
      <c r="AA70" s="80"/>
      <c r="AB70" s="80"/>
      <c r="AC70" s="88" t="s">
        <v>506</v>
      </c>
      <c r="AD70" s="80"/>
      <c r="AE70" s="80" t="b">
        <v>0</v>
      </c>
      <c r="AF70" s="80">
        <v>0</v>
      </c>
      <c r="AG70" s="88" t="s">
        <v>530</v>
      </c>
      <c r="AH70" s="80" t="b">
        <v>0</v>
      </c>
      <c r="AI70" s="80" t="s">
        <v>531</v>
      </c>
      <c r="AJ70" s="80"/>
      <c r="AK70" s="88" t="s">
        <v>530</v>
      </c>
      <c r="AL70" s="80" t="b">
        <v>0</v>
      </c>
      <c r="AM70" s="80">
        <v>3</v>
      </c>
      <c r="AN70" s="88" t="s">
        <v>519</v>
      </c>
      <c r="AO70" s="80" t="s">
        <v>534</v>
      </c>
      <c r="AP70" s="80" t="b">
        <v>0</v>
      </c>
      <c r="AQ70" s="88" t="s">
        <v>519</v>
      </c>
      <c r="AR70" s="80" t="s">
        <v>196</v>
      </c>
      <c r="AS70" s="80">
        <v>0</v>
      </c>
      <c r="AT70" s="80">
        <v>0</v>
      </c>
      <c r="AU70" s="80"/>
      <c r="AV70" s="80"/>
      <c r="AW70" s="80"/>
      <c r="AX70" s="80"/>
      <c r="AY70" s="80"/>
      <c r="AZ70" s="80"/>
      <c r="BA70" s="80"/>
      <c r="BB70" s="80"/>
      <c r="BC70">
        <v>3</v>
      </c>
      <c r="BD70" s="79" t="str">
        <f>REPLACE(INDEX(GroupVertices[Group],MATCH(Edges[[#This Row],[Vertex 1]],GroupVertices[Vertex],0)),1,1,"")</f>
        <v>1</v>
      </c>
      <c r="BE70" s="79" t="str">
        <f>REPLACE(INDEX(GroupVertices[Group],MATCH(Edges[[#This Row],[Vertex 2]],GroupVertices[Vertex],0)),1,1,"")</f>
        <v>1</v>
      </c>
      <c r="BF70" s="79">
        <v>12</v>
      </c>
      <c r="BG70" s="48"/>
      <c r="BH70" s="49"/>
      <c r="BI70" s="48"/>
      <c r="BJ70" s="49"/>
      <c r="BK70" s="48"/>
      <c r="BL70" s="49"/>
      <c r="BM70" s="48"/>
      <c r="BN70" s="49"/>
      <c r="BO70" s="48"/>
    </row>
    <row r="71" spans="1:67" ht="15">
      <c r="A71" s="65" t="s">
        <v>258</v>
      </c>
      <c r="B71" s="65" t="s">
        <v>264</v>
      </c>
      <c r="C71" s="66" t="s">
        <v>1498</v>
      </c>
      <c r="D71" s="67">
        <v>10</v>
      </c>
      <c r="E71" s="68" t="s">
        <v>136</v>
      </c>
      <c r="F71" s="69">
        <v>19</v>
      </c>
      <c r="G71" s="66"/>
      <c r="H71" s="70"/>
      <c r="I71" s="71"/>
      <c r="J71" s="71"/>
      <c r="K71" s="34" t="s">
        <v>65</v>
      </c>
      <c r="L71" s="78">
        <v>71</v>
      </c>
      <c r="M71" s="78"/>
      <c r="N71" s="73"/>
      <c r="O71" s="80" t="s">
        <v>285</v>
      </c>
      <c r="P71" s="82">
        <v>43705.57502314815</v>
      </c>
      <c r="Q71" s="80" t="s">
        <v>295</v>
      </c>
      <c r="R71" s="80"/>
      <c r="S71" s="80"/>
      <c r="T71" s="80" t="s">
        <v>322</v>
      </c>
      <c r="U71" s="80"/>
      <c r="V71" s="84" t="s">
        <v>359</v>
      </c>
      <c r="W71" s="82">
        <v>43705.57502314815</v>
      </c>
      <c r="X71" s="86">
        <v>43705</v>
      </c>
      <c r="Y71" s="88" t="s">
        <v>402</v>
      </c>
      <c r="Z71" s="84" t="s">
        <v>454</v>
      </c>
      <c r="AA71" s="80"/>
      <c r="AB71" s="80"/>
      <c r="AC71" s="88" t="s">
        <v>506</v>
      </c>
      <c r="AD71" s="80"/>
      <c r="AE71" s="80" t="b">
        <v>0</v>
      </c>
      <c r="AF71" s="80">
        <v>0</v>
      </c>
      <c r="AG71" s="88" t="s">
        <v>530</v>
      </c>
      <c r="AH71" s="80" t="b">
        <v>0</v>
      </c>
      <c r="AI71" s="80" t="s">
        <v>531</v>
      </c>
      <c r="AJ71" s="80"/>
      <c r="AK71" s="88" t="s">
        <v>530</v>
      </c>
      <c r="AL71" s="80" t="b">
        <v>0</v>
      </c>
      <c r="AM71" s="80">
        <v>3</v>
      </c>
      <c r="AN71" s="88" t="s">
        <v>519</v>
      </c>
      <c r="AO71" s="80" t="s">
        <v>534</v>
      </c>
      <c r="AP71" s="80" t="b">
        <v>0</v>
      </c>
      <c r="AQ71" s="88" t="s">
        <v>519</v>
      </c>
      <c r="AR71" s="80" t="s">
        <v>196</v>
      </c>
      <c r="AS71" s="80">
        <v>0</v>
      </c>
      <c r="AT71" s="80">
        <v>0</v>
      </c>
      <c r="AU71" s="80"/>
      <c r="AV71" s="80"/>
      <c r="AW71" s="80"/>
      <c r="AX71" s="80"/>
      <c r="AY71" s="80"/>
      <c r="AZ71" s="80"/>
      <c r="BA71" s="80"/>
      <c r="BB71" s="80"/>
      <c r="BC71">
        <v>2</v>
      </c>
      <c r="BD71" s="79" t="str">
        <f>REPLACE(INDEX(GroupVertices[Group],MATCH(Edges[[#This Row],[Vertex 1]],GroupVertices[Vertex],0)),1,1,"")</f>
        <v>1</v>
      </c>
      <c r="BE71" s="79" t="str">
        <f>REPLACE(INDEX(GroupVertices[Group],MATCH(Edges[[#This Row],[Vertex 2]],GroupVertices[Vertex],0)),1,1,"")</f>
        <v>1</v>
      </c>
      <c r="BF71" s="79">
        <v>12</v>
      </c>
      <c r="BG71" s="48"/>
      <c r="BH71" s="49"/>
      <c r="BI71" s="48"/>
      <c r="BJ71" s="49"/>
      <c r="BK71" s="48"/>
      <c r="BL71" s="49"/>
      <c r="BM71" s="48"/>
      <c r="BN71" s="49"/>
      <c r="BO71" s="48"/>
    </row>
    <row r="72" spans="1:67" ht="15">
      <c r="A72" s="65" t="s">
        <v>258</v>
      </c>
      <c r="B72" s="65" t="s">
        <v>274</v>
      </c>
      <c r="C72" s="66" t="s">
        <v>1498</v>
      </c>
      <c r="D72" s="67">
        <v>10</v>
      </c>
      <c r="E72" s="68" t="s">
        <v>136</v>
      </c>
      <c r="F72" s="69">
        <v>19</v>
      </c>
      <c r="G72" s="66"/>
      <c r="H72" s="70"/>
      <c r="I72" s="71"/>
      <c r="J72" s="71"/>
      <c r="K72" s="34" t="s">
        <v>65</v>
      </c>
      <c r="L72" s="78">
        <v>72</v>
      </c>
      <c r="M72" s="78"/>
      <c r="N72" s="73"/>
      <c r="O72" s="80" t="s">
        <v>285</v>
      </c>
      <c r="P72" s="82">
        <v>43705.57502314815</v>
      </c>
      <c r="Q72" s="80" t="s">
        <v>295</v>
      </c>
      <c r="R72" s="80"/>
      <c r="S72" s="80"/>
      <c r="T72" s="80" t="s">
        <v>322</v>
      </c>
      <c r="U72" s="80"/>
      <c r="V72" s="84" t="s">
        <v>359</v>
      </c>
      <c r="W72" s="82">
        <v>43705.57502314815</v>
      </c>
      <c r="X72" s="86">
        <v>43705</v>
      </c>
      <c r="Y72" s="88" t="s">
        <v>402</v>
      </c>
      <c r="Z72" s="84" t="s">
        <v>454</v>
      </c>
      <c r="AA72" s="80"/>
      <c r="AB72" s="80"/>
      <c r="AC72" s="88" t="s">
        <v>506</v>
      </c>
      <c r="AD72" s="80"/>
      <c r="AE72" s="80" t="b">
        <v>0</v>
      </c>
      <c r="AF72" s="80">
        <v>0</v>
      </c>
      <c r="AG72" s="88" t="s">
        <v>530</v>
      </c>
      <c r="AH72" s="80" t="b">
        <v>0</v>
      </c>
      <c r="AI72" s="80" t="s">
        <v>531</v>
      </c>
      <c r="AJ72" s="80"/>
      <c r="AK72" s="88" t="s">
        <v>530</v>
      </c>
      <c r="AL72" s="80" t="b">
        <v>0</v>
      </c>
      <c r="AM72" s="80">
        <v>3</v>
      </c>
      <c r="AN72" s="88" t="s">
        <v>519</v>
      </c>
      <c r="AO72" s="80" t="s">
        <v>534</v>
      </c>
      <c r="AP72" s="80" t="b">
        <v>0</v>
      </c>
      <c r="AQ72" s="88" t="s">
        <v>519</v>
      </c>
      <c r="AR72" s="80" t="s">
        <v>196</v>
      </c>
      <c r="AS72" s="80">
        <v>0</v>
      </c>
      <c r="AT72" s="80">
        <v>0</v>
      </c>
      <c r="AU72" s="80"/>
      <c r="AV72" s="80"/>
      <c r="AW72" s="80"/>
      <c r="AX72" s="80"/>
      <c r="AY72" s="80"/>
      <c r="AZ72" s="80"/>
      <c r="BA72" s="80"/>
      <c r="BB72" s="80"/>
      <c r="BC72">
        <v>2</v>
      </c>
      <c r="BD72" s="79" t="str">
        <f>REPLACE(INDEX(GroupVertices[Group],MATCH(Edges[[#This Row],[Vertex 1]],GroupVertices[Vertex],0)),1,1,"")</f>
        <v>1</v>
      </c>
      <c r="BE72" s="79" t="str">
        <f>REPLACE(INDEX(GroupVertices[Group],MATCH(Edges[[#This Row],[Vertex 2]],GroupVertices[Vertex],0)),1,1,"")</f>
        <v>1</v>
      </c>
      <c r="BF72" s="79">
        <v>12</v>
      </c>
      <c r="BG72" s="48">
        <v>1</v>
      </c>
      <c r="BH72" s="49">
        <v>6.25</v>
      </c>
      <c r="BI72" s="48">
        <v>0</v>
      </c>
      <c r="BJ72" s="49">
        <v>0</v>
      </c>
      <c r="BK72" s="48">
        <v>0</v>
      </c>
      <c r="BL72" s="49">
        <v>0</v>
      </c>
      <c r="BM72" s="48">
        <v>15</v>
      </c>
      <c r="BN72" s="49">
        <v>93.75</v>
      </c>
      <c r="BO72" s="48">
        <v>16</v>
      </c>
    </row>
    <row r="73" spans="1:67" ht="15">
      <c r="A73" s="65" t="s">
        <v>258</v>
      </c>
      <c r="B73" s="65" t="s">
        <v>266</v>
      </c>
      <c r="C73" s="66" t="s">
        <v>1497</v>
      </c>
      <c r="D73" s="67">
        <v>10</v>
      </c>
      <c r="E73" s="68" t="s">
        <v>136</v>
      </c>
      <c r="F73" s="69">
        <v>6</v>
      </c>
      <c r="G73" s="66"/>
      <c r="H73" s="70"/>
      <c r="I73" s="71"/>
      <c r="J73" s="71"/>
      <c r="K73" s="34" t="s">
        <v>65</v>
      </c>
      <c r="L73" s="78">
        <v>73</v>
      </c>
      <c r="M73" s="78"/>
      <c r="N73" s="73"/>
      <c r="O73" s="80" t="s">
        <v>286</v>
      </c>
      <c r="P73" s="82">
        <v>43705.5753587963</v>
      </c>
      <c r="Q73" s="80" t="s">
        <v>294</v>
      </c>
      <c r="R73" s="80"/>
      <c r="S73" s="80"/>
      <c r="T73" s="80" t="s">
        <v>321</v>
      </c>
      <c r="U73" s="80"/>
      <c r="V73" s="84" t="s">
        <v>359</v>
      </c>
      <c r="W73" s="82">
        <v>43705.5753587963</v>
      </c>
      <c r="X73" s="86">
        <v>43705</v>
      </c>
      <c r="Y73" s="88" t="s">
        <v>403</v>
      </c>
      <c r="Z73" s="84" t="s">
        <v>455</v>
      </c>
      <c r="AA73" s="80"/>
      <c r="AB73" s="80"/>
      <c r="AC73" s="88" t="s">
        <v>507</v>
      </c>
      <c r="AD73" s="80"/>
      <c r="AE73" s="80" t="b">
        <v>0</v>
      </c>
      <c r="AF73" s="80">
        <v>0</v>
      </c>
      <c r="AG73" s="88" t="s">
        <v>530</v>
      </c>
      <c r="AH73" s="80" t="b">
        <v>0</v>
      </c>
      <c r="AI73" s="80" t="s">
        <v>531</v>
      </c>
      <c r="AJ73" s="80"/>
      <c r="AK73" s="88" t="s">
        <v>530</v>
      </c>
      <c r="AL73" s="80" t="b">
        <v>0</v>
      </c>
      <c r="AM73" s="80">
        <v>3</v>
      </c>
      <c r="AN73" s="88" t="s">
        <v>518</v>
      </c>
      <c r="AO73" s="80" t="s">
        <v>534</v>
      </c>
      <c r="AP73" s="80" t="b">
        <v>0</v>
      </c>
      <c r="AQ73" s="88" t="s">
        <v>518</v>
      </c>
      <c r="AR73" s="80" t="s">
        <v>196</v>
      </c>
      <c r="AS73" s="80">
        <v>0</v>
      </c>
      <c r="AT73" s="80">
        <v>0</v>
      </c>
      <c r="AU73" s="80"/>
      <c r="AV73" s="80"/>
      <c r="AW73" s="80"/>
      <c r="AX73" s="80"/>
      <c r="AY73" s="80"/>
      <c r="AZ73" s="80"/>
      <c r="BA73" s="80"/>
      <c r="BB73" s="80"/>
      <c r="BC73">
        <v>3</v>
      </c>
      <c r="BD73" s="79" t="str">
        <f>REPLACE(INDEX(GroupVertices[Group],MATCH(Edges[[#This Row],[Vertex 1]],GroupVertices[Vertex],0)),1,1,"")</f>
        <v>1</v>
      </c>
      <c r="BE73" s="79" t="str">
        <f>REPLACE(INDEX(GroupVertices[Group],MATCH(Edges[[#This Row],[Vertex 2]],GroupVertices[Vertex],0)),1,1,"")</f>
        <v>1</v>
      </c>
      <c r="BF73" s="79">
        <v>11</v>
      </c>
      <c r="BG73" s="48"/>
      <c r="BH73" s="49"/>
      <c r="BI73" s="48"/>
      <c r="BJ73" s="49"/>
      <c r="BK73" s="48"/>
      <c r="BL73" s="49"/>
      <c r="BM73" s="48"/>
      <c r="BN73" s="49"/>
      <c r="BO73" s="48"/>
    </row>
    <row r="74" spans="1:67" ht="15">
      <c r="A74" s="65" t="s">
        <v>258</v>
      </c>
      <c r="B74" s="65" t="s">
        <v>265</v>
      </c>
      <c r="C74" s="66" t="s">
        <v>1497</v>
      </c>
      <c r="D74" s="67">
        <v>10</v>
      </c>
      <c r="E74" s="68" t="s">
        <v>136</v>
      </c>
      <c r="F74" s="69">
        <v>6</v>
      </c>
      <c r="G74" s="66"/>
      <c r="H74" s="70"/>
      <c r="I74" s="71"/>
      <c r="J74" s="71"/>
      <c r="K74" s="34" t="s">
        <v>65</v>
      </c>
      <c r="L74" s="78">
        <v>74</v>
      </c>
      <c r="M74" s="78"/>
      <c r="N74" s="73"/>
      <c r="O74" s="80" t="s">
        <v>285</v>
      </c>
      <c r="P74" s="82">
        <v>43705.5753587963</v>
      </c>
      <c r="Q74" s="80" t="s">
        <v>294</v>
      </c>
      <c r="R74" s="80"/>
      <c r="S74" s="80"/>
      <c r="T74" s="80" t="s">
        <v>321</v>
      </c>
      <c r="U74" s="80"/>
      <c r="V74" s="84" t="s">
        <v>359</v>
      </c>
      <c r="W74" s="82">
        <v>43705.5753587963</v>
      </c>
      <c r="X74" s="86">
        <v>43705</v>
      </c>
      <c r="Y74" s="88" t="s">
        <v>403</v>
      </c>
      <c r="Z74" s="84" t="s">
        <v>455</v>
      </c>
      <c r="AA74" s="80"/>
      <c r="AB74" s="80"/>
      <c r="AC74" s="88" t="s">
        <v>507</v>
      </c>
      <c r="AD74" s="80"/>
      <c r="AE74" s="80" t="b">
        <v>0</v>
      </c>
      <c r="AF74" s="80">
        <v>0</v>
      </c>
      <c r="AG74" s="88" t="s">
        <v>530</v>
      </c>
      <c r="AH74" s="80" t="b">
        <v>0</v>
      </c>
      <c r="AI74" s="80" t="s">
        <v>531</v>
      </c>
      <c r="AJ74" s="80"/>
      <c r="AK74" s="88" t="s">
        <v>530</v>
      </c>
      <c r="AL74" s="80" t="b">
        <v>0</v>
      </c>
      <c r="AM74" s="80">
        <v>3</v>
      </c>
      <c r="AN74" s="88" t="s">
        <v>518</v>
      </c>
      <c r="AO74" s="80" t="s">
        <v>534</v>
      </c>
      <c r="AP74" s="80" t="b">
        <v>0</v>
      </c>
      <c r="AQ74" s="88" t="s">
        <v>518</v>
      </c>
      <c r="AR74" s="80" t="s">
        <v>196</v>
      </c>
      <c r="AS74" s="80">
        <v>0</v>
      </c>
      <c r="AT74" s="80">
        <v>0</v>
      </c>
      <c r="AU74" s="80"/>
      <c r="AV74" s="80"/>
      <c r="AW74" s="80"/>
      <c r="AX74" s="80"/>
      <c r="AY74" s="80"/>
      <c r="AZ74" s="80"/>
      <c r="BA74" s="80"/>
      <c r="BB74" s="80"/>
      <c r="BC74">
        <v>3</v>
      </c>
      <c r="BD74" s="79" t="str">
        <f>REPLACE(INDEX(GroupVertices[Group],MATCH(Edges[[#This Row],[Vertex 1]],GroupVertices[Vertex],0)),1,1,"")</f>
        <v>1</v>
      </c>
      <c r="BE74" s="79" t="str">
        <f>REPLACE(INDEX(GroupVertices[Group],MATCH(Edges[[#This Row],[Vertex 2]],GroupVertices[Vertex],0)),1,1,"")</f>
        <v>1</v>
      </c>
      <c r="BF74" s="79">
        <v>11</v>
      </c>
      <c r="BG74" s="48">
        <v>2</v>
      </c>
      <c r="BH74" s="49">
        <v>4.25531914893617</v>
      </c>
      <c r="BI74" s="48">
        <v>0</v>
      </c>
      <c r="BJ74" s="49">
        <v>0</v>
      </c>
      <c r="BK74" s="48">
        <v>0</v>
      </c>
      <c r="BL74" s="49">
        <v>0</v>
      </c>
      <c r="BM74" s="48">
        <v>45</v>
      </c>
      <c r="BN74" s="49">
        <v>95.74468085106383</v>
      </c>
      <c r="BO74" s="48">
        <v>47</v>
      </c>
    </row>
    <row r="75" spans="1:67" ht="15">
      <c r="A75" s="65" t="s">
        <v>259</v>
      </c>
      <c r="B75" s="65" t="s">
        <v>280</v>
      </c>
      <c r="C75" s="66" t="s">
        <v>1496</v>
      </c>
      <c r="D75" s="67">
        <v>3</v>
      </c>
      <c r="E75" s="68" t="s">
        <v>132</v>
      </c>
      <c r="F75" s="69">
        <v>32</v>
      </c>
      <c r="G75" s="66"/>
      <c r="H75" s="70"/>
      <c r="I75" s="71"/>
      <c r="J75" s="71"/>
      <c r="K75" s="34" t="s">
        <v>65</v>
      </c>
      <c r="L75" s="78">
        <v>75</v>
      </c>
      <c r="M75" s="78"/>
      <c r="N75" s="73"/>
      <c r="O75" s="80" t="s">
        <v>285</v>
      </c>
      <c r="P75" s="82">
        <v>43706.525034722225</v>
      </c>
      <c r="Q75" s="80" t="s">
        <v>296</v>
      </c>
      <c r="R75" s="84" t="s">
        <v>310</v>
      </c>
      <c r="S75" s="80" t="s">
        <v>317</v>
      </c>
      <c r="T75" s="80" t="s">
        <v>324</v>
      </c>
      <c r="U75" s="80"/>
      <c r="V75" s="84" t="s">
        <v>360</v>
      </c>
      <c r="W75" s="82">
        <v>43706.525034722225</v>
      </c>
      <c r="X75" s="86">
        <v>43706</v>
      </c>
      <c r="Y75" s="88" t="s">
        <v>404</v>
      </c>
      <c r="Z75" s="84" t="s">
        <v>456</v>
      </c>
      <c r="AA75" s="80"/>
      <c r="AB75" s="80"/>
      <c r="AC75" s="88" t="s">
        <v>508</v>
      </c>
      <c r="AD75" s="80"/>
      <c r="AE75" s="80" t="b">
        <v>0</v>
      </c>
      <c r="AF75" s="80">
        <v>0</v>
      </c>
      <c r="AG75" s="88" t="s">
        <v>530</v>
      </c>
      <c r="AH75" s="80" t="b">
        <v>0</v>
      </c>
      <c r="AI75" s="80" t="s">
        <v>531</v>
      </c>
      <c r="AJ75" s="80"/>
      <c r="AK75" s="88" t="s">
        <v>530</v>
      </c>
      <c r="AL75" s="80" t="b">
        <v>0</v>
      </c>
      <c r="AM75" s="80">
        <v>0</v>
      </c>
      <c r="AN75" s="88" t="s">
        <v>530</v>
      </c>
      <c r="AO75" s="80" t="s">
        <v>533</v>
      </c>
      <c r="AP75" s="80" t="b">
        <v>0</v>
      </c>
      <c r="AQ75" s="88" t="s">
        <v>508</v>
      </c>
      <c r="AR75" s="80" t="s">
        <v>196</v>
      </c>
      <c r="AS75" s="80">
        <v>0</v>
      </c>
      <c r="AT75" s="80">
        <v>0</v>
      </c>
      <c r="AU75" s="80"/>
      <c r="AV75" s="80"/>
      <c r="AW75" s="80"/>
      <c r="AX75" s="80"/>
      <c r="AY75" s="80"/>
      <c r="AZ75" s="80"/>
      <c r="BA75" s="80"/>
      <c r="BB75" s="80"/>
      <c r="BC75">
        <v>1</v>
      </c>
      <c r="BD75" s="79" t="str">
        <f>REPLACE(INDEX(GroupVertices[Group],MATCH(Edges[[#This Row],[Vertex 1]],GroupVertices[Vertex],0)),1,1,"")</f>
        <v>6</v>
      </c>
      <c r="BE75" s="79" t="str">
        <f>REPLACE(INDEX(GroupVertices[Group],MATCH(Edges[[#This Row],[Vertex 2]],GroupVertices[Vertex],0)),1,1,"")</f>
        <v>6</v>
      </c>
      <c r="BF75" s="79">
        <v>10</v>
      </c>
      <c r="BG75" s="48"/>
      <c r="BH75" s="49"/>
      <c r="BI75" s="48"/>
      <c r="BJ75" s="49"/>
      <c r="BK75" s="48"/>
      <c r="BL75" s="49"/>
      <c r="BM75" s="48"/>
      <c r="BN75" s="49"/>
      <c r="BO75" s="48"/>
    </row>
    <row r="76" spans="1:67" ht="15">
      <c r="A76" s="65" t="s">
        <v>259</v>
      </c>
      <c r="B76" s="65" t="s">
        <v>281</v>
      </c>
      <c r="C76" s="66" t="s">
        <v>1496</v>
      </c>
      <c r="D76" s="67">
        <v>3</v>
      </c>
      <c r="E76" s="68" t="s">
        <v>132</v>
      </c>
      <c r="F76" s="69">
        <v>32</v>
      </c>
      <c r="G76" s="66"/>
      <c r="H76" s="70"/>
      <c r="I76" s="71"/>
      <c r="J76" s="71"/>
      <c r="K76" s="34" t="s">
        <v>65</v>
      </c>
      <c r="L76" s="78">
        <v>76</v>
      </c>
      <c r="M76" s="78"/>
      <c r="N76" s="73"/>
      <c r="O76" s="80" t="s">
        <v>285</v>
      </c>
      <c r="P76" s="82">
        <v>43706.525034722225</v>
      </c>
      <c r="Q76" s="80" t="s">
        <v>296</v>
      </c>
      <c r="R76" s="84" t="s">
        <v>310</v>
      </c>
      <c r="S76" s="80" t="s">
        <v>317</v>
      </c>
      <c r="T76" s="80" t="s">
        <v>324</v>
      </c>
      <c r="U76" s="80"/>
      <c r="V76" s="84" t="s">
        <v>360</v>
      </c>
      <c r="W76" s="82">
        <v>43706.525034722225</v>
      </c>
      <c r="X76" s="86">
        <v>43706</v>
      </c>
      <c r="Y76" s="88" t="s">
        <v>404</v>
      </c>
      <c r="Z76" s="84" t="s">
        <v>456</v>
      </c>
      <c r="AA76" s="80"/>
      <c r="AB76" s="80"/>
      <c r="AC76" s="88" t="s">
        <v>508</v>
      </c>
      <c r="AD76" s="80"/>
      <c r="AE76" s="80" t="b">
        <v>0</v>
      </c>
      <c r="AF76" s="80">
        <v>0</v>
      </c>
      <c r="AG76" s="88" t="s">
        <v>530</v>
      </c>
      <c r="AH76" s="80" t="b">
        <v>0</v>
      </c>
      <c r="AI76" s="80" t="s">
        <v>531</v>
      </c>
      <c r="AJ76" s="80"/>
      <c r="AK76" s="88" t="s">
        <v>530</v>
      </c>
      <c r="AL76" s="80" t="b">
        <v>0</v>
      </c>
      <c r="AM76" s="80">
        <v>0</v>
      </c>
      <c r="AN76" s="88" t="s">
        <v>530</v>
      </c>
      <c r="AO76" s="80" t="s">
        <v>533</v>
      </c>
      <c r="AP76" s="80" t="b">
        <v>0</v>
      </c>
      <c r="AQ76" s="88" t="s">
        <v>508</v>
      </c>
      <c r="AR76" s="80" t="s">
        <v>196</v>
      </c>
      <c r="AS76" s="80">
        <v>0</v>
      </c>
      <c r="AT76" s="80">
        <v>0</v>
      </c>
      <c r="AU76" s="80"/>
      <c r="AV76" s="80"/>
      <c r="AW76" s="80"/>
      <c r="AX76" s="80"/>
      <c r="AY76" s="80"/>
      <c r="AZ76" s="80"/>
      <c r="BA76" s="80"/>
      <c r="BB76" s="80"/>
      <c r="BC76">
        <v>1</v>
      </c>
      <c r="BD76" s="79" t="str">
        <f>REPLACE(INDEX(GroupVertices[Group],MATCH(Edges[[#This Row],[Vertex 1]],GroupVertices[Vertex],0)),1,1,"")</f>
        <v>6</v>
      </c>
      <c r="BE76" s="79" t="str">
        <f>REPLACE(INDEX(GroupVertices[Group],MATCH(Edges[[#This Row],[Vertex 2]],GroupVertices[Vertex],0)),1,1,"")</f>
        <v>6</v>
      </c>
      <c r="BF76" s="79">
        <v>10</v>
      </c>
      <c r="BG76" s="48">
        <v>2</v>
      </c>
      <c r="BH76" s="49">
        <v>14.285714285714286</v>
      </c>
      <c r="BI76" s="48">
        <v>1</v>
      </c>
      <c r="BJ76" s="49">
        <v>7.142857142857143</v>
      </c>
      <c r="BK76" s="48">
        <v>0</v>
      </c>
      <c r="BL76" s="49">
        <v>0</v>
      </c>
      <c r="BM76" s="48">
        <v>11</v>
      </c>
      <c r="BN76" s="49">
        <v>78.57142857142857</v>
      </c>
      <c r="BO76" s="48">
        <v>14</v>
      </c>
    </row>
    <row r="77" spans="1:67" ht="15">
      <c r="A77" s="65" t="s">
        <v>259</v>
      </c>
      <c r="B77" s="65" t="s">
        <v>274</v>
      </c>
      <c r="C77" s="66" t="s">
        <v>1496</v>
      </c>
      <c r="D77" s="67">
        <v>3</v>
      </c>
      <c r="E77" s="68" t="s">
        <v>132</v>
      </c>
      <c r="F77" s="69">
        <v>32</v>
      </c>
      <c r="G77" s="66"/>
      <c r="H77" s="70"/>
      <c r="I77" s="71"/>
      <c r="J77" s="71"/>
      <c r="K77" s="34" t="s">
        <v>65</v>
      </c>
      <c r="L77" s="78">
        <v>77</v>
      </c>
      <c r="M77" s="78"/>
      <c r="N77" s="73"/>
      <c r="O77" s="80" t="s">
        <v>285</v>
      </c>
      <c r="P77" s="82">
        <v>43706.525034722225</v>
      </c>
      <c r="Q77" s="80" t="s">
        <v>296</v>
      </c>
      <c r="R77" s="84" t="s">
        <v>310</v>
      </c>
      <c r="S77" s="80" t="s">
        <v>317</v>
      </c>
      <c r="T77" s="80" t="s">
        <v>324</v>
      </c>
      <c r="U77" s="80"/>
      <c r="V77" s="84" t="s">
        <v>360</v>
      </c>
      <c r="W77" s="82">
        <v>43706.525034722225</v>
      </c>
      <c r="X77" s="86">
        <v>43706</v>
      </c>
      <c r="Y77" s="88" t="s">
        <v>404</v>
      </c>
      <c r="Z77" s="84" t="s">
        <v>456</v>
      </c>
      <c r="AA77" s="80"/>
      <c r="AB77" s="80"/>
      <c r="AC77" s="88" t="s">
        <v>508</v>
      </c>
      <c r="AD77" s="80"/>
      <c r="AE77" s="80" t="b">
        <v>0</v>
      </c>
      <c r="AF77" s="80">
        <v>0</v>
      </c>
      <c r="AG77" s="88" t="s">
        <v>530</v>
      </c>
      <c r="AH77" s="80" t="b">
        <v>0</v>
      </c>
      <c r="AI77" s="80" t="s">
        <v>531</v>
      </c>
      <c r="AJ77" s="80"/>
      <c r="AK77" s="88" t="s">
        <v>530</v>
      </c>
      <c r="AL77" s="80" t="b">
        <v>0</v>
      </c>
      <c r="AM77" s="80">
        <v>0</v>
      </c>
      <c r="AN77" s="88" t="s">
        <v>530</v>
      </c>
      <c r="AO77" s="80" t="s">
        <v>533</v>
      </c>
      <c r="AP77" s="80" t="b">
        <v>0</v>
      </c>
      <c r="AQ77" s="88" t="s">
        <v>508</v>
      </c>
      <c r="AR77" s="80" t="s">
        <v>196</v>
      </c>
      <c r="AS77" s="80">
        <v>0</v>
      </c>
      <c r="AT77" s="80">
        <v>0</v>
      </c>
      <c r="AU77" s="80"/>
      <c r="AV77" s="80"/>
      <c r="AW77" s="80"/>
      <c r="AX77" s="80"/>
      <c r="AY77" s="80"/>
      <c r="AZ77" s="80"/>
      <c r="BA77" s="80"/>
      <c r="BB77" s="80"/>
      <c r="BC77">
        <v>1</v>
      </c>
      <c r="BD77" s="79" t="str">
        <f>REPLACE(INDEX(GroupVertices[Group],MATCH(Edges[[#This Row],[Vertex 1]],GroupVertices[Vertex],0)),1,1,"")</f>
        <v>6</v>
      </c>
      <c r="BE77" s="79" t="str">
        <f>REPLACE(INDEX(GroupVertices[Group],MATCH(Edges[[#This Row],[Vertex 2]],GroupVertices[Vertex],0)),1,1,"")</f>
        <v>1</v>
      </c>
      <c r="BF77" s="79">
        <v>10</v>
      </c>
      <c r="BG77" s="48"/>
      <c r="BH77" s="49"/>
      <c r="BI77" s="48"/>
      <c r="BJ77" s="49"/>
      <c r="BK77" s="48"/>
      <c r="BL77" s="49"/>
      <c r="BM77" s="48"/>
      <c r="BN77" s="49"/>
      <c r="BO77" s="48"/>
    </row>
    <row r="78" spans="1:67" ht="15">
      <c r="A78" s="65" t="s">
        <v>260</v>
      </c>
      <c r="B78" s="65" t="s">
        <v>272</v>
      </c>
      <c r="C78" s="66" t="s">
        <v>1496</v>
      </c>
      <c r="D78" s="67">
        <v>3</v>
      </c>
      <c r="E78" s="68" t="s">
        <v>132</v>
      </c>
      <c r="F78" s="69">
        <v>32</v>
      </c>
      <c r="G78" s="66"/>
      <c r="H78" s="70"/>
      <c r="I78" s="71"/>
      <c r="J78" s="71"/>
      <c r="K78" s="34" t="s">
        <v>65</v>
      </c>
      <c r="L78" s="78">
        <v>78</v>
      </c>
      <c r="M78" s="78"/>
      <c r="N78" s="73"/>
      <c r="O78" s="80" t="s">
        <v>286</v>
      </c>
      <c r="P78" s="82">
        <v>43706.64287037037</v>
      </c>
      <c r="Q78" s="80" t="s">
        <v>297</v>
      </c>
      <c r="R78" s="80"/>
      <c r="S78" s="80"/>
      <c r="T78" s="80"/>
      <c r="U78" s="80"/>
      <c r="V78" s="84" t="s">
        <v>361</v>
      </c>
      <c r="W78" s="82">
        <v>43706.64287037037</v>
      </c>
      <c r="X78" s="86">
        <v>43706</v>
      </c>
      <c r="Y78" s="88" t="s">
        <v>405</v>
      </c>
      <c r="Z78" s="84" t="s">
        <v>457</v>
      </c>
      <c r="AA78" s="80"/>
      <c r="AB78" s="80"/>
      <c r="AC78" s="88" t="s">
        <v>509</v>
      </c>
      <c r="AD78" s="80"/>
      <c r="AE78" s="80" t="b">
        <v>0</v>
      </c>
      <c r="AF78" s="80">
        <v>0</v>
      </c>
      <c r="AG78" s="88" t="s">
        <v>530</v>
      </c>
      <c r="AH78" s="80" t="b">
        <v>0</v>
      </c>
      <c r="AI78" s="80" t="s">
        <v>532</v>
      </c>
      <c r="AJ78" s="80"/>
      <c r="AK78" s="88" t="s">
        <v>530</v>
      </c>
      <c r="AL78" s="80" t="b">
        <v>0</v>
      </c>
      <c r="AM78" s="80">
        <v>4</v>
      </c>
      <c r="AN78" s="88" t="s">
        <v>528</v>
      </c>
      <c r="AO78" s="80" t="s">
        <v>534</v>
      </c>
      <c r="AP78" s="80" t="b">
        <v>0</v>
      </c>
      <c r="AQ78" s="88" t="s">
        <v>528</v>
      </c>
      <c r="AR78" s="80" t="s">
        <v>196</v>
      </c>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3</v>
      </c>
      <c r="BF78" s="79">
        <v>1</v>
      </c>
      <c r="BG78" s="48"/>
      <c r="BH78" s="49"/>
      <c r="BI78" s="48"/>
      <c r="BJ78" s="49"/>
      <c r="BK78" s="48"/>
      <c r="BL78" s="49"/>
      <c r="BM78" s="48"/>
      <c r="BN78" s="49"/>
      <c r="BO78" s="48"/>
    </row>
    <row r="79" spans="1:67" ht="15">
      <c r="A79" s="65" t="s">
        <v>260</v>
      </c>
      <c r="B79" s="65" t="s">
        <v>282</v>
      </c>
      <c r="C79" s="66" t="s">
        <v>1496</v>
      </c>
      <c r="D79" s="67">
        <v>3</v>
      </c>
      <c r="E79" s="68" t="s">
        <v>132</v>
      </c>
      <c r="F79" s="69">
        <v>32</v>
      </c>
      <c r="G79" s="66"/>
      <c r="H79" s="70"/>
      <c r="I79" s="71"/>
      <c r="J79" s="71"/>
      <c r="K79" s="34" t="s">
        <v>65</v>
      </c>
      <c r="L79" s="78">
        <v>79</v>
      </c>
      <c r="M79" s="78"/>
      <c r="N79" s="73"/>
      <c r="O79" s="80" t="s">
        <v>285</v>
      </c>
      <c r="P79" s="82">
        <v>43706.64287037037</v>
      </c>
      <c r="Q79" s="80" t="s">
        <v>297</v>
      </c>
      <c r="R79" s="80"/>
      <c r="S79" s="80"/>
      <c r="T79" s="80"/>
      <c r="U79" s="80"/>
      <c r="V79" s="84" t="s">
        <v>361</v>
      </c>
      <c r="W79" s="82">
        <v>43706.64287037037</v>
      </c>
      <c r="X79" s="86">
        <v>43706</v>
      </c>
      <c r="Y79" s="88" t="s">
        <v>405</v>
      </c>
      <c r="Z79" s="84" t="s">
        <v>457</v>
      </c>
      <c r="AA79" s="80"/>
      <c r="AB79" s="80"/>
      <c r="AC79" s="88" t="s">
        <v>509</v>
      </c>
      <c r="AD79" s="80"/>
      <c r="AE79" s="80" t="b">
        <v>0</v>
      </c>
      <c r="AF79" s="80">
        <v>0</v>
      </c>
      <c r="AG79" s="88" t="s">
        <v>530</v>
      </c>
      <c r="AH79" s="80" t="b">
        <v>0</v>
      </c>
      <c r="AI79" s="80" t="s">
        <v>532</v>
      </c>
      <c r="AJ79" s="80"/>
      <c r="AK79" s="88" t="s">
        <v>530</v>
      </c>
      <c r="AL79" s="80" t="b">
        <v>0</v>
      </c>
      <c r="AM79" s="80">
        <v>4</v>
      </c>
      <c r="AN79" s="88" t="s">
        <v>528</v>
      </c>
      <c r="AO79" s="80" t="s">
        <v>534</v>
      </c>
      <c r="AP79" s="80" t="b">
        <v>0</v>
      </c>
      <c r="AQ79" s="88" t="s">
        <v>528</v>
      </c>
      <c r="AR79" s="80" t="s">
        <v>196</v>
      </c>
      <c r="AS79" s="80">
        <v>0</v>
      </c>
      <c r="AT79" s="80">
        <v>0</v>
      </c>
      <c r="AU79" s="80"/>
      <c r="AV79" s="80"/>
      <c r="AW79" s="80"/>
      <c r="AX79" s="80"/>
      <c r="AY79" s="80"/>
      <c r="AZ79" s="80"/>
      <c r="BA79" s="80"/>
      <c r="BB79" s="80"/>
      <c r="BC79">
        <v>1</v>
      </c>
      <c r="BD79" s="79" t="str">
        <f>REPLACE(INDEX(GroupVertices[Group],MATCH(Edges[[#This Row],[Vertex 1]],GroupVertices[Vertex],0)),1,1,"")</f>
        <v>3</v>
      </c>
      <c r="BE79" s="79" t="str">
        <f>REPLACE(INDEX(GroupVertices[Group],MATCH(Edges[[#This Row],[Vertex 2]],GroupVertices[Vertex],0)),1,1,"")</f>
        <v>3</v>
      </c>
      <c r="BF79" s="79">
        <v>1</v>
      </c>
      <c r="BG79" s="48">
        <v>0</v>
      </c>
      <c r="BH79" s="49">
        <v>0</v>
      </c>
      <c r="BI79" s="48">
        <v>0</v>
      </c>
      <c r="BJ79" s="49">
        <v>0</v>
      </c>
      <c r="BK79" s="48">
        <v>0</v>
      </c>
      <c r="BL79" s="49">
        <v>0</v>
      </c>
      <c r="BM79" s="48">
        <v>10</v>
      </c>
      <c r="BN79" s="49">
        <v>100</v>
      </c>
      <c r="BO79" s="48">
        <v>10</v>
      </c>
    </row>
    <row r="80" spans="1:67" ht="15">
      <c r="A80" s="65" t="s">
        <v>261</v>
      </c>
      <c r="B80" s="65" t="s">
        <v>272</v>
      </c>
      <c r="C80" s="66" t="s">
        <v>1496</v>
      </c>
      <c r="D80" s="67">
        <v>3</v>
      </c>
      <c r="E80" s="68" t="s">
        <v>132</v>
      </c>
      <c r="F80" s="69">
        <v>32</v>
      </c>
      <c r="G80" s="66"/>
      <c r="H80" s="70"/>
      <c r="I80" s="71"/>
      <c r="J80" s="71"/>
      <c r="K80" s="34" t="s">
        <v>65</v>
      </c>
      <c r="L80" s="78">
        <v>80</v>
      </c>
      <c r="M80" s="78"/>
      <c r="N80" s="73"/>
      <c r="O80" s="80" t="s">
        <v>286</v>
      </c>
      <c r="P80" s="82">
        <v>43706.67361111111</v>
      </c>
      <c r="Q80" s="80" t="s">
        <v>297</v>
      </c>
      <c r="R80" s="80"/>
      <c r="S80" s="80"/>
      <c r="T80" s="80"/>
      <c r="U80" s="80"/>
      <c r="V80" s="84" t="s">
        <v>362</v>
      </c>
      <c r="W80" s="82">
        <v>43706.67361111111</v>
      </c>
      <c r="X80" s="86">
        <v>43706</v>
      </c>
      <c r="Y80" s="88" t="s">
        <v>406</v>
      </c>
      <c r="Z80" s="84" t="s">
        <v>458</v>
      </c>
      <c r="AA80" s="80"/>
      <c r="AB80" s="80"/>
      <c r="AC80" s="88" t="s">
        <v>510</v>
      </c>
      <c r="AD80" s="80"/>
      <c r="AE80" s="80" t="b">
        <v>0</v>
      </c>
      <c r="AF80" s="80">
        <v>0</v>
      </c>
      <c r="AG80" s="88" t="s">
        <v>530</v>
      </c>
      <c r="AH80" s="80" t="b">
        <v>0</v>
      </c>
      <c r="AI80" s="80" t="s">
        <v>532</v>
      </c>
      <c r="AJ80" s="80"/>
      <c r="AK80" s="88" t="s">
        <v>530</v>
      </c>
      <c r="AL80" s="80" t="b">
        <v>0</v>
      </c>
      <c r="AM80" s="80">
        <v>4</v>
      </c>
      <c r="AN80" s="88" t="s">
        <v>528</v>
      </c>
      <c r="AO80" s="80" t="s">
        <v>536</v>
      </c>
      <c r="AP80" s="80" t="b">
        <v>0</v>
      </c>
      <c r="AQ80" s="88" t="s">
        <v>528</v>
      </c>
      <c r="AR80" s="80" t="s">
        <v>196</v>
      </c>
      <c r="AS80" s="80">
        <v>0</v>
      </c>
      <c r="AT80" s="80">
        <v>0</v>
      </c>
      <c r="AU80" s="80"/>
      <c r="AV80" s="80"/>
      <c r="AW80" s="80"/>
      <c r="AX80" s="80"/>
      <c r="AY80" s="80"/>
      <c r="AZ80" s="80"/>
      <c r="BA80" s="80"/>
      <c r="BB80" s="80"/>
      <c r="BC80">
        <v>1</v>
      </c>
      <c r="BD80" s="79" t="str">
        <f>REPLACE(INDEX(GroupVertices[Group],MATCH(Edges[[#This Row],[Vertex 1]],GroupVertices[Vertex],0)),1,1,"")</f>
        <v>3</v>
      </c>
      <c r="BE80" s="79" t="str">
        <f>REPLACE(INDEX(GroupVertices[Group],MATCH(Edges[[#This Row],[Vertex 2]],GroupVertices[Vertex],0)),1,1,"")</f>
        <v>3</v>
      </c>
      <c r="BF80" s="79">
        <v>1</v>
      </c>
      <c r="BG80" s="48"/>
      <c r="BH80" s="49"/>
      <c r="BI80" s="48"/>
      <c r="BJ80" s="49"/>
      <c r="BK80" s="48"/>
      <c r="BL80" s="49"/>
      <c r="BM80" s="48"/>
      <c r="BN80" s="49"/>
      <c r="BO80" s="48"/>
    </row>
    <row r="81" spans="1:67" ht="15">
      <c r="A81" s="65" t="s">
        <v>261</v>
      </c>
      <c r="B81" s="65" t="s">
        <v>282</v>
      </c>
      <c r="C81" s="66" t="s">
        <v>1496</v>
      </c>
      <c r="D81" s="67">
        <v>3</v>
      </c>
      <c r="E81" s="68" t="s">
        <v>132</v>
      </c>
      <c r="F81" s="69">
        <v>32</v>
      </c>
      <c r="G81" s="66"/>
      <c r="H81" s="70"/>
      <c r="I81" s="71"/>
      <c r="J81" s="71"/>
      <c r="K81" s="34" t="s">
        <v>65</v>
      </c>
      <c r="L81" s="78">
        <v>81</v>
      </c>
      <c r="M81" s="78"/>
      <c r="N81" s="73"/>
      <c r="O81" s="80" t="s">
        <v>285</v>
      </c>
      <c r="P81" s="82">
        <v>43706.67361111111</v>
      </c>
      <c r="Q81" s="80" t="s">
        <v>297</v>
      </c>
      <c r="R81" s="80"/>
      <c r="S81" s="80"/>
      <c r="T81" s="80"/>
      <c r="U81" s="80"/>
      <c r="V81" s="84" t="s">
        <v>362</v>
      </c>
      <c r="W81" s="82">
        <v>43706.67361111111</v>
      </c>
      <c r="X81" s="86">
        <v>43706</v>
      </c>
      <c r="Y81" s="88" t="s">
        <v>406</v>
      </c>
      <c r="Z81" s="84" t="s">
        <v>458</v>
      </c>
      <c r="AA81" s="80"/>
      <c r="AB81" s="80"/>
      <c r="AC81" s="88" t="s">
        <v>510</v>
      </c>
      <c r="AD81" s="80"/>
      <c r="AE81" s="80" t="b">
        <v>0</v>
      </c>
      <c r="AF81" s="80">
        <v>0</v>
      </c>
      <c r="AG81" s="88" t="s">
        <v>530</v>
      </c>
      <c r="AH81" s="80" t="b">
        <v>0</v>
      </c>
      <c r="AI81" s="80" t="s">
        <v>532</v>
      </c>
      <c r="AJ81" s="80"/>
      <c r="AK81" s="88" t="s">
        <v>530</v>
      </c>
      <c r="AL81" s="80" t="b">
        <v>0</v>
      </c>
      <c r="AM81" s="80">
        <v>4</v>
      </c>
      <c r="AN81" s="88" t="s">
        <v>528</v>
      </c>
      <c r="AO81" s="80" t="s">
        <v>536</v>
      </c>
      <c r="AP81" s="80" t="b">
        <v>0</v>
      </c>
      <c r="AQ81" s="88" t="s">
        <v>528</v>
      </c>
      <c r="AR81" s="80" t="s">
        <v>196</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3</v>
      </c>
      <c r="BF81" s="79">
        <v>1</v>
      </c>
      <c r="BG81" s="48">
        <v>0</v>
      </c>
      <c r="BH81" s="49">
        <v>0</v>
      </c>
      <c r="BI81" s="48">
        <v>0</v>
      </c>
      <c r="BJ81" s="49">
        <v>0</v>
      </c>
      <c r="BK81" s="48">
        <v>0</v>
      </c>
      <c r="BL81" s="49">
        <v>0</v>
      </c>
      <c r="BM81" s="48">
        <v>10</v>
      </c>
      <c r="BN81" s="49">
        <v>100</v>
      </c>
      <c r="BO81" s="48">
        <v>10</v>
      </c>
    </row>
    <row r="82" spans="1:67" ht="15">
      <c r="A82" s="65" t="s">
        <v>262</v>
      </c>
      <c r="B82" s="65" t="s">
        <v>272</v>
      </c>
      <c r="C82" s="66" t="s">
        <v>1496</v>
      </c>
      <c r="D82" s="67">
        <v>3</v>
      </c>
      <c r="E82" s="68" t="s">
        <v>132</v>
      </c>
      <c r="F82" s="69">
        <v>32</v>
      </c>
      <c r="G82" s="66"/>
      <c r="H82" s="70"/>
      <c r="I82" s="71"/>
      <c r="J82" s="71"/>
      <c r="K82" s="34" t="s">
        <v>65</v>
      </c>
      <c r="L82" s="78">
        <v>82</v>
      </c>
      <c r="M82" s="78"/>
      <c r="N82" s="73"/>
      <c r="O82" s="80" t="s">
        <v>286</v>
      </c>
      <c r="P82" s="82">
        <v>43706.67928240741</v>
      </c>
      <c r="Q82" s="80" t="s">
        <v>297</v>
      </c>
      <c r="R82" s="80"/>
      <c r="S82" s="80"/>
      <c r="T82" s="80"/>
      <c r="U82" s="80"/>
      <c r="V82" s="84" t="s">
        <v>363</v>
      </c>
      <c r="W82" s="82">
        <v>43706.67928240741</v>
      </c>
      <c r="X82" s="86">
        <v>43706</v>
      </c>
      <c r="Y82" s="88" t="s">
        <v>407</v>
      </c>
      <c r="Z82" s="84" t="s">
        <v>459</v>
      </c>
      <c r="AA82" s="80"/>
      <c r="AB82" s="80"/>
      <c r="AC82" s="88" t="s">
        <v>511</v>
      </c>
      <c r="AD82" s="80"/>
      <c r="AE82" s="80" t="b">
        <v>0</v>
      </c>
      <c r="AF82" s="80">
        <v>0</v>
      </c>
      <c r="AG82" s="88" t="s">
        <v>530</v>
      </c>
      <c r="AH82" s="80" t="b">
        <v>0</v>
      </c>
      <c r="AI82" s="80" t="s">
        <v>532</v>
      </c>
      <c r="AJ82" s="80"/>
      <c r="AK82" s="88" t="s">
        <v>530</v>
      </c>
      <c r="AL82" s="80" t="b">
        <v>0</v>
      </c>
      <c r="AM82" s="80">
        <v>4</v>
      </c>
      <c r="AN82" s="88" t="s">
        <v>528</v>
      </c>
      <c r="AO82" s="80" t="s">
        <v>534</v>
      </c>
      <c r="AP82" s="80" t="b">
        <v>0</v>
      </c>
      <c r="AQ82" s="88" t="s">
        <v>528</v>
      </c>
      <c r="AR82" s="80" t="s">
        <v>196</v>
      </c>
      <c r="AS82" s="80">
        <v>0</v>
      </c>
      <c r="AT82" s="80">
        <v>0</v>
      </c>
      <c r="AU82" s="80"/>
      <c r="AV82" s="80"/>
      <c r="AW82" s="80"/>
      <c r="AX82" s="80"/>
      <c r="AY82" s="80"/>
      <c r="AZ82" s="80"/>
      <c r="BA82" s="80"/>
      <c r="BB82" s="80"/>
      <c r="BC82">
        <v>1</v>
      </c>
      <c r="BD82" s="79" t="str">
        <f>REPLACE(INDEX(GroupVertices[Group],MATCH(Edges[[#This Row],[Vertex 1]],GroupVertices[Vertex],0)),1,1,"")</f>
        <v>3</v>
      </c>
      <c r="BE82" s="79" t="str">
        <f>REPLACE(INDEX(GroupVertices[Group],MATCH(Edges[[#This Row],[Vertex 2]],GroupVertices[Vertex],0)),1,1,"")</f>
        <v>3</v>
      </c>
      <c r="BF82" s="79">
        <v>1</v>
      </c>
      <c r="BG82" s="48"/>
      <c r="BH82" s="49"/>
      <c r="BI82" s="48"/>
      <c r="BJ82" s="49"/>
      <c r="BK82" s="48"/>
      <c r="BL82" s="49"/>
      <c r="BM82" s="48"/>
      <c r="BN82" s="49"/>
      <c r="BO82" s="48"/>
    </row>
    <row r="83" spans="1:67" ht="15">
      <c r="A83" s="65" t="s">
        <v>262</v>
      </c>
      <c r="B83" s="65" t="s">
        <v>282</v>
      </c>
      <c r="C83" s="66" t="s">
        <v>1496</v>
      </c>
      <c r="D83" s="67">
        <v>3</v>
      </c>
      <c r="E83" s="68" t="s">
        <v>132</v>
      </c>
      <c r="F83" s="69">
        <v>32</v>
      </c>
      <c r="G83" s="66"/>
      <c r="H83" s="70"/>
      <c r="I83" s="71"/>
      <c r="J83" s="71"/>
      <c r="K83" s="34" t="s">
        <v>65</v>
      </c>
      <c r="L83" s="78">
        <v>83</v>
      </c>
      <c r="M83" s="78"/>
      <c r="N83" s="73"/>
      <c r="O83" s="80" t="s">
        <v>285</v>
      </c>
      <c r="P83" s="82">
        <v>43706.67928240741</v>
      </c>
      <c r="Q83" s="80" t="s">
        <v>297</v>
      </c>
      <c r="R83" s="80"/>
      <c r="S83" s="80"/>
      <c r="T83" s="80"/>
      <c r="U83" s="80"/>
      <c r="V83" s="84" t="s">
        <v>363</v>
      </c>
      <c r="W83" s="82">
        <v>43706.67928240741</v>
      </c>
      <c r="X83" s="86">
        <v>43706</v>
      </c>
      <c r="Y83" s="88" t="s">
        <v>407</v>
      </c>
      <c r="Z83" s="84" t="s">
        <v>459</v>
      </c>
      <c r="AA83" s="80"/>
      <c r="AB83" s="80"/>
      <c r="AC83" s="88" t="s">
        <v>511</v>
      </c>
      <c r="AD83" s="80"/>
      <c r="AE83" s="80" t="b">
        <v>0</v>
      </c>
      <c r="AF83" s="80">
        <v>0</v>
      </c>
      <c r="AG83" s="88" t="s">
        <v>530</v>
      </c>
      <c r="AH83" s="80" t="b">
        <v>0</v>
      </c>
      <c r="AI83" s="80" t="s">
        <v>532</v>
      </c>
      <c r="AJ83" s="80"/>
      <c r="AK83" s="88" t="s">
        <v>530</v>
      </c>
      <c r="AL83" s="80" t="b">
        <v>0</v>
      </c>
      <c r="AM83" s="80">
        <v>4</v>
      </c>
      <c r="AN83" s="88" t="s">
        <v>528</v>
      </c>
      <c r="AO83" s="80" t="s">
        <v>534</v>
      </c>
      <c r="AP83" s="80" t="b">
        <v>0</v>
      </c>
      <c r="AQ83" s="88" t="s">
        <v>528</v>
      </c>
      <c r="AR83" s="80" t="s">
        <v>196</v>
      </c>
      <c r="AS83" s="80">
        <v>0</v>
      </c>
      <c r="AT83" s="80">
        <v>0</v>
      </c>
      <c r="AU83" s="80"/>
      <c r="AV83" s="80"/>
      <c r="AW83" s="80"/>
      <c r="AX83" s="80"/>
      <c r="AY83" s="80"/>
      <c r="AZ83" s="80"/>
      <c r="BA83" s="80"/>
      <c r="BB83" s="80"/>
      <c r="BC83">
        <v>1</v>
      </c>
      <c r="BD83" s="79" t="str">
        <f>REPLACE(INDEX(GroupVertices[Group],MATCH(Edges[[#This Row],[Vertex 1]],GroupVertices[Vertex],0)),1,1,"")</f>
        <v>3</v>
      </c>
      <c r="BE83" s="79" t="str">
        <f>REPLACE(INDEX(GroupVertices[Group],MATCH(Edges[[#This Row],[Vertex 2]],GroupVertices[Vertex],0)),1,1,"")</f>
        <v>3</v>
      </c>
      <c r="BF83" s="79">
        <v>1</v>
      </c>
      <c r="BG83" s="48">
        <v>0</v>
      </c>
      <c r="BH83" s="49">
        <v>0</v>
      </c>
      <c r="BI83" s="48">
        <v>0</v>
      </c>
      <c r="BJ83" s="49">
        <v>0</v>
      </c>
      <c r="BK83" s="48">
        <v>0</v>
      </c>
      <c r="BL83" s="49">
        <v>0</v>
      </c>
      <c r="BM83" s="48">
        <v>10</v>
      </c>
      <c r="BN83" s="49">
        <v>100</v>
      </c>
      <c r="BO83" s="48">
        <v>10</v>
      </c>
    </row>
    <row r="84" spans="1:67" ht="15">
      <c r="A84" s="65" t="s">
        <v>263</v>
      </c>
      <c r="B84" s="65" t="s">
        <v>263</v>
      </c>
      <c r="C84" s="66" t="s">
        <v>1496</v>
      </c>
      <c r="D84" s="67">
        <v>3</v>
      </c>
      <c r="E84" s="68" t="s">
        <v>132</v>
      </c>
      <c r="F84" s="69">
        <v>32</v>
      </c>
      <c r="G84" s="66"/>
      <c r="H84" s="70"/>
      <c r="I84" s="71"/>
      <c r="J84" s="71"/>
      <c r="K84" s="34" t="s">
        <v>65</v>
      </c>
      <c r="L84" s="78">
        <v>84</v>
      </c>
      <c r="M84" s="78"/>
      <c r="N84" s="73"/>
      <c r="O84" s="80" t="s">
        <v>196</v>
      </c>
      <c r="P84" s="82">
        <v>43706.70894675926</v>
      </c>
      <c r="Q84" s="80" t="s">
        <v>298</v>
      </c>
      <c r="R84" s="80"/>
      <c r="S84" s="80"/>
      <c r="T84" s="80" t="s">
        <v>325</v>
      </c>
      <c r="U84" s="84" t="s">
        <v>332</v>
      </c>
      <c r="V84" s="84" t="s">
        <v>332</v>
      </c>
      <c r="W84" s="82">
        <v>43706.70894675926</v>
      </c>
      <c r="X84" s="86">
        <v>43706</v>
      </c>
      <c r="Y84" s="88" t="s">
        <v>408</v>
      </c>
      <c r="Z84" s="84" t="s">
        <v>460</v>
      </c>
      <c r="AA84" s="80"/>
      <c r="AB84" s="80"/>
      <c r="AC84" s="88" t="s">
        <v>512</v>
      </c>
      <c r="AD84" s="80"/>
      <c r="AE84" s="80" t="b">
        <v>0</v>
      </c>
      <c r="AF84" s="80">
        <v>2</v>
      </c>
      <c r="AG84" s="88" t="s">
        <v>530</v>
      </c>
      <c r="AH84" s="80" t="b">
        <v>0</v>
      </c>
      <c r="AI84" s="80" t="s">
        <v>531</v>
      </c>
      <c r="AJ84" s="80"/>
      <c r="AK84" s="88" t="s">
        <v>530</v>
      </c>
      <c r="AL84" s="80" t="b">
        <v>0</v>
      </c>
      <c r="AM84" s="80">
        <v>0</v>
      </c>
      <c r="AN84" s="88" t="s">
        <v>530</v>
      </c>
      <c r="AO84" s="80" t="s">
        <v>536</v>
      </c>
      <c r="AP84" s="80" t="b">
        <v>0</v>
      </c>
      <c r="AQ84" s="88" t="s">
        <v>512</v>
      </c>
      <c r="AR84" s="80" t="s">
        <v>196</v>
      </c>
      <c r="AS84" s="80">
        <v>0</v>
      </c>
      <c r="AT84" s="80">
        <v>0</v>
      </c>
      <c r="AU84" s="80"/>
      <c r="AV84" s="80"/>
      <c r="AW84" s="80"/>
      <c r="AX84" s="80"/>
      <c r="AY84" s="80"/>
      <c r="AZ84" s="80"/>
      <c r="BA84" s="80"/>
      <c r="BB84" s="80"/>
      <c r="BC84">
        <v>1</v>
      </c>
      <c r="BD84" s="79" t="str">
        <f>REPLACE(INDEX(GroupVertices[Group],MATCH(Edges[[#This Row],[Vertex 1]],GroupVertices[Vertex],0)),1,1,"")</f>
        <v>10</v>
      </c>
      <c r="BE84" s="79" t="str">
        <f>REPLACE(INDEX(GroupVertices[Group],MATCH(Edges[[#This Row],[Vertex 2]],GroupVertices[Vertex],0)),1,1,"")</f>
        <v>10</v>
      </c>
      <c r="BF84" s="79">
        <v>9</v>
      </c>
      <c r="BG84" s="48">
        <v>0</v>
      </c>
      <c r="BH84" s="49">
        <v>0</v>
      </c>
      <c r="BI84" s="48">
        <v>0</v>
      </c>
      <c r="BJ84" s="49">
        <v>0</v>
      </c>
      <c r="BK84" s="48">
        <v>0</v>
      </c>
      <c r="BL84" s="49">
        <v>0</v>
      </c>
      <c r="BM84" s="48">
        <v>16</v>
      </c>
      <c r="BN84" s="49">
        <v>100</v>
      </c>
      <c r="BO84" s="48">
        <v>16</v>
      </c>
    </row>
    <row r="85" spans="1:67" ht="15">
      <c r="A85" s="65" t="s">
        <v>264</v>
      </c>
      <c r="B85" s="65" t="s">
        <v>265</v>
      </c>
      <c r="C85" s="66" t="s">
        <v>1496</v>
      </c>
      <c r="D85" s="67">
        <v>3</v>
      </c>
      <c r="E85" s="68" t="s">
        <v>132</v>
      </c>
      <c r="F85" s="69">
        <v>32</v>
      </c>
      <c r="G85" s="66"/>
      <c r="H85" s="70"/>
      <c r="I85" s="71"/>
      <c r="J85" s="71"/>
      <c r="K85" s="34" t="s">
        <v>66</v>
      </c>
      <c r="L85" s="78">
        <v>85</v>
      </c>
      <c r="M85" s="78"/>
      <c r="N85" s="73"/>
      <c r="O85" s="80" t="s">
        <v>285</v>
      </c>
      <c r="P85" s="82">
        <v>43700.97405092593</v>
      </c>
      <c r="Q85" s="80" t="s">
        <v>288</v>
      </c>
      <c r="R85" s="80"/>
      <c r="S85" s="80"/>
      <c r="T85" s="80"/>
      <c r="U85" s="80"/>
      <c r="V85" s="84" t="s">
        <v>364</v>
      </c>
      <c r="W85" s="82">
        <v>43700.97405092593</v>
      </c>
      <c r="X85" s="86">
        <v>43700</v>
      </c>
      <c r="Y85" s="88" t="s">
        <v>409</v>
      </c>
      <c r="Z85" s="84" t="s">
        <v>461</v>
      </c>
      <c r="AA85" s="80"/>
      <c r="AB85" s="80"/>
      <c r="AC85" s="88" t="s">
        <v>513</v>
      </c>
      <c r="AD85" s="80"/>
      <c r="AE85" s="80" t="b">
        <v>0</v>
      </c>
      <c r="AF85" s="80">
        <v>0</v>
      </c>
      <c r="AG85" s="88" t="s">
        <v>530</v>
      </c>
      <c r="AH85" s="80" t="b">
        <v>0</v>
      </c>
      <c r="AI85" s="80" t="s">
        <v>531</v>
      </c>
      <c r="AJ85" s="80"/>
      <c r="AK85" s="88" t="s">
        <v>530</v>
      </c>
      <c r="AL85" s="80" t="b">
        <v>0</v>
      </c>
      <c r="AM85" s="80">
        <v>10</v>
      </c>
      <c r="AN85" s="88" t="s">
        <v>517</v>
      </c>
      <c r="AO85" s="80" t="s">
        <v>534</v>
      </c>
      <c r="AP85" s="80" t="b">
        <v>0</v>
      </c>
      <c r="AQ85" s="88" t="s">
        <v>517</v>
      </c>
      <c r="AR85" s="80" t="s">
        <v>196</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79">
        <v>13</v>
      </c>
      <c r="BG85" s="48">
        <v>1</v>
      </c>
      <c r="BH85" s="49">
        <v>2.4390243902439024</v>
      </c>
      <c r="BI85" s="48">
        <v>0</v>
      </c>
      <c r="BJ85" s="49">
        <v>0</v>
      </c>
      <c r="BK85" s="48">
        <v>0</v>
      </c>
      <c r="BL85" s="49">
        <v>0</v>
      </c>
      <c r="BM85" s="48">
        <v>40</v>
      </c>
      <c r="BN85" s="49">
        <v>97.5609756097561</v>
      </c>
      <c r="BO85" s="48">
        <v>41</v>
      </c>
    </row>
    <row r="86" spans="1:67" ht="15">
      <c r="A86" s="65" t="s">
        <v>265</v>
      </c>
      <c r="B86" s="65" t="s">
        <v>266</v>
      </c>
      <c r="C86" s="66" t="s">
        <v>1497</v>
      </c>
      <c r="D86" s="67">
        <v>10</v>
      </c>
      <c r="E86" s="68" t="s">
        <v>136</v>
      </c>
      <c r="F86" s="69">
        <v>6</v>
      </c>
      <c r="G86" s="66"/>
      <c r="H86" s="70"/>
      <c r="I86" s="71"/>
      <c r="J86" s="71"/>
      <c r="K86" s="34" t="s">
        <v>66</v>
      </c>
      <c r="L86" s="78">
        <v>86</v>
      </c>
      <c r="M86" s="78"/>
      <c r="N86" s="73"/>
      <c r="O86" s="80" t="s">
        <v>286</v>
      </c>
      <c r="P86" s="82">
        <v>43700.98577546296</v>
      </c>
      <c r="Q86" s="80" t="s">
        <v>288</v>
      </c>
      <c r="R86" s="80"/>
      <c r="S86" s="80"/>
      <c r="T86" s="80"/>
      <c r="U86" s="80"/>
      <c r="V86" s="84" t="s">
        <v>365</v>
      </c>
      <c r="W86" s="82">
        <v>43700.98577546296</v>
      </c>
      <c r="X86" s="86">
        <v>43700</v>
      </c>
      <c r="Y86" s="88" t="s">
        <v>410</v>
      </c>
      <c r="Z86" s="84" t="s">
        <v>462</v>
      </c>
      <c r="AA86" s="80"/>
      <c r="AB86" s="80"/>
      <c r="AC86" s="88" t="s">
        <v>514</v>
      </c>
      <c r="AD86" s="80"/>
      <c r="AE86" s="80" t="b">
        <v>0</v>
      </c>
      <c r="AF86" s="80">
        <v>0</v>
      </c>
      <c r="AG86" s="88" t="s">
        <v>530</v>
      </c>
      <c r="AH86" s="80" t="b">
        <v>0</v>
      </c>
      <c r="AI86" s="80" t="s">
        <v>531</v>
      </c>
      <c r="AJ86" s="80"/>
      <c r="AK86" s="88" t="s">
        <v>530</v>
      </c>
      <c r="AL86" s="80" t="b">
        <v>0</v>
      </c>
      <c r="AM86" s="80">
        <v>10</v>
      </c>
      <c r="AN86" s="88" t="s">
        <v>517</v>
      </c>
      <c r="AO86" s="80" t="s">
        <v>534</v>
      </c>
      <c r="AP86" s="80" t="b">
        <v>0</v>
      </c>
      <c r="AQ86" s="88" t="s">
        <v>517</v>
      </c>
      <c r="AR86" s="80" t="s">
        <v>196</v>
      </c>
      <c r="AS86" s="80">
        <v>0</v>
      </c>
      <c r="AT86" s="80">
        <v>0</v>
      </c>
      <c r="AU86" s="80"/>
      <c r="AV86" s="80"/>
      <c r="AW86" s="80"/>
      <c r="AX86" s="80"/>
      <c r="AY86" s="80"/>
      <c r="AZ86" s="80"/>
      <c r="BA86" s="80"/>
      <c r="BB86" s="80"/>
      <c r="BC86">
        <v>3</v>
      </c>
      <c r="BD86" s="79" t="str">
        <f>REPLACE(INDEX(GroupVertices[Group],MATCH(Edges[[#This Row],[Vertex 1]],GroupVertices[Vertex],0)),1,1,"")</f>
        <v>1</v>
      </c>
      <c r="BE86" s="79" t="str">
        <f>REPLACE(INDEX(GroupVertices[Group],MATCH(Edges[[#This Row],[Vertex 2]],GroupVertices[Vertex],0)),1,1,"")</f>
        <v>1</v>
      </c>
      <c r="BF86" s="79">
        <v>13</v>
      </c>
      <c r="BG86" s="48"/>
      <c r="BH86" s="49"/>
      <c r="BI86" s="48"/>
      <c r="BJ86" s="49"/>
      <c r="BK86" s="48"/>
      <c r="BL86" s="49"/>
      <c r="BM86" s="48"/>
      <c r="BN86" s="49"/>
      <c r="BO86" s="48"/>
    </row>
    <row r="87" spans="1:67" ht="15">
      <c r="A87" s="65" t="s">
        <v>265</v>
      </c>
      <c r="B87" s="65" t="s">
        <v>264</v>
      </c>
      <c r="C87" s="66" t="s">
        <v>1498</v>
      </c>
      <c r="D87" s="67">
        <v>10</v>
      </c>
      <c r="E87" s="68" t="s">
        <v>136</v>
      </c>
      <c r="F87" s="69">
        <v>19</v>
      </c>
      <c r="G87" s="66"/>
      <c r="H87" s="70"/>
      <c r="I87" s="71"/>
      <c r="J87" s="71"/>
      <c r="K87" s="34" t="s">
        <v>66</v>
      </c>
      <c r="L87" s="78">
        <v>87</v>
      </c>
      <c r="M87" s="78"/>
      <c r="N87" s="73"/>
      <c r="O87" s="80" t="s">
        <v>285</v>
      </c>
      <c r="P87" s="82">
        <v>43700.98577546296</v>
      </c>
      <c r="Q87" s="80" t="s">
        <v>288</v>
      </c>
      <c r="R87" s="80"/>
      <c r="S87" s="80"/>
      <c r="T87" s="80"/>
      <c r="U87" s="80"/>
      <c r="V87" s="84" t="s">
        <v>365</v>
      </c>
      <c r="W87" s="82">
        <v>43700.98577546296</v>
      </c>
      <c r="X87" s="86">
        <v>43700</v>
      </c>
      <c r="Y87" s="88" t="s">
        <v>410</v>
      </c>
      <c r="Z87" s="84" t="s">
        <v>462</v>
      </c>
      <c r="AA87" s="80"/>
      <c r="AB87" s="80"/>
      <c r="AC87" s="88" t="s">
        <v>514</v>
      </c>
      <c r="AD87" s="80"/>
      <c r="AE87" s="80" t="b">
        <v>0</v>
      </c>
      <c r="AF87" s="80">
        <v>0</v>
      </c>
      <c r="AG87" s="88" t="s">
        <v>530</v>
      </c>
      <c r="AH87" s="80" t="b">
        <v>0</v>
      </c>
      <c r="AI87" s="80" t="s">
        <v>531</v>
      </c>
      <c r="AJ87" s="80"/>
      <c r="AK87" s="88" t="s">
        <v>530</v>
      </c>
      <c r="AL87" s="80" t="b">
        <v>0</v>
      </c>
      <c r="AM87" s="80">
        <v>10</v>
      </c>
      <c r="AN87" s="88" t="s">
        <v>517</v>
      </c>
      <c r="AO87" s="80" t="s">
        <v>534</v>
      </c>
      <c r="AP87" s="80" t="b">
        <v>0</v>
      </c>
      <c r="AQ87" s="88" t="s">
        <v>517</v>
      </c>
      <c r="AR87" s="80" t="s">
        <v>196</v>
      </c>
      <c r="AS87" s="80">
        <v>0</v>
      </c>
      <c r="AT87" s="80">
        <v>0</v>
      </c>
      <c r="AU87" s="80"/>
      <c r="AV87" s="80"/>
      <c r="AW87" s="80"/>
      <c r="AX87" s="80"/>
      <c r="AY87" s="80"/>
      <c r="AZ87" s="80"/>
      <c r="BA87" s="80"/>
      <c r="BB87" s="80"/>
      <c r="BC87">
        <v>2</v>
      </c>
      <c r="BD87" s="79" t="str">
        <f>REPLACE(INDEX(GroupVertices[Group],MATCH(Edges[[#This Row],[Vertex 1]],GroupVertices[Vertex],0)),1,1,"")</f>
        <v>1</v>
      </c>
      <c r="BE87" s="79" t="str">
        <f>REPLACE(INDEX(GroupVertices[Group],MATCH(Edges[[#This Row],[Vertex 2]],GroupVertices[Vertex],0)),1,1,"")</f>
        <v>1</v>
      </c>
      <c r="BF87" s="79">
        <v>13</v>
      </c>
      <c r="BG87" s="48"/>
      <c r="BH87" s="49"/>
      <c r="BI87" s="48"/>
      <c r="BJ87" s="49"/>
      <c r="BK87" s="48"/>
      <c r="BL87" s="49"/>
      <c r="BM87" s="48"/>
      <c r="BN87" s="49"/>
      <c r="BO87" s="48"/>
    </row>
    <row r="88" spans="1:67" ht="15">
      <c r="A88" s="65" t="s">
        <v>265</v>
      </c>
      <c r="B88" s="65" t="s">
        <v>274</v>
      </c>
      <c r="C88" s="66" t="s">
        <v>1498</v>
      </c>
      <c r="D88" s="67">
        <v>10</v>
      </c>
      <c r="E88" s="68" t="s">
        <v>136</v>
      </c>
      <c r="F88" s="69">
        <v>19</v>
      </c>
      <c r="G88" s="66"/>
      <c r="H88" s="70"/>
      <c r="I88" s="71"/>
      <c r="J88" s="71"/>
      <c r="K88" s="34" t="s">
        <v>65</v>
      </c>
      <c r="L88" s="78">
        <v>88</v>
      </c>
      <c r="M88" s="78"/>
      <c r="N88" s="73"/>
      <c r="O88" s="80" t="s">
        <v>285</v>
      </c>
      <c r="P88" s="82">
        <v>43700.98577546296</v>
      </c>
      <c r="Q88" s="80" t="s">
        <v>288</v>
      </c>
      <c r="R88" s="80"/>
      <c r="S88" s="80"/>
      <c r="T88" s="80"/>
      <c r="U88" s="80"/>
      <c r="V88" s="84" t="s">
        <v>365</v>
      </c>
      <c r="W88" s="82">
        <v>43700.98577546296</v>
      </c>
      <c r="X88" s="86">
        <v>43700</v>
      </c>
      <c r="Y88" s="88" t="s">
        <v>410</v>
      </c>
      <c r="Z88" s="84" t="s">
        <v>462</v>
      </c>
      <c r="AA88" s="80"/>
      <c r="AB88" s="80"/>
      <c r="AC88" s="88" t="s">
        <v>514</v>
      </c>
      <c r="AD88" s="80"/>
      <c r="AE88" s="80" t="b">
        <v>0</v>
      </c>
      <c r="AF88" s="80">
        <v>0</v>
      </c>
      <c r="AG88" s="88" t="s">
        <v>530</v>
      </c>
      <c r="AH88" s="80" t="b">
        <v>0</v>
      </c>
      <c r="AI88" s="80" t="s">
        <v>531</v>
      </c>
      <c r="AJ88" s="80"/>
      <c r="AK88" s="88" t="s">
        <v>530</v>
      </c>
      <c r="AL88" s="80" t="b">
        <v>0</v>
      </c>
      <c r="AM88" s="80">
        <v>10</v>
      </c>
      <c r="AN88" s="88" t="s">
        <v>517</v>
      </c>
      <c r="AO88" s="80" t="s">
        <v>534</v>
      </c>
      <c r="AP88" s="80" t="b">
        <v>0</v>
      </c>
      <c r="AQ88" s="88" t="s">
        <v>517</v>
      </c>
      <c r="AR88" s="80" t="s">
        <v>196</v>
      </c>
      <c r="AS88" s="80">
        <v>0</v>
      </c>
      <c r="AT88" s="80">
        <v>0</v>
      </c>
      <c r="AU88" s="80"/>
      <c r="AV88" s="80"/>
      <c r="AW88" s="80"/>
      <c r="AX88" s="80"/>
      <c r="AY88" s="80"/>
      <c r="AZ88" s="80"/>
      <c r="BA88" s="80"/>
      <c r="BB88" s="80"/>
      <c r="BC88">
        <v>2</v>
      </c>
      <c r="BD88" s="79" t="str">
        <f>REPLACE(INDEX(GroupVertices[Group],MATCH(Edges[[#This Row],[Vertex 1]],GroupVertices[Vertex],0)),1,1,"")</f>
        <v>1</v>
      </c>
      <c r="BE88" s="79" t="str">
        <f>REPLACE(INDEX(GroupVertices[Group],MATCH(Edges[[#This Row],[Vertex 2]],GroupVertices[Vertex],0)),1,1,"")</f>
        <v>1</v>
      </c>
      <c r="BF88" s="79">
        <v>13</v>
      </c>
      <c r="BG88" s="48">
        <v>1</v>
      </c>
      <c r="BH88" s="49">
        <v>2.4390243902439024</v>
      </c>
      <c r="BI88" s="48">
        <v>0</v>
      </c>
      <c r="BJ88" s="49">
        <v>0</v>
      </c>
      <c r="BK88" s="48">
        <v>0</v>
      </c>
      <c r="BL88" s="49">
        <v>0</v>
      </c>
      <c r="BM88" s="48">
        <v>40</v>
      </c>
      <c r="BN88" s="49">
        <v>97.5609756097561</v>
      </c>
      <c r="BO88" s="48">
        <v>41</v>
      </c>
    </row>
    <row r="89" spans="1:67" ht="15">
      <c r="A89" s="65" t="s">
        <v>265</v>
      </c>
      <c r="B89" s="65" t="s">
        <v>266</v>
      </c>
      <c r="C89" s="66" t="s">
        <v>1497</v>
      </c>
      <c r="D89" s="67">
        <v>10</v>
      </c>
      <c r="E89" s="68" t="s">
        <v>136</v>
      </c>
      <c r="F89" s="69">
        <v>6</v>
      </c>
      <c r="G89" s="66"/>
      <c r="H89" s="70"/>
      <c r="I89" s="71"/>
      <c r="J89" s="71"/>
      <c r="K89" s="34" t="s">
        <v>66</v>
      </c>
      <c r="L89" s="78">
        <v>89</v>
      </c>
      <c r="M89" s="78"/>
      <c r="N89" s="73"/>
      <c r="O89" s="80" t="s">
        <v>286</v>
      </c>
      <c r="P89" s="82">
        <v>43704.97033564815</v>
      </c>
      <c r="Q89" s="80" t="s">
        <v>294</v>
      </c>
      <c r="R89" s="80"/>
      <c r="S89" s="80"/>
      <c r="T89" s="80" t="s">
        <v>321</v>
      </c>
      <c r="U89" s="80"/>
      <c r="V89" s="84" t="s">
        <v>365</v>
      </c>
      <c r="W89" s="82">
        <v>43704.97033564815</v>
      </c>
      <c r="X89" s="86">
        <v>43704</v>
      </c>
      <c r="Y89" s="88" t="s">
        <v>411</v>
      </c>
      <c r="Z89" s="84" t="s">
        <v>463</v>
      </c>
      <c r="AA89" s="80"/>
      <c r="AB89" s="80"/>
      <c r="AC89" s="88" t="s">
        <v>515</v>
      </c>
      <c r="AD89" s="80"/>
      <c r="AE89" s="80" t="b">
        <v>0</v>
      </c>
      <c r="AF89" s="80">
        <v>0</v>
      </c>
      <c r="AG89" s="88" t="s">
        <v>530</v>
      </c>
      <c r="AH89" s="80" t="b">
        <v>0</v>
      </c>
      <c r="AI89" s="80" t="s">
        <v>531</v>
      </c>
      <c r="AJ89" s="80"/>
      <c r="AK89" s="88" t="s">
        <v>530</v>
      </c>
      <c r="AL89" s="80" t="b">
        <v>0</v>
      </c>
      <c r="AM89" s="80">
        <v>3</v>
      </c>
      <c r="AN89" s="88" t="s">
        <v>518</v>
      </c>
      <c r="AO89" s="80" t="s">
        <v>533</v>
      </c>
      <c r="AP89" s="80" t="b">
        <v>0</v>
      </c>
      <c r="AQ89" s="88" t="s">
        <v>518</v>
      </c>
      <c r="AR89" s="80" t="s">
        <v>196</v>
      </c>
      <c r="AS89" s="80">
        <v>0</v>
      </c>
      <c r="AT89" s="80">
        <v>0</v>
      </c>
      <c r="AU89" s="80"/>
      <c r="AV89" s="80"/>
      <c r="AW89" s="80"/>
      <c r="AX89" s="80"/>
      <c r="AY89" s="80"/>
      <c r="AZ89" s="80"/>
      <c r="BA89" s="80"/>
      <c r="BB89" s="80"/>
      <c r="BC89">
        <v>3</v>
      </c>
      <c r="BD89" s="79" t="str">
        <f>REPLACE(INDEX(GroupVertices[Group],MATCH(Edges[[#This Row],[Vertex 1]],GroupVertices[Vertex],0)),1,1,"")</f>
        <v>1</v>
      </c>
      <c r="BE89" s="79" t="str">
        <f>REPLACE(INDEX(GroupVertices[Group],MATCH(Edges[[#This Row],[Vertex 2]],GroupVertices[Vertex],0)),1,1,"")</f>
        <v>1</v>
      </c>
      <c r="BF89" s="79">
        <v>11</v>
      </c>
      <c r="BG89" s="48">
        <v>2</v>
      </c>
      <c r="BH89" s="49">
        <v>4.25531914893617</v>
      </c>
      <c r="BI89" s="48">
        <v>0</v>
      </c>
      <c r="BJ89" s="49">
        <v>0</v>
      </c>
      <c r="BK89" s="48">
        <v>0</v>
      </c>
      <c r="BL89" s="49">
        <v>0</v>
      </c>
      <c r="BM89" s="48">
        <v>45</v>
      </c>
      <c r="BN89" s="49">
        <v>95.74468085106383</v>
      </c>
      <c r="BO89" s="48">
        <v>47</v>
      </c>
    </row>
    <row r="90" spans="1:67" ht="15">
      <c r="A90" s="65" t="s">
        <v>265</v>
      </c>
      <c r="B90" s="65" t="s">
        <v>266</v>
      </c>
      <c r="C90" s="66" t="s">
        <v>1497</v>
      </c>
      <c r="D90" s="67">
        <v>10</v>
      </c>
      <c r="E90" s="68" t="s">
        <v>136</v>
      </c>
      <c r="F90" s="69">
        <v>6</v>
      </c>
      <c r="G90" s="66"/>
      <c r="H90" s="70"/>
      <c r="I90" s="71"/>
      <c r="J90" s="71"/>
      <c r="K90" s="34" t="s">
        <v>66</v>
      </c>
      <c r="L90" s="78">
        <v>90</v>
      </c>
      <c r="M90" s="78"/>
      <c r="N90" s="73"/>
      <c r="O90" s="80" t="s">
        <v>286</v>
      </c>
      <c r="P90" s="82">
        <v>43704.97971064815</v>
      </c>
      <c r="Q90" s="80" t="s">
        <v>295</v>
      </c>
      <c r="R90" s="80"/>
      <c r="S90" s="80"/>
      <c r="T90" s="80" t="s">
        <v>322</v>
      </c>
      <c r="U90" s="80"/>
      <c r="V90" s="84" t="s">
        <v>365</v>
      </c>
      <c r="W90" s="82">
        <v>43704.97971064815</v>
      </c>
      <c r="X90" s="86">
        <v>43704</v>
      </c>
      <c r="Y90" s="88" t="s">
        <v>412</v>
      </c>
      <c r="Z90" s="84" t="s">
        <v>464</v>
      </c>
      <c r="AA90" s="80"/>
      <c r="AB90" s="80"/>
      <c r="AC90" s="88" t="s">
        <v>516</v>
      </c>
      <c r="AD90" s="80"/>
      <c r="AE90" s="80" t="b">
        <v>0</v>
      </c>
      <c r="AF90" s="80">
        <v>0</v>
      </c>
      <c r="AG90" s="88" t="s">
        <v>530</v>
      </c>
      <c r="AH90" s="80" t="b">
        <v>0</v>
      </c>
      <c r="AI90" s="80" t="s">
        <v>531</v>
      </c>
      <c r="AJ90" s="80"/>
      <c r="AK90" s="88" t="s">
        <v>530</v>
      </c>
      <c r="AL90" s="80" t="b">
        <v>0</v>
      </c>
      <c r="AM90" s="80">
        <v>3</v>
      </c>
      <c r="AN90" s="88" t="s">
        <v>519</v>
      </c>
      <c r="AO90" s="80" t="s">
        <v>534</v>
      </c>
      <c r="AP90" s="80" t="b">
        <v>0</v>
      </c>
      <c r="AQ90" s="88" t="s">
        <v>519</v>
      </c>
      <c r="AR90" s="80" t="s">
        <v>196</v>
      </c>
      <c r="AS90" s="80">
        <v>0</v>
      </c>
      <c r="AT90" s="80">
        <v>0</v>
      </c>
      <c r="AU90" s="80"/>
      <c r="AV90" s="80"/>
      <c r="AW90" s="80"/>
      <c r="AX90" s="80"/>
      <c r="AY90" s="80"/>
      <c r="AZ90" s="80"/>
      <c r="BA90" s="80"/>
      <c r="BB90" s="80"/>
      <c r="BC90">
        <v>3</v>
      </c>
      <c r="BD90" s="79" t="str">
        <f>REPLACE(INDEX(GroupVertices[Group],MATCH(Edges[[#This Row],[Vertex 1]],GroupVertices[Vertex],0)),1,1,"")</f>
        <v>1</v>
      </c>
      <c r="BE90" s="79" t="str">
        <f>REPLACE(INDEX(GroupVertices[Group],MATCH(Edges[[#This Row],[Vertex 2]],GroupVertices[Vertex],0)),1,1,"")</f>
        <v>1</v>
      </c>
      <c r="BF90" s="79">
        <v>12</v>
      </c>
      <c r="BG90" s="48"/>
      <c r="BH90" s="49"/>
      <c r="BI90" s="48"/>
      <c r="BJ90" s="49"/>
      <c r="BK90" s="48"/>
      <c r="BL90" s="49"/>
      <c r="BM90" s="48"/>
      <c r="BN90" s="49"/>
      <c r="BO90" s="48"/>
    </row>
    <row r="91" spans="1:67" ht="15">
      <c r="A91" s="65" t="s">
        <v>265</v>
      </c>
      <c r="B91" s="65" t="s">
        <v>264</v>
      </c>
      <c r="C91" s="66" t="s">
        <v>1498</v>
      </c>
      <c r="D91" s="67">
        <v>10</v>
      </c>
      <c r="E91" s="68" t="s">
        <v>136</v>
      </c>
      <c r="F91" s="69">
        <v>19</v>
      </c>
      <c r="G91" s="66"/>
      <c r="H91" s="70"/>
      <c r="I91" s="71"/>
      <c r="J91" s="71"/>
      <c r="K91" s="34" t="s">
        <v>66</v>
      </c>
      <c r="L91" s="78">
        <v>91</v>
      </c>
      <c r="M91" s="78"/>
      <c r="N91" s="73"/>
      <c r="O91" s="80" t="s">
        <v>285</v>
      </c>
      <c r="P91" s="82">
        <v>43704.97971064815</v>
      </c>
      <c r="Q91" s="80" t="s">
        <v>295</v>
      </c>
      <c r="R91" s="80"/>
      <c r="S91" s="80"/>
      <c r="T91" s="80" t="s">
        <v>322</v>
      </c>
      <c r="U91" s="80"/>
      <c r="V91" s="84" t="s">
        <v>365</v>
      </c>
      <c r="W91" s="82">
        <v>43704.97971064815</v>
      </c>
      <c r="X91" s="86">
        <v>43704</v>
      </c>
      <c r="Y91" s="88" t="s">
        <v>412</v>
      </c>
      <c r="Z91" s="84" t="s">
        <v>464</v>
      </c>
      <c r="AA91" s="80"/>
      <c r="AB91" s="80"/>
      <c r="AC91" s="88" t="s">
        <v>516</v>
      </c>
      <c r="AD91" s="80"/>
      <c r="AE91" s="80" t="b">
        <v>0</v>
      </c>
      <c r="AF91" s="80">
        <v>0</v>
      </c>
      <c r="AG91" s="88" t="s">
        <v>530</v>
      </c>
      <c r="AH91" s="80" t="b">
        <v>0</v>
      </c>
      <c r="AI91" s="80" t="s">
        <v>531</v>
      </c>
      <c r="AJ91" s="80"/>
      <c r="AK91" s="88" t="s">
        <v>530</v>
      </c>
      <c r="AL91" s="80" t="b">
        <v>0</v>
      </c>
      <c r="AM91" s="80">
        <v>3</v>
      </c>
      <c r="AN91" s="88" t="s">
        <v>519</v>
      </c>
      <c r="AO91" s="80" t="s">
        <v>534</v>
      </c>
      <c r="AP91" s="80" t="b">
        <v>0</v>
      </c>
      <c r="AQ91" s="88" t="s">
        <v>519</v>
      </c>
      <c r="AR91" s="80" t="s">
        <v>196</v>
      </c>
      <c r="AS91" s="80">
        <v>0</v>
      </c>
      <c r="AT91" s="80">
        <v>0</v>
      </c>
      <c r="AU91" s="80"/>
      <c r="AV91" s="80"/>
      <c r="AW91" s="80"/>
      <c r="AX91" s="80"/>
      <c r="AY91" s="80"/>
      <c r="AZ91" s="80"/>
      <c r="BA91" s="80"/>
      <c r="BB91" s="80"/>
      <c r="BC91">
        <v>2</v>
      </c>
      <c r="BD91" s="79" t="str">
        <f>REPLACE(INDEX(GroupVertices[Group],MATCH(Edges[[#This Row],[Vertex 1]],GroupVertices[Vertex],0)),1,1,"")</f>
        <v>1</v>
      </c>
      <c r="BE91" s="79" t="str">
        <f>REPLACE(INDEX(GroupVertices[Group],MATCH(Edges[[#This Row],[Vertex 2]],GroupVertices[Vertex],0)),1,1,"")</f>
        <v>1</v>
      </c>
      <c r="BF91" s="79">
        <v>12</v>
      </c>
      <c r="BG91" s="48"/>
      <c r="BH91" s="49"/>
      <c r="BI91" s="48"/>
      <c r="BJ91" s="49"/>
      <c r="BK91" s="48"/>
      <c r="BL91" s="49"/>
      <c r="BM91" s="48"/>
      <c r="BN91" s="49"/>
      <c r="BO91" s="48"/>
    </row>
    <row r="92" spans="1:67" ht="15">
      <c r="A92" s="65" t="s">
        <v>265</v>
      </c>
      <c r="B92" s="65" t="s">
        <v>274</v>
      </c>
      <c r="C92" s="66" t="s">
        <v>1498</v>
      </c>
      <c r="D92" s="67">
        <v>10</v>
      </c>
      <c r="E92" s="68" t="s">
        <v>136</v>
      </c>
      <c r="F92" s="69">
        <v>19</v>
      </c>
      <c r="G92" s="66"/>
      <c r="H92" s="70"/>
      <c r="I92" s="71"/>
      <c r="J92" s="71"/>
      <c r="K92" s="34" t="s">
        <v>65</v>
      </c>
      <c r="L92" s="78">
        <v>92</v>
      </c>
      <c r="M92" s="78"/>
      <c r="N92" s="73"/>
      <c r="O92" s="80" t="s">
        <v>285</v>
      </c>
      <c r="P92" s="82">
        <v>43704.97971064815</v>
      </c>
      <c r="Q92" s="80" t="s">
        <v>295</v>
      </c>
      <c r="R92" s="80"/>
      <c r="S92" s="80"/>
      <c r="T92" s="80" t="s">
        <v>322</v>
      </c>
      <c r="U92" s="80"/>
      <c r="V92" s="84" t="s">
        <v>365</v>
      </c>
      <c r="W92" s="82">
        <v>43704.97971064815</v>
      </c>
      <c r="X92" s="86">
        <v>43704</v>
      </c>
      <c r="Y92" s="88" t="s">
        <v>412</v>
      </c>
      <c r="Z92" s="84" t="s">
        <v>464</v>
      </c>
      <c r="AA92" s="80"/>
      <c r="AB92" s="80"/>
      <c r="AC92" s="88" t="s">
        <v>516</v>
      </c>
      <c r="AD92" s="80"/>
      <c r="AE92" s="80" t="b">
        <v>0</v>
      </c>
      <c r="AF92" s="80">
        <v>0</v>
      </c>
      <c r="AG92" s="88" t="s">
        <v>530</v>
      </c>
      <c r="AH92" s="80" t="b">
        <v>0</v>
      </c>
      <c r="AI92" s="80" t="s">
        <v>531</v>
      </c>
      <c r="AJ92" s="80"/>
      <c r="AK92" s="88" t="s">
        <v>530</v>
      </c>
      <c r="AL92" s="80" t="b">
        <v>0</v>
      </c>
      <c r="AM92" s="80">
        <v>3</v>
      </c>
      <c r="AN92" s="88" t="s">
        <v>519</v>
      </c>
      <c r="AO92" s="80" t="s">
        <v>534</v>
      </c>
      <c r="AP92" s="80" t="b">
        <v>0</v>
      </c>
      <c r="AQ92" s="88" t="s">
        <v>519</v>
      </c>
      <c r="AR92" s="80" t="s">
        <v>196</v>
      </c>
      <c r="AS92" s="80">
        <v>0</v>
      </c>
      <c r="AT92" s="80">
        <v>0</v>
      </c>
      <c r="AU92" s="80"/>
      <c r="AV92" s="80"/>
      <c r="AW92" s="80"/>
      <c r="AX92" s="80"/>
      <c r="AY92" s="80"/>
      <c r="AZ92" s="80"/>
      <c r="BA92" s="80"/>
      <c r="BB92" s="80"/>
      <c r="BC92">
        <v>2</v>
      </c>
      <c r="BD92" s="79" t="str">
        <f>REPLACE(INDEX(GroupVertices[Group],MATCH(Edges[[#This Row],[Vertex 1]],GroupVertices[Vertex],0)),1,1,"")</f>
        <v>1</v>
      </c>
      <c r="BE92" s="79" t="str">
        <f>REPLACE(INDEX(GroupVertices[Group],MATCH(Edges[[#This Row],[Vertex 2]],GroupVertices[Vertex],0)),1,1,"")</f>
        <v>1</v>
      </c>
      <c r="BF92" s="79">
        <v>12</v>
      </c>
      <c r="BG92" s="48">
        <v>1</v>
      </c>
      <c r="BH92" s="49">
        <v>6.25</v>
      </c>
      <c r="BI92" s="48">
        <v>0</v>
      </c>
      <c r="BJ92" s="49">
        <v>0</v>
      </c>
      <c r="BK92" s="48">
        <v>0</v>
      </c>
      <c r="BL92" s="49">
        <v>0</v>
      </c>
      <c r="BM92" s="48">
        <v>15</v>
      </c>
      <c r="BN92" s="49">
        <v>93.75</v>
      </c>
      <c r="BO92" s="48">
        <v>16</v>
      </c>
    </row>
    <row r="93" spans="1:67" ht="15">
      <c r="A93" s="65" t="s">
        <v>266</v>
      </c>
      <c r="B93" s="65" t="s">
        <v>265</v>
      </c>
      <c r="C93" s="66" t="s">
        <v>1497</v>
      </c>
      <c r="D93" s="67">
        <v>10</v>
      </c>
      <c r="E93" s="68" t="s">
        <v>136</v>
      </c>
      <c r="F93" s="69">
        <v>6</v>
      </c>
      <c r="G93" s="66"/>
      <c r="H93" s="70"/>
      <c r="I93" s="71"/>
      <c r="J93" s="71"/>
      <c r="K93" s="34" t="s">
        <v>66</v>
      </c>
      <c r="L93" s="78">
        <v>93</v>
      </c>
      <c r="M93" s="78"/>
      <c r="N93" s="73"/>
      <c r="O93" s="80" t="s">
        <v>285</v>
      </c>
      <c r="P93" s="82">
        <v>43700.97288194444</v>
      </c>
      <c r="Q93" s="80" t="s">
        <v>288</v>
      </c>
      <c r="R93" s="80"/>
      <c r="S93" s="80"/>
      <c r="T93" s="80" t="s">
        <v>326</v>
      </c>
      <c r="U93" s="80"/>
      <c r="V93" s="84" t="s">
        <v>366</v>
      </c>
      <c r="W93" s="82">
        <v>43700.97288194444</v>
      </c>
      <c r="X93" s="86">
        <v>43700</v>
      </c>
      <c r="Y93" s="88" t="s">
        <v>413</v>
      </c>
      <c r="Z93" s="84" t="s">
        <v>465</v>
      </c>
      <c r="AA93" s="80"/>
      <c r="AB93" s="80"/>
      <c r="AC93" s="88" t="s">
        <v>517</v>
      </c>
      <c r="AD93" s="80"/>
      <c r="AE93" s="80" t="b">
        <v>0</v>
      </c>
      <c r="AF93" s="80">
        <v>14</v>
      </c>
      <c r="AG93" s="88" t="s">
        <v>530</v>
      </c>
      <c r="AH93" s="80" t="b">
        <v>0</v>
      </c>
      <c r="AI93" s="80" t="s">
        <v>531</v>
      </c>
      <c r="AJ93" s="80"/>
      <c r="AK93" s="88" t="s">
        <v>530</v>
      </c>
      <c r="AL93" s="80" t="b">
        <v>0</v>
      </c>
      <c r="AM93" s="80">
        <v>10</v>
      </c>
      <c r="AN93" s="88" t="s">
        <v>530</v>
      </c>
      <c r="AO93" s="80" t="s">
        <v>533</v>
      </c>
      <c r="AP93" s="80" t="b">
        <v>0</v>
      </c>
      <c r="AQ93" s="88" t="s">
        <v>517</v>
      </c>
      <c r="AR93" s="80" t="s">
        <v>196</v>
      </c>
      <c r="AS93" s="80">
        <v>0</v>
      </c>
      <c r="AT93" s="80">
        <v>0</v>
      </c>
      <c r="AU93" s="80"/>
      <c r="AV93" s="80"/>
      <c r="AW93" s="80"/>
      <c r="AX93" s="80"/>
      <c r="AY93" s="80"/>
      <c r="AZ93" s="80"/>
      <c r="BA93" s="80"/>
      <c r="BB93" s="80"/>
      <c r="BC93">
        <v>3</v>
      </c>
      <c r="BD93" s="79" t="str">
        <f>REPLACE(INDEX(GroupVertices[Group],MATCH(Edges[[#This Row],[Vertex 1]],GroupVertices[Vertex],0)),1,1,"")</f>
        <v>1</v>
      </c>
      <c r="BE93" s="79" t="str">
        <f>REPLACE(INDEX(GroupVertices[Group],MATCH(Edges[[#This Row],[Vertex 2]],GroupVertices[Vertex],0)),1,1,"")</f>
        <v>1</v>
      </c>
      <c r="BF93" s="79">
        <v>13</v>
      </c>
      <c r="BG93" s="48">
        <v>1</v>
      </c>
      <c r="BH93" s="49">
        <v>2.4390243902439024</v>
      </c>
      <c r="BI93" s="48">
        <v>0</v>
      </c>
      <c r="BJ93" s="49">
        <v>0</v>
      </c>
      <c r="BK93" s="48">
        <v>0</v>
      </c>
      <c r="BL93" s="49">
        <v>0</v>
      </c>
      <c r="BM93" s="48">
        <v>40</v>
      </c>
      <c r="BN93" s="49">
        <v>97.5609756097561</v>
      </c>
      <c r="BO93" s="48">
        <v>41</v>
      </c>
    </row>
    <row r="94" spans="1:67" ht="15">
      <c r="A94" s="65" t="s">
        <v>266</v>
      </c>
      <c r="B94" s="65" t="s">
        <v>265</v>
      </c>
      <c r="C94" s="66" t="s">
        <v>1497</v>
      </c>
      <c r="D94" s="67">
        <v>10</v>
      </c>
      <c r="E94" s="68" t="s">
        <v>136</v>
      </c>
      <c r="F94" s="69">
        <v>6</v>
      </c>
      <c r="G94" s="66"/>
      <c r="H94" s="70"/>
      <c r="I94" s="71"/>
      <c r="J94" s="71"/>
      <c r="K94" s="34" t="s">
        <v>66</v>
      </c>
      <c r="L94" s="78">
        <v>94</v>
      </c>
      <c r="M94" s="78"/>
      <c r="N94" s="73"/>
      <c r="O94" s="80" t="s">
        <v>285</v>
      </c>
      <c r="P94" s="82">
        <v>43704.86429398148</v>
      </c>
      <c r="Q94" s="80" t="s">
        <v>294</v>
      </c>
      <c r="R94" s="80"/>
      <c r="S94" s="80"/>
      <c r="T94" s="80" t="s">
        <v>321</v>
      </c>
      <c r="U94" s="80"/>
      <c r="V94" s="84" t="s">
        <v>366</v>
      </c>
      <c r="W94" s="82">
        <v>43704.86429398148</v>
      </c>
      <c r="X94" s="86">
        <v>43704</v>
      </c>
      <c r="Y94" s="88" t="s">
        <v>414</v>
      </c>
      <c r="Z94" s="84" t="s">
        <v>466</v>
      </c>
      <c r="AA94" s="80"/>
      <c r="AB94" s="80"/>
      <c r="AC94" s="88" t="s">
        <v>518</v>
      </c>
      <c r="AD94" s="80"/>
      <c r="AE94" s="80" t="b">
        <v>0</v>
      </c>
      <c r="AF94" s="80">
        <v>8</v>
      </c>
      <c r="AG94" s="88" t="s">
        <v>530</v>
      </c>
      <c r="AH94" s="80" t="b">
        <v>0</v>
      </c>
      <c r="AI94" s="80" t="s">
        <v>531</v>
      </c>
      <c r="AJ94" s="80"/>
      <c r="AK94" s="88" t="s">
        <v>530</v>
      </c>
      <c r="AL94" s="80" t="b">
        <v>0</v>
      </c>
      <c r="AM94" s="80">
        <v>3</v>
      </c>
      <c r="AN94" s="88" t="s">
        <v>530</v>
      </c>
      <c r="AO94" s="80" t="s">
        <v>533</v>
      </c>
      <c r="AP94" s="80" t="b">
        <v>0</v>
      </c>
      <c r="AQ94" s="88" t="s">
        <v>518</v>
      </c>
      <c r="AR94" s="80" t="s">
        <v>196</v>
      </c>
      <c r="AS94" s="80">
        <v>0</v>
      </c>
      <c r="AT94" s="80">
        <v>0</v>
      </c>
      <c r="AU94" s="80"/>
      <c r="AV94" s="80"/>
      <c r="AW94" s="80"/>
      <c r="AX94" s="80"/>
      <c r="AY94" s="80"/>
      <c r="AZ94" s="80"/>
      <c r="BA94" s="80"/>
      <c r="BB94" s="80"/>
      <c r="BC94">
        <v>3</v>
      </c>
      <c r="BD94" s="79" t="str">
        <f>REPLACE(INDEX(GroupVertices[Group],MATCH(Edges[[#This Row],[Vertex 1]],GroupVertices[Vertex],0)),1,1,"")</f>
        <v>1</v>
      </c>
      <c r="BE94" s="79" t="str">
        <f>REPLACE(INDEX(GroupVertices[Group],MATCH(Edges[[#This Row],[Vertex 2]],GroupVertices[Vertex],0)),1,1,"")</f>
        <v>1</v>
      </c>
      <c r="BF94" s="79">
        <v>11</v>
      </c>
      <c r="BG94" s="48">
        <v>2</v>
      </c>
      <c r="BH94" s="49">
        <v>4.25531914893617</v>
      </c>
      <c r="BI94" s="48">
        <v>0</v>
      </c>
      <c r="BJ94" s="49">
        <v>0</v>
      </c>
      <c r="BK94" s="48">
        <v>0</v>
      </c>
      <c r="BL94" s="49">
        <v>0</v>
      </c>
      <c r="BM94" s="48">
        <v>45</v>
      </c>
      <c r="BN94" s="49">
        <v>95.74468085106383</v>
      </c>
      <c r="BO94" s="48">
        <v>47</v>
      </c>
    </row>
    <row r="95" spans="1:67" ht="15">
      <c r="A95" s="65" t="s">
        <v>266</v>
      </c>
      <c r="B95" s="65" t="s">
        <v>265</v>
      </c>
      <c r="C95" s="66" t="s">
        <v>1497</v>
      </c>
      <c r="D95" s="67">
        <v>10</v>
      </c>
      <c r="E95" s="68" t="s">
        <v>136</v>
      </c>
      <c r="F95" s="69">
        <v>6</v>
      </c>
      <c r="G95" s="66"/>
      <c r="H95" s="70"/>
      <c r="I95" s="71"/>
      <c r="J95" s="71"/>
      <c r="K95" s="34" t="s">
        <v>66</v>
      </c>
      <c r="L95" s="78">
        <v>95</v>
      </c>
      <c r="M95" s="78"/>
      <c r="N95" s="73"/>
      <c r="O95" s="80" t="s">
        <v>285</v>
      </c>
      <c r="P95" s="82">
        <v>43704.975023148145</v>
      </c>
      <c r="Q95" s="80" t="s">
        <v>295</v>
      </c>
      <c r="R95" s="80"/>
      <c r="S95" s="80"/>
      <c r="T95" s="80" t="s">
        <v>322</v>
      </c>
      <c r="U95" s="84" t="s">
        <v>333</v>
      </c>
      <c r="V95" s="84" t="s">
        <v>333</v>
      </c>
      <c r="W95" s="82">
        <v>43704.975023148145</v>
      </c>
      <c r="X95" s="86">
        <v>43704</v>
      </c>
      <c r="Y95" s="88" t="s">
        <v>415</v>
      </c>
      <c r="Z95" s="84" t="s">
        <v>467</v>
      </c>
      <c r="AA95" s="80"/>
      <c r="AB95" s="80"/>
      <c r="AC95" s="88" t="s">
        <v>519</v>
      </c>
      <c r="AD95" s="80"/>
      <c r="AE95" s="80" t="b">
        <v>0</v>
      </c>
      <c r="AF95" s="80">
        <v>6</v>
      </c>
      <c r="AG95" s="88" t="s">
        <v>530</v>
      </c>
      <c r="AH95" s="80" t="b">
        <v>0</v>
      </c>
      <c r="AI95" s="80" t="s">
        <v>531</v>
      </c>
      <c r="AJ95" s="80"/>
      <c r="AK95" s="88" t="s">
        <v>530</v>
      </c>
      <c r="AL95" s="80" t="b">
        <v>0</v>
      </c>
      <c r="AM95" s="80">
        <v>3</v>
      </c>
      <c r="AN95" s="88" t="s">
        <v>530</v>
      </c>
      <c r="AO95" s="80" t="s">
        <v>534</v>
      </c>
      <c r="AP95" s="80" t="b">
        <v>0</v>
      </c>
      <c r="AQ95" s="88" t="s">
        <v>519</v>
      </c>
      <c r="AR95" s="80" t="s">
        <v>196</v>
      </c>
      <c r="AS95" s="80">
        <v>0</v>
      </c>
      <c r="AT95" s="80">
        <v>0</v>
      </c>
      <c r="AU95" s="80"/>
      <c r="AV95" s="80"/>
      <c r="AW95" s="80"/>
      <c r="AX95" s="80"/>
      <c r="AY95" s="80"/>
      <c r="AZ95" s="80"/>
      <c r="BA95" s="80"/>
      <c r="BB95" s="80"/>
      <c r="BC95">
        <v>3</v>
      </c>
      <c r="BD95" s="79" t="str">
        <f>REPLACE(INDEX(GroupVertices[Group],MATCH(Edges[[#This Row],[Vertex 1]],GroupVertices[Vertex],0)),1,1,"")</f>
        <v>1</v>
      </c>
      <c r="BE95" s="79" t="str">
        <f>REPLACE(INDEX(GroupVertices[Group],MATCH(Edges[[#This Row],[Vertex 2]],GroupVertices[Vertex],0)),1,1,"")</f>
        <v>1</v>
      </c>
      <c r="BF95" s="79">
        <v>12</v>
      </c>
      <c r="BG95" s="48">
        <v>1</v>
      </c>
      <c r="BH95" s="49">
        <v>6.25</v>
      </c>
      <c r="BI95" s="48">
        <v>0</v>
      </c>
      <c r="BJ95" s="49">
        <v>0</v>
      </c>
      <c r="BK95" s="48">
        <v>0</v>
      </c>
      <c r="BL95" s="49">
        <v>0</v>
      </c>
      <c r="BM95" s="48">
        <v>15</v>
      </c>
      <c r="BN95" s="49">
        <v>93.75</v>
      </c>
      <c r="BO95" s="48">
        <v>16</v>
      </c>
    </row>
    <row r="96" spans="1:67" ht="15">
      <c r="A96" s="65" t="s">
        <v>264</v>
      </c>
      <c r="B96" s="65" t="s">
        <v>266</v>
      </c>
      <c r="C96" s="66" t="s">
        <v>1496</v>
      </c>
      <c r="D96" s="67">
        <v>3</v>
      </c>
      <c r="E96" s="68" t="s">
        <v>132</v>
      </c>
      <c r="F96" s="69">
        <v>32</v>
      </c>
      <c r="G96" s="66"/>
      <c r="H96" s="70"/>
      <c r="I96" s="71"/>
      <c r="J96" s="71"/>
      <c r="K96" s="34" t="s">
        <v>66</v>
      </c>
      <c r="L96" s="78">
        <v>96</v>
      </c>
      <c r="M96" s="78"/>
      <c r="N96" s="73"/>
      <c r="O96" s="80" t="s">
        <v>286</v>
      </c>
      <c r="P96" s="82">
        <v>43700.97405092593</v>
      </c>
      <c r="Q96" s="80" t="s">
        <v>288</v>
      </c>
      <c r="R96" s="80"/>
      <c r="S96" s="80"/>
      <c r="T96" s="80"/>
      <c r="U96" s="80"/>
      <c r="V96" s="84" t="s">
        <v>364</v>
      </c>
      <c r="W96" s="82">
        <v>43700.97405092593</v>
      </c>
      <c r="X96" s="86">
        <v>43700</v>
      </c>
      <c r="Y96" s="88" t="s">
        <v>409</v>
      </c>
      <c r="Z96" s="84" t="s">
        <v>461</v>
      </c>
      <c r="AA96" s="80"/>
      <c r="AB96" s="80"/>
      <c r="AC96" s="88" t="s">
        <v>513</v>
      </c>
      <c r="AD96" s="80"/>
      <c r="AE96" s="80" t="b">
        <v>0</v>
      </c>
      <c r="AF96" s="80">
        <v>0</v>
      </c>
      <c r="AG96" s="88" t="s">
        <v>530</v>
      </c>
      <c r="AH96" s="80" t="b">
        <v>0</v>
      </c>
      <c r="AI96" s="80" t="s">
        <v>531</v>
      </c>
      <c r="AJ96" s="80"/>
      <c r="AK96" s="88" t="s">
        <v>530</v>
      </c>
      <c r="AL96" s="80" t="b">
        <v>0</v>
      </c>
      <c r="AM96" s="80">
        <v>10</v>
      </c>
      <c r="AN96" s="88" t="s">
        <v>517</v>
      </c>
      <c r="AO96" s="80" t="s">
        <v>534</v>
      </c>
      <c r="AP96" s="80" t="b">
        <v>0</v>
      </c>
      <c r="AQ96" s="88" t="s">
        <v>517</v>
      </c>
      <c r="AR96" s="80" t="s">
        <v>196</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79">
        <v>13</v>
      </c>
      <c r="BG96" s="48"/>
      <c r="BH96" s="49"/>
      <c r="BI96" s="48"/>
      <c r="BJ96" s="49"/>
      <c r="BK96" s="48"/>
      <c r="BL96" s="49"/>
      <c r="BM96" s="48"/>
      <c r="BN96" s="49"/>
      <c r="BO96" s="48"/>
    </row>
    <row r="97" spans="1:67" ht="15">
      <c r="A97" s="65" t="s">
        <v>264</v>
      </c>
      <c r="B97" s="65" t="s">
        <v>274</v>
      </c>
      <c r="C97" s="66" t="s">
        <v>1496</v>
      </c>
      <c r="D97" s="67">
        <v>3</v>
      </c>
      <c r="E97" s="68" t="s">
        <v>132</v>
      </c>
      <c r="F97" s="69">
        <v>32</v>
      </c>
      <c r="G97" s="66"/>
      <c r="H97" s="70"/>
      <c r="I97" s="71"/>
      <c r="J97" s="71"/>
      <c r="K97" s="34" t="s">
        <v>65</v>
      </c>
      <c r="L97" s="78">
        <v>97</v>
      </c>
      <c r="M97" s="78"/>
      <c r="N97" s="73"/>
      <c r="O97" s="80" t="s">
        <v>285</v>
      </c>
      <c r="P97" s="82">
        <v>43700.97405092593</v>
      </c>
      <c r="Q97" s="80" t="s">
        <v>288</v>
      </c>
      <c r="R97" s="80"/>
      <c r="S97" s="80"/>
      <c r="T97" s="80"/>
      <c r="U97" s="80"/>
      <c r="V97" s="84" t="s">
        <v>364</v>
      </c>
      <c r="W97" s="82">
        <v>43700.97405092593</v>
      </c>
      <c r="X97" s="86">
        <v>43700</v>
      </c>
      <c r="Y97" s="88" t="s">
        <v>409</v>
      </c>
      <c r="Z97" s="84" t="s">
        <v>461</v>
      </c>
      <c r="AA97" s="80"/>
      <c r="AB97" s="80"/>
      <c r="AC97" s="88" t="s">
        <v>513</v>
      </c>
      <c r="AD97" s="80"/>
      <c r="AE97" s="80" t="b">
        <v>0</v>
      </c>
      <c r="AF97" s="80">
        <v>0</v>
      </c>
      <c r="AG97" s="88" t="s">
        <v>530</v>
      </c>
      <c r="AH97" s="80" t="b">
        <v>0</v>
      </c>
      <c r="AI97" s="80" t="s">
        <v>531</v>
      </c>
      <c r="AJ97" s="80"/>
      <c r="AK97" s="88" t="s">
        <v>530</v>
      </c>
      <c r="AL97" s="80" t="b">
        <v>0</v>
      </c>
      <c r="AM97" s="80">
        <v>10</v>
      </c>
      <c r="AN97" s="88" t="s">
        <v>517</v>
      </c>
      <c r="AO97" s="80" t="s">
        <v>534</v>
      </c>
      <c r="AP97" s="80" t="b">
        <v>0</v>
      </c>
      <c r="AQ97" s="88" t="s">
        <v>517</v>
      </c>
      <c r="AR97" s="80" t="s">
        <v>196</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79">
        <v>13</v>
      </c>
      <c r="BG97" s="48"/>
      <c r="BH97" s="49"/>
      <c r="BI97" s="48"/>
      <c r="BJ97" s="49"/>
      <c r="BK97" s="48"/>
      <c r="BL97" s="49"/>
      <c r="BM97" s="48"/>
      <c r="BN97" s="49"/>
      <c r="BO97" s="48"/>
    </row>
    <row r="98" spans="1:67" ht="15">
      <c r="A98" s="65" t="s">
        <v>266</v>
      </c>
      <c r="B98" s="65" t="s">
        <v>264</v>
      </c>
      <c r="C98" s="66" t="s">
        <v>1498</v>
      </c>
      <c r="D98" s="67">
        <v>10</v>
      </c>
      <c r="E98" s="68" t="s">
        <v>136</v>
      </c>
      <c r="F98" s="69">
        <v>19</v>
      </c>
      <c r="G98" s="66"/>
      <c r="H98" s="70"/>
      <c r="I98" s="71"/>
      <c r="J98" s="71"/>
      <c r="K98" s="34" t="s">
        <v>66</v>
      </c>
      <c r="L98" s="78">
        <v>98</v>
      </c>
      <c r="M98" s="78"/>
      <c r="N98" s="73"/>
      <c r="O98" s="80" t="s">
        <v>285</v>
      </c>
      <c r="P98" s="82">
        <v>43700.97288194444</v>
      </c>
      <c r="Q98" s="80" t="s">
        <v>288</v>
      </c>
      <c r="R98" s="80"/>
      <c r="S98" s="80"/>
      <c r="T98" s="80" t="s">
        <v>326</v>
      </c>
      <c r="U98" s="80"/>
      <c r="V98" s="84" t="s">
        <v>366</v>
      </c>
      <c r="W98" s="82">
        <v>43700.97288194444</v>
      </c>
      <c r="X98" s="86">
        <v>43700</v>
      </c>
      <c r="Y98" s="88" t="s">
        <v>413</v>
      </c>
      <c r="Z98" s="84" t="s">
        <v>465</v>
      </c>
      <c r="AA98" s="80"/>
      <c r="AB98" s="80"/>
      <c r="AC98" s="88" t="s">
        <v>517</v>
      </c>
      <c r="AD98" s="80"/>
      <c r="AE98" s="80" t="b">
        <v>0</v>
      </c>
      <c r="AF98" s="80">
        <v>14</v>
      </c>
      <c r="AG98" s="88" t="s">
        <v>530</v>
      </c>
      <c r="AH98" s="80" t="b">
        <v>0</v>
      </c>
      <c r="AI98" s="80" t="s">
        <v>531</v>
      </c>
      <c r="AJ98" s="80"/>
      <c r="AK98" s="88" t="s">
        <v>530</v>
      </c>
      <c r="AL98" s="80" t="b">
        <v>0</v>
      </c>
      <c r="AM98" s="80">
        <v>10</v>
      </c>
      <c r="AN98" s="88" t="s">
        <v>530</v>
      </c>
      <c r="AO98" s="80" t="s">
        <v>533</v>
      </c>
      <c r="AP98" s="80" t="b">
        <v>0</v>
      </c>
      <c r="AQ98" s="88" t="s">
        <v>517</v>
      </c>
      <c r="AR98" s="80" t="s">
        <v>196</v>
      </c>
      <c r="AS98" s="80">
        <v>0</v>
      </c>
      <c r="AT98" s="80">
        <v>0</v>
      </c>
      <c r="AU98" s="80"/>
      <c r="AV98" s="80"/>
      <c r="AW98" s="80"/>
      <c r="AX98" s="80"/>
      <c r="AY98" s="80"/>
      <c r="AZ98" s="80"/>
      <c r="BA98" s="80"/>
      <c r="BB98" s="80"/>
      <c r="BC98">
        <v>2</v>
      </c>
      <c r="BD98" s="79" t="str">
        <f>REPLACE(INDEX(GroupVertices[Group],MATCH(Edges[[#This Row],[Vertex 1]],GroupVertices[Vertex],0)),1,1,"")</f>
        <v>1</v>
      </c>
      <c r="BE98" s="79" t="str">
        <f>REPLACE(INDEX(GroupVertices[Group],MATCH(Edges[[#This Row],[Vertex 2]],GroupVertices[Vertex],0)),1,1,"")</f>
        <v>1</v>
      </c>
      <c r="BF98" s="79">
        <v>13</v>
      </c>
      <c r="BG98" s="48"/>
      <c r="BH98" s="49"/>
      <c r="BI98" s="48"/>
      <c r="BJ98" s="49"/>
      <c r="BK98" s="48"/>
      <c r="BL98" s="49"/>
      <c r="BM98" s="48"/>
      <c r="BN98" s="49"/>
      <c r="BO98" s="48"/>
    </row>
    <row r="99" spans="1:67" ht="15">
      <c r="A99" s="65" t="s">
        <v>266</v>
      </c>
      <c r="B99" s="65" t="s">
        <v>264</v>
      </c>
      <c r="C99" s="66" t="s">
        <v>1498</v>
      </c>
      <c r="D99" s="67">
        <v>10</v>
      </c>
      <c r="E99" s="68" t="s">
        <v>136</v>
      </c>
      <c r="F99" s="69">
        <v>19</v>
      </c>
      <c r="G99" s="66"/>
      <c r="H99" s="70"/>
      <c r="I99" s="71"/>
      <c r="J99" s="71"/>
      <c r="K99" s="34" t="s">
        <v>66</v>
      </c>
      <c r="L99" s="78">
        <v>99</v>
      </c>
      <c r="M99" s="78"/>
      <c r="N99" s="73"/>
      <c r="O99" s="80" t="s">
        <v>285</v>
      </c>
      <c r="P99" s="82">
        <v>43704.975023148145</v>
      </c>
      <c r="Q99" s="80" t="s">
        <v>295</v>
      </c>
      <c r="R99" s="80"/>
      <c r="S99" s="80"/>
      <c r="T99" s="80" t="s">
        <v>322</v>
      </c>
      <c r="U99" s="84" t="s">
        <v>333</v>
      </c>
      <c r="V99" s="84" t="s">
        <v>333</v>
      </c>
      <c r="W99" s="82">
        <v>43704.975023148145</v>
      </c>
      <c r="X99" s="86">
        <v>43704</v>
      </c>
      <c r="Y99" s="88" t="s">
        <v>415</v>
      </c>
      <c r="Z99" s="84" t="s">
        <v>467</v>
      </c>
      <c r="AA99" s="80"/>
      <c r="AB99" s="80"/>
      <c r="AC99" s="88" t="s">
        <v>519</v>
      </c>
      <c r="AD99" s="80"/>
      <c r="AE99" s="80" t="b">
        <v>0</v>
      </c>
      <c r="AF99" s="80">
        <v>6</v>
      </c>
      <c r="AG99" s="88" t="s">
        <v>530</v>
      </c>
      <c r="AH99" s="80" t="b">
        <v>0</v>
      </c>
      <c r="AI99" s="80" t="s">
        <v>531</v>
      </c>
      <c r="AJ99" s="80"/>
      <c r="AK99" s="88" t="s">
        <v>530</v>
      </c>
      <c r="AL99" s="80" t="b">
        <v>0</v>
      </c>
      <c r="AM99" s="80">
        <v>3</v>
      </c>
      <c r="AN99" s="88" t="s">
        <v>530</v>
      </c>
      <c r="AO99" s="80" t="s">
        <v>534</v>
      </c>
      <c r="AP99" s="80" t="b">
        <v>0</v>
      </c>
      <c r="AQ99" s="88" t="s">
        <v>519</v>
      </c>
      <c r="AR99" s="80" t="s">
        <v>196</v>
      </c>
      <c r="AS99" s="80">
        <v>0</v>
      </c>
      <c r="AT99" s="80">
        <v>0</v>
      </c>
      <c r="AU99" s="80"/>
      <c r="AV99" s="80"/>
      <c r="AW99" s="80"/>
      <c r="AX99" s="80"/>
      <c r="AY99" s="80"/>
      <c r="AZ99" s="80"/>
      <c r="BA99" s="80"/>
      <c r="BB99" s="80"/>
      <c r="BC99">
        <v>2</v>
      </c>
      <c r="BD99" s="79" t="str">
        <f>REPLACE(INDEX(GroupVertices[Group],MATCH(Edges[[#This Row],[Vertex 1]],GroupVertices[Vertex],0)),1,1,"")</f>
        <v>1</v>
      </c>
      <c r="BE99" s="79" t="str">
        <f>REPLACE(INDEX(GroupVertices[Group],MATCH(Edges[[#This Row],[Vertex 2]],GroupVertices[Vertex],0)),1,1,"")</f>
        <v>1</v>
      </c>
      <c r="BF99" s="79">
        <v>12</v>
      </c>
      <c r="BG99" s="48"/>
      <c r="BH99" s="49"/>
      <c r="BI99" s="48"/>
      <c r="BJ99" s="49"/>
      <c r="BK99" s="48"/>
      <c r="BL99" s="49"/>
      <c r="BM99" s="48"/>
      <c r="BN99" s="49"/>
      <c r="BO99" s="48"/>
    </row>
    <row r="100" spans="1:67" ht="15">
      <c r="A100" s="65" t="s">
        <v>267</v>
      </c>
      <c r="B100" s="65" t="s">
        <v>274</v>
      </c>
      <c r="C100" s="66" t="s">
        <v>1496</v>
      </c>
      <c r="D100" s="67">
        <v>3</v>
      </c>
      <c r="E100" s="68" t="s">
        <v>132</v>
      </c>
      <c r="F100" s="69">
        <v>32</v>
      </c>
      <c r="G100" s="66"/>
      <c r="H100" s="70"/>
      <c r="I100" s="71"/>
      <c r="J100" s="71"/>
      <c r="K100" s="34" t="s">
        <v>65</v>
      </c>
      <c r="L100" s="78">
        <v>100</v>
      </c>
      <c r="M100" s="78"/>
      <c r="N100" s="73"/>
      <c r="O100" s="80" t="s">
        <v>285</v>
      </c>
      <c r="P100" s="82">
        <v>43705.86667824074</v>
      </c>
      <c r="Q100" s="80" t="s">
        <v>299</v>
      </c>
      <c r="R100" s="80"/>
      <c r="S100" s="80"/>
      <c r="T100" s="80" t="s">
        <v>327</v>
      </c>
      <c r="U100" s="80"/>
      <c r="V100" s="84" t="s">
        <v>367</v>
      </c>
      <c r="W100" s="82">
        <v>43705.86667824074</v>
      </c>
      <c r="X100" s="86">
        <v>43705</v>
      </c>
      <c r="Y100" s="88" t="s">
        <v>416</v>
      </c>
      <c r="Z100" s="84" t="s">
        <v>468</v>
      </c>
      <c r="AA100" s="80"/>
      <c r="AB100" s="80"/>
      <c r="AC100" s="88" t="s">
        <v>520</v>
      </c>
      <c r="AD100" s="80"/>
      <c r="AE100" s="80" t="b">
        <v>0</v>
      </c>
      <c r="AF100" s="80">
        <v>1</v>
      </c>
      <c r="AG100" s="88" t="s">
        <v>530</v>
      </c>
      <c r="AH100" s="80" t="b">
        <v>0</v>
      </c>
      <c r="AI100" s="80" t="s">
        <v>531</v>
      </c>
      <c r="AJ100" s="80"/>
      <c r="AK100" s="88" t="s">
        <v>530</v>
      </c>
      <c r="AL100" s="80" t="b">
        <v>0</v>
      </c>
      <c r="AM100" s="80">
        <v>0</v>
      </c>
      <c r="AN100" s="88" t="s">
        <v>530</v>
      </c>
      <c r="AO100" s="80" t="s">
        <v>533</v>
      </c>
      <c r="AP100" s="80" t="b">
        <v>0</v>
      </c>
      <c r="AQ100" s="88" t="s">
        <v>520</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79">
        <v>8</v>
      </c>
      <c r="BG100" s="48">
        <v>0</v>
      </c>
      <c r="BH100" s="49">
        <v>0</v>
      </c>
      <c r="BI100" s="48">
        <v>0</v>
      </c>
      <c r="BJ100" s="49">
        <v>0</v>
      </c>
      <c r="BK100" s="48">
        <v>0</v>
      </c>
      <c r="BL100" s="49">
        <v>0</v>
      </c>
      <c r="BM100" s="48">
        <v>22</v>
      </c>
      <c r="BN100" s="49">
        <v>100</v>
      </c>
      <c r="BO100" s="48">
        <v>22</v>
      </c>
    </row>
    <row r="101" spans="1:67" ht="15">
      <c r="A101" s="65" t="s">
        <v>266</v>
      </c>
      <c r="B101" s="65" t="s">
        <v>274</v>
      </c>
      <c r="C101" s="66" t="s">
        <v>1497</v>
      </c>
      <c r="D101" s="67">
        <v>10</v>
      </c>
      <c r="E101" s="68" t="s">
        <v>136</v>
      </c>
      <c r="F101" s="69">
        <v>6</v>
      </c>
      <c r="G101" s="66"/>
      <c r="H101" s="70"/>
      <c r="I101" s="71"/>
      <c r="J101" s="71"/>
      <c r="K101" s="34" t="s">
        <v>65</v>
      </c>
      <c r="L101" s="78">
        <v>101</v>
      </c>
      <c r="M101" s="78"/>
      <c r="N101" s="73"/>
      <c r="O101" s="80" t="s">
        <v>285</v>
      </c>
      <c r="P101" s="82">
        <v>43700.97288194444</v>
      </c>
      <c r="Q101" s="80" t="s">
        <v>288</v>
      </c>
      <c r="R101" s="80"/>
      <c r="S101" s="80"/>
      <c r="T101" s="80" t="s">
        <v>326</v>
      </c>
      <c r="U101" s="80"/>
      <c r="V101" s="84" t="s">
        <v>366</v>
      </c>
      <c r="W101" s="82">
        <v>43700.97288194444</v>
      </c>
      <c r="X101" s="86">
        <v>43700</v>
      </c>
      <c r="Y101" s="88" t="s">
        <v>413</v>
      </c>
      <c r="Z101" s="84" t="s">
        <v>465</v>
      </c>
      <c r="AA101" s="80"/>
      <c r="AB101" s="80"/>
      <c r="AC101" s="88" t="s">
        <v>517</v>
      </c>
      <c r="AD101" s="80"/>
      <c r="AE101" s="80" t="b">
        <v>0</v>
      </c>
      <c r="AF101" s="80">
        <v>14</v>
      </c>
      <c r="AG101" s="88" t="s">
        <v>530</v>
      </c>
      <c r="AH101" s="80" t="b">
        <v>0</v>
      </c>
      <c r="AI101" s="80" t="s">
        <v>531</v>
      </c>
      <c r="AJ101" s="80"/>
      <c r="AK101" s="88" t="s">
        <v>530</v>
      </c>
      <c r="AL101" s="80" t="b">
        <v>0</v>
      </c>
      <c r="AM101" s="80">
        <v>10</v>
      </c>
      <c r="AN101" s="88" t="s">
        <v>530</v>
      </c>
      <c r="AO101" s="80" t="s">
        <v>533</v>
      </c>
      <c r="AP101" s="80" t="b">
        <v>0</v>
      </c>
      <c r="AQ101" s="88" t="s">
        <v>517</v>
      </c>
      <c r="AR101" s="80" t="s">
        <v>196</v>
      </c>
      <c r="AS101" s="80">
        <v>0</v>
      </c>
      <c r="AT101" s="80">
        <v>0</v>
      </c>
      <c r="AU101" s="80"/>
      <c r="AV101" s="80"/>
      <c r="AW101" s="80"/>
      <c r="AX101" s="80"/>
      <c r="AY101" s="80"/>
      <c r="AZ101" s="80"/>
      <c r="BA101" s="80"/>
      <c r="BB101" s="80"/>
      <c r="BC101">
        <v>3</v>
      </c>
      <c r="BD101" s="79" t="str">
        <f>REPLACE(INDEX(GroupVertices[Group],MATCH(Edges[[#This Row],[Vertex 1]],GroupVertices[Vertex],0)),1,1,"")</f>
        <v>1</v>
      </c>
      <c r="BE101" s="79" t="str">
        <f>REPLACE(INDEX(GroupVertices[Group],MATCH(Edges[[#This Row],[Vertex 2]],GroupVertices[Vertex],0)),1,1,"")</f>
        <v>1</v>
      </c>
      <c r="BF101" s="79">
        <v>13</v>
      </c>
      <c r="BG101" s="48"/>
      <c r="BH101" s="49"/>
      <c r="BI101" s="48"/>
      <c r="BJ101" s="49"/>
      <c r="BK101" s="48"/>
      <c r="BL101" s="49"/>
      <c r="BM101" s="48"/>
      <c r="BN101" s="49"/>
      <c r="BO101" s="48"/>
    </row>
    <row r="102" spans="1:67" ht="15">
      <c r="A102" s="65" t="s">
        <v>266</v>
      </c>
      <c r="B102" s="65" t="s">
        <v>274</v>
      </c>
      <c r="C102" s="66" t="s">
        <v>1497</v>
      </c>
      <c r="D102" s="67">
        <v>10</v>
      </c>
      <c r="E102" s="68" t="s">
        <v>136</v>
      </c>
      <c r="F102" s="69">
        <v>6</v>
      </c>
      <c r="G102" s="66"/>
      <c r="H102" s="70"/>
      <c r="I102" s="71"/>
      <c r="J102" s="71"/>
      <c r="K102" s="34" t="s">
        <v>65</v>
      </c>
      <c r="L102" s="78">
        <v>102</v>
      </c>
      <c r="M102" s="78"/>
      <c r="N102" s="73"/>
      <c r="O102" s="80" t="s">
        <v>285</v>
      </c>
      <c r="P102" s="82">
        <v>43704.975023148145</v>
      </c>
      <c r="Q102" s="80" t="s">
        <v>295</v>
      </c>
      <c r="R102" s="80"/>
      <c r="S102" s="80"/>
      <c r="T102" s="80" t="s">
        <v>322</v>
      </c>
      <c r="U102" s="84" t="s">
        <v>333</v>
      </c>
      <c r="V102" s="84" t="s">
        <v>333</v>
      </c>
      <c r="W102" s="82">
        <v>43704.975023148145</v>
      </c>
      <c r="X102" s="86">
        <v>43704</v>
      </c>
      <c r="Y102" s="88" t="s">
        <v>415</v>
      </c>
      <c r="Z102" s="84" t="s">
        <v>467</v>
      </c>
      <c r="AA102" s="80"/>
      <c r="AB102" s="80"/>
      <c r="AC102" s="88" t="s">
        <v>519</v>
      </c>
      <c r="AD102" s="80"/>
      <c r="AE102" s="80" t="b">
        <v>0</v>
      </c>
      <c r="AF102" s="80">
        <v>6</v>
      </c>
      <c r="AG102" s="88" t="s">
        <v>530</v>
      </c>
      <c r="AH102" s="80" t="b">
        <v>0</v>
      </c>
      <c r="AI102" s="80" t="s">
        <v>531</v>
      </c>
      <c r="AJ102" s="80"/>
      <c r="AK102" s="88" t="s">
        <v>530</v>
      </c>
      <c r="AL102" s="80" t="b">
        <v>0</v>
      </c>
      <c r="AM102" s="80">
        <v>3</v>
      </c>
      <c r="AN102" s="88" t="s">
        <v>530</v>
      </c>
      <c r="AO102" s="80" t="s">
        <v>534</v>
      </c>
      <c r="AP102" s="80" t="b">
        <v>0</v>
      </c>
      <c r="AQ102" s="88" t="s">
        <v>519</v>
      </c>
      <c r="AR102" s="80" t="s">
        <v>196</v>
      </c>
      <c r="AS102" s="80">
        <v>0</v>
      </c>
      <c r="AT102" s="80">
        <v>0</v>
      </c>
      <c r="AU102" s="80"/>
      <c r="AV102" s="80"/>
      <c r="AW102" s="80"/>
      <c r="AX102" s="80"/>
      <c r="AY102" s="80"/>
      <c r="AZ102" s="80"/>
      <c r="BA102" s="80"/>
      <c r="BB102" s="80"/>
      <c r="BC102">
        <v>3</v>
      </c>
      <c r="BD102" s="79" t="str">
        <f>REPLACE(INDEX(GroupVertices[Group],MATCH(Edges[[#This Row],[Vertex 1]],GroupVertices[Vertex],0)),1,1,"")</f>
        <v>1</v>
      </c>
      <c r="BE102" s="79" t="str">
        <f>REPLACE(INDEX(GroupVertices[Group],MATCH(Edges[[#This Row],[Vertex 2]],GroupVertices[Vertex],0)),1,1,"")</f>
        <v>1</v>
      </c>
      <c r="BF102" s="79">
        <v>12</v>
      </c>
      <c r="BG102" s="48"/>
      <c r="BH102" s="49"/>
      <c r="BI102" s="48"/>
      <c r="BJ102" s="49"/>
      <c r="BK102" s="48"/>
      <c r="BL102" s="49"/>
      <c r="BM102" s="48"/>
      <c r="BN102" s="49"/>
      <c r="BO102" s="48"/>
    </row>
    <row r="103" spans="1:67" ht="15">
      <c r="A103" s="65" t="s">
        <v>266</v>
      </c>
      <c r="B103" s="65" t="s">
        <v>274</v>
      </c>
      <c r="C103" s="66" t="s">
        <v>1497</v>
      </c>
      <c r="D103" s="67">
        <v>10</v>
      </c>
      <c r="E103" s="68" t="s">
        <v>136</v>
      </c>
      <c r="F103" s="69">
        <v>6</v>
      </c>
      <c r="G103" s="66"/>
      <c r="H103" s="70"/>
      <c r="I103" s="71"/>
      <c r="J103" s="71"/>
      <c r="K103" s="34" t="s">
        <v>65</v>
      </c>
      <c r="L103" s="78">
        <v>103</v>
      </c>
      <c r="M103" s="78"/>
      <c r="N103" s="73"/>
      <c r="O103" s="80" t="s">
        <v>285</v>
      </c>
      <c r="P103" s="82">
        <v>43706.72237268519</v>
      </c>
      <c r="Q103" s="80" t="s">
        <v>300</v>
      </c>
      <c r="R103" s="80"/>
      <c r="S103" s="80"/>
      <c r="T103" s="80"/>
      <c r="U103" s="84" t="s">
        <v>334</v>
      </c>
      <c r="V103" s="84" t="s">
        <v>334</v>
      </c>
      <c r="W103" s="82">
        <v>43706.72237268519</v>
      </c>
      <c r="X103" s="86">
        <v>43706</v>
      </c>
      <c r="Y103" s="88" t="s">
        <v>417</v>
      </c>
      <c r="Z103" s="84" t="s">
        <v>469</v>
      </c>
      <c r="AA103" s="80"/>
      <c r="AB103" s="80"/>
      <c r="AC103" s="88" t="s">
        <v>521</v>
      </c>
      <c r="AD103" s="80"/>
      <c r="AE103" s="80" t="b">
        <v>0</v>
      </c>
      <c r="AF103" s="80">
        <v>1</v>
      </c>
      <c r="AG103" s="88" t="s">
        <v>530</v>
      </c>
      <c r="AH103" s="80" t="b">
        <v>0</v>
      </c>
      <c r="AI103" s="80" t="s">
        <v>531</v>
      </c>
      <c r="AJ103" s="80"/>
      <c r="AK103" s="88" t="s">
        <v>530</v>
      </c>
      <c r="AL103" s="80" t="b">
        <v>0</v>
      </c>
      <c r="AM103" s="80">
        <v>0</v>
      </c>
      <c r="AN103" s="88" t="s">
        <v>530</v>
      </c>
      <c r="AO103" s="80" t="s">
        <v>533</v>
      </c>
      <c r="AP103" s="80" t="b">
        <v>0</v>
      </c>
      <c r="AQ103" s="88" t="s">
        <v>521</v>
      </c>
      <c r="AR103" s="80" t="s">
        <v>196</v>
      </c>
      <c r="AS103" s="80">
        <v>0</v>
      </c>
      <c r="AT103" s="80">
        <v>0</v>
      </c>
      <c r="AU103" s="80"/>
      <c r="AV103" s="80"/>
      <c r="AW103" s="80"/>
      <c r="AX103" s="80"/>
      <c r="AY103" s="80"/>
      <c r="AZ103" s="80"/>
      <c r="BA103" s="80"/>
      <c r="BB103" s="80"/>
      <c r="BC103">
        <v>3</v>
      </c>
      <c r="BD103" s="79" t="str">
        <f>REPLACE(INDEX(GroupVertices[Group],MATCH(Edges[[#This Row],[Vertex 1]],GroupVertices[Vertex],0)),1,1,"")</f>
        <v>1</v>
      </c>
      <c r="BE103" s="79" t="str">
        <f>REPLACE(INDEX(GroupVertices[Group],MATCH(Edges[[#This Row],[Vertex 2]],GroupVertices[Vertex],0)),1,1,"")</f>
        <v>1</v>
      </c>
      <c r="BF103" s="79">
        <v>7</v>
      </c>
      <c r="BG103" s="48"/>
      <c r="BH103" s="49"/>
      <c r="BI103" s="48"/>
      <c r="BJ103" s="49"/>
      <c r="BK103" s="48"/>
      <c r="BL103" s="49"/>
      <c r="BM103" s="48"/>
      <c r="BN103" s="49"/>
      <c r="BO103" s="48"/>
    </row>
    <row r="104" spans="1:67" ht="15">
      <c r="A104" s="65" t="s">
        <v>266</v>
      </c>
      <c r="B104" s="65" t="s">
        <v>283</v>
      </c>
      <c r="C104" s="66" t="s">
        <v>1496</v>
      </c>
      <c r="D104" s="67">
        <v>3</v>
      </c>
      <c r="E104" s="68" t="s">
        <v>132</v>
      </c>
      <c r="F104" s="69">
        <v>32</v>
      </c>
      <c r="G104" s="66"/>
      <c r="H104" s="70"/>
      <c r="I104" s="71"/>
      <c r="J104" s="71"/>
      <c r="K104" s="34" t="s">
        <v>65</v>
      </c>
      <c r="L104" s="78">
        <v>104</v>
      </c>
      <c r="M104" s="78"/>
      <c r="N104" s="73"/>
      <c r="O104" s="80" t="s">
        <v>285</v>
      </c>
      <c r="P104" s="82">
        <v>43706.72237268519</v>
      </c>
      <c r="Q104" s="80" t="s">
        <v>300</v>
      </c>
      <c r="R104" s="80"/>
      <c r="S104" s="80"/>
      <c r="T104" s="80"/>
      <c r="U104" s="84" t="s">
        <v>334</v>
      </c>
      <c r="V104" s="84" t="s">
        <v>334</v>
      </c>
      <c r="W104" s="82">
        <v>43706.72237268519</v>
      </c>
      <c r="X104" s="86">
        <v>43706</v>
      </c>
      <c r="Y104" s="88" t="s">
        <v>417</v>
      </c>
      <c r="Z104" s="84" t="s">
        <v>469</v>
      </c>
      <c r="AA104" s="80"/>
      <c r="AB104" s="80"/>
      <c r="AC104" s="88" t="s">
        <v>521</v>
      </c>
      <c r="AD104" s="80"/>
      <c r="AE104" s="80" t="b">
        <v>0</v>
      </c>
      <c r="AF104" s="80">
        <v>1</v>
      </c>
      <c r="AG104" s="88" t="s">
        <v>530</v>
      </c>
      <c r="AH104" s="80" t="b">
        <v>0</v>
      </c>
      <c r="AI104" s="80" t="s">
        <v>531</v>
      </c>
      <c r="AJ104" s="80"/>
      <c r="AK104" s="88" t="s">
        <v>530</v>
      </c>
      <c r="AL104" s="80" t="b">
        <v>0</v>
      </c>
      <c r="AM104" s="80">
        <v>0</v>
      </c>
      <c r="AN104" s="88" t="s">
        <v>530</v>
      </c>
      <c r="AO104" s="80" t="s">
        <v>533</v>
      </c>
      <c r="AP104" s="80" t="b">
        <v>0</v>
      </c>
      <c r="AQ104" s="88" t="s">
        <v>521</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79">
        <v>7</v>
      </c>
      <c r="BG104" s="48">
        <v>1</v>
      </c>
      <c r="BH104" s="49">
        <v>6.25</v>
      </c>
      <c r="BI104" s="48">
        <v>1</v>
      </c>
      <c r="BJ104" s="49">
        <v>6.25</v>
      </c>
      <c r="BK104" s="48">
        <v>0</v>
      </c>
      <c r="BL104" s="49">
        <v>0</v>
      </c>
      <c r="BM104" s="48">
        <v>14</v>
      </c>
      <c r="BN104" s="49">
        <v>87.5</v>
      </c>
      <c r="BO104" s="48">
        <v>16</v>
      </c>
    </row>
    <row r="105" spans="1:67" ht="15">
      <c r="A105" s="65" t="s">
        <v>268</v>
      </c>
      <c r="B105" s="65" t="s">
        <v>268</v>
      </c>
      <c r="C105" s="66" t="s">
        <v>1496</v>
      </c>
      <c r="D105" s="67">
        <v>3</v>
      </c>
      <c r="E105" s="68" t="s">
        <v>132</v>
      </c>
      <c r="F105" s="69">
        <v>32</v>
      </c>
      <c r="G105" s="66"/>
      <c r="H105" s="70"/>
      <c r="I105" s="71"/>
      <c r="J105" s="71"/>
      <c r="K105" s="34" t="s">
        <v>65</v>
      </c>
      <c r="L105" s="78">
        <v>105</v>
      </c>
      <c r="M105" s="78"/>
      <c r="N105" s="73"/>
      <c r="O105" s="80" t="s">
        <v>196</v>
      </c>
      <c r="P105" s="82">
        <v>43704.04293981481</v>
      </c>
      <c r="Q105" s="80" t="s">
        <v>301</v>
      </c>
      <c r="R105" s="84" t="s">
        <v>311</v>
      </c>
      <c r="S105" s="80" t="s">
        <v>318</v>
      </c>
      <c r="T105" s="80"/>
      <c r="U105" s="80"/>
      <c r="V105" s="84" t="s">
        <v>368</v>
      </c>
      <c r="W105" s="82">
        <v>43704.04293981481</v>
      </c>
      <c r="X105" s="86">
        <v>43704</v>
      </c>
      <c r="Y105" s="88" t="s">
        <v>418</v>
      </c>
      <c r="Z105" s="84" t="s">
        <v>470</v>
      </c>
      <c r="AA105" s="80"/>
      <c r="AB105" s="80"/>
      <c r="AC105" s="88" t="s">
        <v>522</v>
      </c>
      <c r="AD105" s="80"/>
      <c r="AE105" s="80" t="b">
        <v>0</v>
      </c>
      <c r="AF105" s="80">
        <v>7</v>
      </c>
      <c r="AG105" s="88" t="s">
        <v>530</v>
      </c>
      <c r="AH105" s="80" t="b">
        <v>0</v>
      </c>
      <c r="AI105" s="80" t="s">
        <v>531</v>
      </c>
      <c r="AJ105" s="80"/>
      <c r="AK105" s="88" t="s">
        <v>530</v>
      </c>
      <c r="AL105" s="80" t="b">
        <v>0</v>
      </c>
      <c r="AM105" s="80">
        <v>1</v>
      </c>
      <c r="AN105" s="88" t="s">
        <v>530</v>
      </c>
      <c r="AO105" s="80" t="s">
        <v>534</v>
      </c>
      <c r="AP105" s="80" t="b">
        <v>0</v>
      </c>
      <c r="AQ105" s="88" t="s">
        <v>522</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9</v>
      </c>
      <c r="BE105" s="79" t="str">
        <f>REPLACE(INDEX(GroupVertices[Group],MATCH(Edges[[#This Row],[Vertex 2]],GroupVertices[Vertex],0)),1,1,"")</f>
        <v>9</v>
      </c>
      <c r="BF105" s="79">
        <v>6</v>
      </c>
      <c r="BG105" s="48">
        <v>1</v>
      </c>
      <c r="BH105" s="49">
        <v>3.0303030303030303</v>
      </c>
      <c r="BI105" s="48">
        <v>1</v>
      </c>
      <c r="BJ105" s="49">
        <v>3.0303030303030303</v>
      </c>
      <c r="BK105" s="48">
        <v>0</v>
      </c>
      <c r="BL105" s="49">
        <v>0</v>
      </c>
      <c r="BM105" s="48">
        <v>31</v>
      </c>
      <c r="BN105" s="49">
        <v>93.93939393939394</v>
      </c>
      <c r="BO105" s="48">
        <v>33</v>
      </c>
    </row>
    <row r="106" spans="1:67" ht="15">
      <c r="A106" s="65" t="s">
        <v>269</v>
      </c>
      <c r="B106" s="65" t="s">
        <v>268</v>
      </c>
      <c r="C106" s="66" t="s">
        <v>1496</v>
      </c>
      <c r="D106" s="67">
        <v>3</v>
      </c>
      <c r="E106" s="68" t="s">
        <v>132</v>
      </c>
      <c r="F106" s="69">
        <v>32</v>
      </c>
      <c r="G106" s="66"/>
      <c r="H106" s="70"/>
      <c r="I106" s="71"/>
      <c r="J106" s="71"/>
      <c r="K106" s="34" t="s">
        <v>65</v>
      </c>
      <c r="L106" s="78">
        <v>106</v>
      </c>
      <c r="M106" s="78"/>
      <c r="N106" s="73"/>
      <c r="O106" s="80" t="s">
        <v>286</v>
      </c>
      <c r="P106" s="82">
        <v>43706.749768518515</v>
      </c>
      <c r="Q106" s="80" t="s">
        <v>301</v>
      </c>
      <c r="R106" s="80"/>
      <c r="S106" s="80"/>
      <c r="T106" s="80"/>
      <c r="U106" s="80"/>
      <c r="V106" s="84" t="s">
        <v>369</v>
      </c>
      <c r="W106" s="82">
        <v>43706.749768518515</v>
      </c>
      <c r="X106" s="86">
        <v>43706</v>
      </c>
      <c r="Y106" s="88" t="s">
        <v>419</v>
      </c>
      <c r="Z106" s="84" t="s">
        <v>471</v>
      </c>
      <c r="AA106" s="80"/>
      <c r="AB106" s="80"/>
      <c r="AC106" s="88" t="s">
        <v>523</v>
      </c>
      <c r="AD106" s="80"/>
      <c r="AE106" s="80" t="b">
        <v>0</v>
      </c>
      <c r="AF106" s="80">
        <v>0</v>
      </c>
      <c r="AG106" s="88" t="s">
        <v>530</v>
      </c>
      <c r="AH106" s="80" t="b">
        <v>0</v>
      </c>
      <c r="AI106" s="80" t="s">
        <v>531</v>
      </c>
      <c r="AJ106" s="80"/>
      <c r="AK106" s="88" t="s">
        <v>530</v>
      </c>
      <c r="AL106" s="80" t="b">
        <v>0</v>
      </c>
      <c r="AM106" s="80">
        <v>1</v>
      </c>
      <c r="AN106" s="88" t="s">
        <v>522</v>
      </c>
      <c r="AO106" s="80" t="s">
        <v>533</v>
      </c>
      <c r="AP106" s="80" t="b">
        <v>0</v>
      </c>
      <c r="AQ106" s="88" t="s">
        <v>522</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9</v>
      </c>
      <c r="BE106" s="79" t="str">
        <f>REPLACE(INDEX(GroupVertices[Group],MATCH(Edges[[#This Row],[Vertex 2]],GroupVertices[Vertex],0)),1,1,"")</f>
        <v>9</v>
      </c>
      <c r="BF106" s="79">
        <v>6</v>
      </c>
      <c r="BG106" s="48">
        <v>1</v>
      </c>
      <c r="BH106" s="49">
        <v>3.0303030303030303</v>
      </c>
      <c r="BI106" s="48">
        <v>1</v>
      </c>
      <c r="BJ106" s="49">
        <v>3.0303030303030303</v>
      </c>
      <c r="BK106" s="48">
        <v>0</v>
      </c>
      <c r="BL106" s="49">
        <v>0</v>
      </c>
      <c r="BM106" s="48">
        <v>31</v>
      </c>
      <c r="BN106" s="49">
        <v>93.93939393939394</v>
      </c>
      <c r="BO106" s="48">
        <v>33</v>
      </c>
    </row>
    <row r="107" spans="1:67" ht="15">
      <c r="A107" s="65" t="s">
        <v>270</v>
      </c>
      <c r="B107" s="65" t="s">
        <v>284</v>
      </c>
      <c r="C107" s="66" t="s">
        <v>1496</v>
      </c>
      <c r="D107" s="67">
        <v>3</v>
      </c>
      <c r="E107" s="68" t="s">
        <v>132</v>
      </c>
      <c r="F107" s="69">
        <v>32</v>
      </c>
      <c r="G107" s="66"/>
      <c r="H107" s="70"/>
      <c r="I107" s="71"/>
      <c r="J107" s="71"/>
      <c r="K107" s="34" t="s">
        <v>65</v>
      </c>
      <c r="L107" s="78">
        <v>107</v>
      </c>
      <c r="M107" s="78"/>
      <c r="N107" s="73"/>
      <c r="O107" s="80" t="s">
        <v>285</v>
      </c>
      <c r="P107" s="82">
        <v>43706.76792824074</v>
      </c>
      <c r="Q107" s="80" t="s">
        <v>302</v>
      </c>
      <c r="R107" s="84" t="s">
        <v>312</v>
      </c>
      <c r="S107" s="80" t="s">
        <v>316</v>
      </c>
      <c r="T107" s="80" t="s">
        <v>328</v>
      </c>
      <c r="U107" s="80"/>
      <c r="V107" s="84" t="s">
        <v>370</v>
      </c>
      <c r="W107" s="82">
        <v>43706.76792824074</v>
      </c>
      <c r="X107" s="86">
        <v>43706</v>
      </c>
      <c r="Y107" s="88" t="s">
        <v>420</v>
      </c>
      <c r="Z107" s="84" t="s">
        <v>472</v>
      </c>
      <c r="AA107" s="80"/>
      <c r="AB107" s="80"/>
      <c r="AC107" s="88" t="s">
        <v>524</v>
      </c>
      <c r="AD107" s="80"/>
      <c r="AE107" s="80" t="b">
        <v>0</v>
      </c>
      <c r="AF107" s="80">
        <v>0</v>
      </c>
      <c r="AG107" s="88" t="s">
        <v>530</v>
      </c>
      <c r="AH107" s="80" t="b">
        <v>0</v>
      </c>
      <c r="AI107" s="80" t="s">
        <v>531</v>
      </c>
      <c r="AJ107" s="80"/>
      <c r="AK107" s="88" t="s">
        <v>530</v>
      </c>
      <c r="AL107" s="80" t="b">
        <v>0</v>
      </c>
      <c r="AM107" s="80">
        <v>0</v>
      </c>
      <c r="AN107" s="88" t="s">
        <v>530</v>
      </c>
      <c r="AO107" s="80" t="s">
        <v>536</v>
      </c>
      <c r="AP107" s="80" t="b">
        <v>0</v>
      </c>
      <c r="AQ107" s="88" t="s">
        <v>524</v>
      </c>
      <c r="AR107" s="80" t="s">
        <v>196</v>
      </c>
      <c r="AS107" s="80">
        <v>0</v>
      </c>
      <c r="AT107" s="80">
        <v>0</v>
      </c>
      <c r="AU107" s="80" t="s">
        <v>537</v>
      </c>
      <c r="AV107" s="80" t="s">
        <v>538</v>
      </c>
      <c r="AW107" s="80" t="s">
        <v>539</v>
      </c>
      <c r="AX107" s="80" t="s">
        <v>540</v>
      </c>
      <c r="AY107" s="80" t="s">
        <v>541</v>
      </c>
      <c r="AZ107" s="80" t="s">
        <v>540</v>
      </c>
      <c r="BA107" s="80" t="s">
        <v>542</v>
      </c>
      <c r="BB107" s="84" t="s">
        <v>543</v>
      </c>
      <c r="BC107">
        <v>1</v>
      </c>
      <c r="BD107" s="79" t="str">
        <f>REPLACE(INDEX(GroupVertices[Group],MATCH(Edges[[#This Row],[Vertex 1]],GroupVertices[Vertex],0)),1,1,"")</f>
        <v>8</v>
      </c>
      <c r="BE107" s="79" t="str">
        <f>REPLACE(INDEX(GroupVertices[Group],MATCH(Edges[[#This Row],[Vertex 2]],GroupVertices[Vertex],0)),1,1,"")</f>
        <v>8</v>
      </c>
      <c r="BF107" s="79">
        <v>5</v>
      </c>
      <c r="BG107" s="48">
        <v>1</v>
      </c>
      <c r="BH107" s="49">
        <v>5</v>
      </c>
      <c r="BI107" s="48">
        <v>0</v>
      </c>
      <c r="BJ107" s="49">
        <v>0</v>
      </c>
      <c r="BK107" s="48">
        <v>0</v>
      </c>
      <c r="BL107" s="49">
        <v>0</v>
      </c>
      <c r="BM107" s="48">
        <v>19</v>
      </c>
      <c r="BN107" s="49">
        <v>95</v>
      </c>
      <c r="BO107" s="48">
        <v>20</v>
      </c>
    </row>
    <row r="108" spans="1:67" ht="15">
      <c r="A108" s="65" t="s">
        <v>271</v>
      </c>
      <c r="B108" s="65" t="s">
        <v>267</v>
      </c>
      <c r="C108" s="66" t="s">
        <v>1496</v>
      </c>
      <c r="D108" s="67">
        <v>3</v>
      </c>
      <c r="E108" s="68" t="s">
        <v>132</v>
      </c>
      <c r="F108" s="69">
        <v>32</v>
      </c>
      <c r="G108" s="66"/>
      <c r="H108" s="70"/>
      <c r="I108" s="71"/>
      <c r="J108" s="71"/>
      <c r="K108" s="34" t="s">
        <v>65</v>
      </c>
      <c r="L108" s="78">
        <v>108</v>
      </c>
      <c r="M108" s="78"/>
      <c r="N108" s="73"/>
      <c r="O108" s="80" t="s">
        <v>285</v>
      </c>
      <c r="P108" s="82">
        <v>43706.77358796296</v>
      </c>
      <c r="Q108" s="80" t="s">
        <v>303</v>
      </c>
      <c r="R108" s="80"/>
      <c r="S108" s="80"/>
      <c r="T108" s="80" t="s">
        <v>321</v>
      </c>
      <c r="U108" s="84" t="s">
        <v>335</v>
      </c>
      <c r="V108" s="84" t="s">
        <v>335</v>
      </c>
      <c r="W108" s="82">
        <v>43706.77358796296</v>
      </c>
      <c r="X108" s="86">
        <v>43706</v>
      </c>
      <c r="Y108" s="88" t="s">
        <v>421</v>
      </c>
      <c r="Z108" s="84" t="s">
        <v>473</v>
      </c>
      <c r="AA108" s="80"/>
      <c r="AB108" s="80"/>
      <c r="AC108" s="88" t="s">
        <v>525</v>
      </c>
      <c r="AD108" s="80"/>
      <c r="AE108" s="80" t="b">
        <v>0</v>
      </c>
      <c r="AF108" s="80">
        <v>1</v>
      </c>
      <c r="AG108" s="88" t="s">
        <v>530</v>
      </c>
      <c r="AH108" s="80" t="b">
        <v>0</v>
      </c>
      <c r="AI108" s="80" t="s">
        <v>531</v>
      </c>
      <c r="AJ108" s="80"/>
      <c r="AK108" s="88" t="s">
        <v>530</v>
      </c>
      <c r="AL108" s="80" t="b">
        <v>0</v>
      </c>
      <c r="AM108" s="80">
        <v>0</v>
      </c>
      <c r="AN108" s="88" t="s">
        <v>530</v>
      </c>
      <c r="AO108" s="80" t="s">
        <v>534</v>
      </c>
      <c r="AP108" s="80" t="b">
        <v>0</v>
      </c>
      <c r="AQ108" s="88" t="s">
        <v>525</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79">
        <v>4</v>
      </c>
      <c r="BG108" s="48">
        <v>1</v>
      </c>
      <c r="BH108" s="49">
        <v>8.333333333333334</v>
      </c>
      <c r="BI108" s="48">
        <v>0</v>
      </c>
      <c r="BJ108" s="49">
        <v>0</v>
      </c>
      <c r="BK108" s="48">
        <v>0</v>
      </c>
      <c r="BL108" s="49">
        <v>0</v>
      </c>
      <c r="BM108" s="48">
        <v>11</v>
      </c>
      <c r="BN108" s="49">
        <v>91.66666666666667</v>
      </c>
      <c r="BO108" s="48">
        <v>12</v>
      </c>
    </row>
    <row r="109" spans="1:67" ht="15">
      <c r="A109" s="65" t="s">
        <v>271</v>
      </c>
      <c r="B109" s="65" t="s">
        <v>271</v>
      </c>
      <c r="C109" s="66" t="s">
        <v>1498</v>
      </c>
      <c r="D109" s="67">
        <v>10</v>
      </c>
      <c r="E109" s="68" t="s">
        <v>136</v>
      </c>
      <c r="F109" s="69">
        <v>19</v>
      </c>
      <c r="G109" s="66"/>
      <c r="H109" s="70"/>
      <c r="I109" s="71"/>
      <c r="J109" s="71"/>
      <c r="K109" s="34" t="s">
        <v>65</v>
      </c>
      <c r="L109" s="78">
        <v>109</v>
      </c>
      <c r="M109" s="78"/>
      <c r="N109" s="73"/>
      <c r="O109" s="80" t="s">
        <v>196</v>
      </c>
      <c r="P109" s="82">
        <v>43703.554143518515</v>
      </c>
      <c r="Q109" s="80" t="s">
        <v>304</v>
      </c>
      <c r="R109" s="80"/>
      <c r="S109" s="80"/>
      <c r="T109" s="80" t="s">
        <v>329</v>
      </c>
      <c r="U109" s="84" t="s">
        <v>336</v>
      </c>
      <c r="V109" s="84" t="s">
        <v>336</v>
      </c>
      <c r="W109" s="82">
        <v>43703.554143518515</v>
      </c>
      <c r="X109" s="86">
        <v>43703</v>
      </c>
      <c r="Y109" s="88" t="s">
        <v>422</v>
      </c>
      <c r="Z109" s="84" t="s">
        <v>474</v>
      </c>
      <c r="AA109" s="80"/>
      <c r="AB109" s="80"/>
      <c r="AC109" s="88" t="s">
        <v>526</v>
      </c>
      <c r="AD109" s="80"/>
      <c r="AE109" s="80" t="b">
        <v>0</v>
      </c>
      <c r="AF109" s="80">
        <v>7</v>
      </c>
      <c r="AG109" s="88" t="s">
        <v>530</v>
      </c>
      <c r="AH109" s="80" t="b">
        <v>0</v>
      </c>
      <c r="AI109" s="80" t="s">
        <v>531</v>
      </c>
      <c r="AJ109" s="80"/>
      <c r="AK109" s="88" t="s">
        <v>530</v>
      </c>
      <c r="AL109" s="80" t="b">
        <v>0</v>
      </c>
      <c r="AM109" s="80">
        <v>0</v>
      </c>
      <c r="AN109" s="88" t="s">
        <v>530</v>
      </c>
      <c r="AO109" s="80" t="s">
        <v>534</v>
      </c>
      <c r="AP109" s="80" t="b">
        <v>0</v>
      </c>
      <c r="AQ109" s="88" t="s">
        <v>526</v>
      </c>
      <c r="AR109" s="80" t="s">
        <v>196</v>
      </c>
      <c r="AS109" s="80">
        <v>0</v>
      </c>
      <c r="AT109" s="80">
        <v>0</v>
      </c>
      <c r="AU109" s="80"/>
      <c r="AV109" s="80"/>
      <c r="AW109" s="80"/>
      <c r="AX109" s="80"/>
      <c r="AY109" s="80"/>
      <c r="AZ109" s="80"/>
      <c r="BA109" s="80"/>
      <c r="BB109" s="80"/>
      <c r="BC109">
        <v>2</v>
      </c>
      <c r="BD109" s="79" t="str">
        <f>REPLACE(INDEX(GroupVertices[Group],MATCH(Edges[[#This Row],[Vertex 1]],GroupVertices[Vertex],0)),1,1,"")</f>
        <v>1</v>
      </c>
      <c r="BE109" s="79" t="str">
        <f>REPLACE(INDEX(GroupVertices[Group],MATCH(Edges[[#This Row],[Vertex 2]],GroupVertices[Vertex],0)),1,1,"")</f>
        <v>1</v>
      </c>
      <c r="BF109" s="79">
        <v>3</v>
      </c>
      <c r="BG109" s="48">
        <v>1</v>
      </c>
      <c r="BH109" s="49">
        <v>8.333333333333334</v>
      </c>
      <c r="BI109" s="48">
        <v>0</v>
      </c>
      <c r="BJ109" s="49">
        <v>0</v>
      </c>
      <c r="BK109" s="48">
        <v>0</v>
      </c>
      <c r="BL109" s="49">
        <v>0</v>
      </c>
      <c r="BM109" s="48">
        <v>11</v>
      </c>
      <c r="BN109" s="49">
        <v>91.66666666666667</v>
      </c>
      <c r="BO109" s="48">
        <v>12</v>
      </c>
    </row>
    <row r="110" spans="1:67" ht="15">
      <c r="A110" s="65" t="s">
        <v>271</v>
      </c>
      <c r="B110" s="65" t="s">
        <v>271</v>
      </c>
      <c r="C110" s="66" t="s">
        <v>1498</v>
      </c>
      <c r="D110" s="67">
        <v>10</v>
      </c>
      <c r="E110" s="68" t="s">
        <v>136</v>
      </c>
      <c r="F110" s="69">
        <v>19</v>
      </c>
      <c r="G110" s="66"/>
      <c r="H110" s="70"/>
      <c r="I110" s="71"/>
      <c r="J110" s="71"/>
      <c r="K110" s="34" t="s">
        <v>65</v>
      </c>
      <c r="L110" s="78">
        <v>110</v>
      </c>
      <c r="M110" s="78"/>
      <c r="N110" s="73"/>
      <c r="O110" s="80" t="s">
        <v>196</v>
      </c>
      <c r="P110" s="82">
        <v>43706.72167824074</v>
      </c>
      <c r="Q110" s="80" t="s">
        <v>305</v>
      </c>
      <c r="R110" s="80"/>
      <c r="S110" s="80"/>
      <c r="T110" s="80" t="s">
        <v>321</v>
      </c>
      <c r="U110" s="80"/>
      <c r="V110" s="84" t="s">
        <v>371</v>
      </c>
      <c r="W110" s="82">
        <v>43706.72167824074</v>
      </c>
      <c r="X110" s="86">
        <v>43706</v>
      </c>
      <c r="Y110" s="88" t="s">
        <v>423</v>
      </c>
      <c r="Z110" s="84" t="s">
        <v>475</v>
      </c>
      <c r="AA110" s="80"/>
      <c r="AB110" s="80"/>
      <c r="AC110" s="88" t="s">
        <v>527</v>
      </c>
      <c r="AD110" s="80"/>
      <c r="AE110" s="80" t="b">
        <v>0</v>
      </c>
      <c r="AF110" s="80">
        <v>0</v>
      </c>
      <c r="AG110" s="88" t="s">
        <v>530</v>
      </c>
      <c r="AH110" s="80" t="b">
        <v>0</v>
      </c>
      <c r="AI110" s="80" t="s">
        <v>531</v>
      </c>
      <c r="AJ110" s="80"/>
      <c r="AK110" s="88" t="s">
        <v>530</v>
      </c>
      <c r="AL110" s="80" t="b">
        <v>0</v>
      </c>
      <c r="AM110" s="80">
        <v>0</v>
      </c>
      <c r="AN110" s="88" t="s">
        <v>530</v>
      </c>
      <c r="AO110" s="80" t="s">
        <v>534</v>
      </c>
      <c r="AP110" s="80" t="b">
        <v>0</v>
      </c>
      <c r="AQ110" s="88" t="s">
        <v>527</v>
      </c>
      <c r="AR110" s="80" t="s">
        <v>196</v>
      </c>
      <c r="AS110" s="80">
        <v>0</v>
      </c>
      <c r="AT110" s="80">
        <v>0</v>
      </c>
      <c r="AU110" s="80"/>
      <c r="AV110" s="80"/>
      <c r="AW110" s="80"/>
      <c r="AX110" s="80"/>
      <c r="AY110" s="80"/>
      <c r="AZ110" s="80"/>
      <c r="BA110" s="80"/>
      <c r="BB110" s="80"/>
      <c r="BC110">
        <v>2</v>
      </c>
      <c r="BD110" s="79" t="str">
        <f>REPLACE(INDEX(GroupVertices[Group],MATCH(Edges[[#This Row],[Vertex 1]],GroupVertices[Vertex],0)),1,1,"")</f>
        <v>1</v>
      </c>
      <c r="BE110" s="79" t="str">
        <f>REPLACE(INDEX(GroupVertices[Group],MATCH(Edges[[#This Row],[Vertex 2]],GroupVertices[Vertex],0)),1,1,"")</f>
        <v>1</v>
      </c>
      <c r="BF110" s="79">
        <v>2</v>
      </c>
      <c r="BG110" s="48">
        <v>4</v>
      </c>
      <c r="BH110" s="49">
        <v>9.75609756097561</v>
      </c>
      <c r="BI110" s="48">
        <v>0</v>
      </c>
      <c r="BJ110" s="49">
        <v>0</v>
      </c>
      <c r="BK110" s="48">
        <v>0</v>
      </c>
      <c r="BL110" s="49">
        <v>0</v>
      </c>
      <c r="BM110" s="48">
        <v>37</v>
      </c>
      <c r="BN110" s="49">
        <v>90.2439024390244</v>
      </c>
      <c r="BO110" s="48">
        <v>41</v>
      </c>
    </row>
    <row r="111" spans="1:67" ht="15">
      <c r="A111" s="65" t="s">
        <v>272</v>
      </c>
      <c r="B111" s="65" t="s">
        <v>282</v>
      </c>
      <c r="C111" s="66" t="s">
        <v>1496</v>
      </c>
      <c r="D111" s="67">
        <v>3</v>
      </c>
      <c r="E111" s="68" t="s">
        <v>132</v>
      </c>
      <c r="F111" s="69">
        <v>32</v>
      </c>
      <c r="G111" s="66"/>
      <c r="H111" s="70"/>
      <c r="I111" s="71"/>
      <c r="J111" s="71"/>
      <c r="K111" s="34" t="s">
        <v>65</v>
      </c>
      <c r="L111" s="78">
        <v>111</v>
      </c>
      <c r="M111" s="78"/>
      <c r="N111" s="73"/>
      <c r="O111" s="80" t="s">
        <v>285</v>
      </c>
      <c r="P111" s="82">
        <v>43706.63921296296</v>
      </c>
      <c r="Q111" s="80" t="s">
        <v>297</v>
      </c>
      <c r="R111" s="80"/>
      <c r="S111" s="80"/>
      <c r="T111" s="80"/>
      <c r="U111" s="80"/>
      <c r="V111" s="84" t="s">
        <v>372</v>
      </c>
      <c r="W111" s="82">
        <v>43706.63921296296</v>
      </c>
      <c r="X111" s="86">
        <v>43706</v>
      </c>
      <c r="Y111" s="88" t="s">
        <v>424</v>
      </c>
      <c r="Z111" s="84" t="s">
        <v>476</v>
      </c>
      <c r="AA111" s="80"/>
      <c r="AB111" s="80"/>
      <c r="AC111" s="88" t="s">
        <v>528</v>
      </c>
      <c r="AD111" s="80"/>
      <c r="AE111" s="80" t="b">
        <v>0</v>
      </c>
      <c r="AF111" s="80">
        <v>42</v>
      </c>
      <c r="AG111" s="88" t="s">
        <v>530</v>
      </c>
      <c r="AH111" s="80" t="b">
        <v>0</v>
      </c>
      <c r="AI111" s="80" t="s">
        <v>532</v>
      </c>
      <c r="AJ111" s="80"/>
      <c r="AK111" s="88" t="s">
        <v>530</v>
      </c>
      <c r="AL111" s="80" t="b">
        <v>0</v>
      </c>
      <c r="AM111" s="80">
        <v>4</v>
      </c>
      <c r="AN111" s="88" t="s">
        <v>530</v>
      </c>
      <c r="AO111" s="80" t="s">
        <v>536</v>
      </c>
      <c r="AP111" s="80" t="b">
        <v>0</v>
      </c>
      <c r="AQ111" s="88" t="s">
        <v>528</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3</v>
      </c>
      <c r="BE111" s="79" t="str">
        <f>REPLACE(INDEX(GroupVertices[Group],MATCH(Edges[[#This Row],[Vertex 2]],GroupVertices[Vertex],0)),1,1,"")</f>
        <v>3</v>
      </c>
      <c r="BF111" s="79">
        <v>1</v>
      </c>
      <c r="BG111" s="48">
        <v>0</v>
      </c>
      <c r="BH111" s="49">
        <v>0</v>
      </c>
      <c r="BI111" s="48">
        <v>0</v>
      </c>
      <c r="BJ111" s="49">
        <v>0</v>
      </c>
      <c r="BK111" s="48">
        <v>0</v>
      </c>
      <c r="BL111" s="49">
        <v>0</v>
      </c>
      <c r="BM111" s="48">
        <v>10</v>
      </c>
      <c r="BN111" s="49">
        <v>100</v>
      </c>
      <c r="BO111" s="48">
        <v>10</v>
      </c>
    </row>
    <row r="112" spans="1:67" ht="15">
      <c r="A112" s="65" t="s">
        <v>273</v>
      </c>
      <c r="B112" s="65" t="s">
        <v>272</v>
      </c>
      <c r="C112" s="66" t="s">
        <v>1496</v>
      </c>
      <c r="D112" s="67">
        <v>3</v>
      </c>
      <c r="E112" s="68" t="s">
        <v>132</v>
      </c>
      <c r="F112" s="69">
        <v>32</v>
      </c>
      <c r="G112" s="66"/>
      <c r="H112" s="70"/>
      <c r="I112" s="71"/>
      <c r="J112" s="71"/>
      <c r="K112" s="34" t="s">
        <v>65</v>
      </c>
      <c r="L112" s="78">
        <v>112</v>
      </c>
      <c r="M112" s="78"/>
      <c r="N112" s="73"/>
      <c r="O112" s="80" t="s">
        <v>286</v>
      </c>
      <c r="P112" s="82">
        <v>43706.80554398148</v>
      </c>
      <c r="Q112" s="80" t="s">
        <v>297</v>
      </c>
      <c r="R112" s="80"/>
      <c r="S112" s="80"/>
      <c r="T112" s="80"/>
      <c r="U112" s="80"/>
      <c r="V112" s="84" t="s">
        <v>373</v>
      </c>
      <c r="W112" s="82">
        <v>43706.80554398148</v>
      </c>
      <c r="X112" s="86">
        <v>43706</v>
      </c>
      <c r="Y112" s="88" t="s">
        <v>425</v>
      </c>
      <c r="Z112" s="84" t="s">
        <v>477</v>
      </c>
      <c r="AA112" s="80"/>
      <c r="AB112" s="80"/>
      <c r="AC112" s="88" t="s">
        <v>529</v>
      </c>
      <c r="AD112" s="80"/>
      <c r="AE112" s="80" t="b">
        <v>0</v>
      </c>
      <c r="AF112" s="80">
        <v>0</v>
      </c>
      <c r="AG112" s="88" t="s">
        <v>530</v>
      </c>
      <c r="AH112" s="80" t="b">
        <v>0</v>
      </c>
      <c r="AI112" s="80" t="s">
        <v>532</v>
      </c>
      <c r="AJ112" s="80"/>
      <c r="AK112" s="88" t="s">
        <v>530</v>
      </c>
      <c r="AL112" s="80" t="b">
        <v>0</v>
      </c>
      <c r="AM112" s="80">
        <v>4</v>
      </c>
      <c r="AN112" s="88" t="s">
        <v>528</v>
      </c>
      <c r="AO112" s="80" t="s">
        <v>536</v>
      </c>
      <c r="AP112" s="80" t="b">
        <v>0</v>
      </c>
      <c r="AQ112" s="88" t="s">
        <v>528</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3</v>
      </c>
      <c r="BE112" s="79" t="str">
        <f>REPLACE(INDEX(GroupVertices[Group],MATCH(Edges[[#This Row],[Vertex 2]],GroupVertices[Vertex],0)),1,1,"")</f>
        <v>3</v>
      </c>
      <c r="BF112" s="79">
        <v>1</v>
      </c>
      <c r="BG112" s="48"/>
      <c r="BH112" s="49"/>
      <c r="BI112" s="48"/>
      <c r="BJ112" s="49"/>
      <c r="BK112" s="48"/>
      <c r="BL112" s="49"/>
      <c r="BM112" s="48"/>
      <c r="BN112" s="49"/>
      <c r="BO112" s="48"/>
    </row>
    <row r="113" spans="1:67" ht="15">
      <c r="A113" s="65" t="s">
        <v>273</v>
      </c>
      <c r="B113" s="65" t="s">
        <v>282</v>
      </c>
      <c r="C113" s="66" t="s">
        <v>1496</v>
      </c>
      <c r="D113" s="67">
        <v>3</v>
      </c>
      <c r="E113" s="68" t="s">
        <v>132</v>
      </c>
      <c r="F113" s="69">
        <v>32</v>
      </c>
      <c r="G113" s="66"/>
      <c r="H113" s="70"/>
      <c r="I113" s="71"/>
      <c r="J113" s="71"/>
      <c r="K113" s="34" t="s">
        <v>65</v>
      </c>
      <c r="L113" s="78">
        <v>113</v>
      </c>
      <c r="M113" s="78"/>
      <c r="N113" s="73"/>
      <c r="O113" s="80" t="s">
        <v>285</v>
      </c>
      <c r="P113" s="82">
        <v>43706.80554398148</v>
      </c>
      <c r="Q113" s="80" t="s">
        <v>297</v>
      </c>
      <c r="R113" s="80"/>
      <c r="S113" s="80"/>
      <c r="T113" s="80"/>
      <c r="U113" s="80"/>
      <c r="V113" s="84" t="s">
        <v>373</v>
      </c>
      <c r="W113" s="82">
        <v>43706.80554398148</v>
      </c>
      <c r="X113" s="86">
        <v>43706</v>
      </c>
      <c r="Y113" s="88" t="s">
        <v>425</v>
      </c>
      <c r="Z113" s="84" t="s">
        <v>477</v>
      </c>
      <c r="AA113" s="80"/>
      <c r="AB113" s="80"/>
      <c r="AC113" s="88" t="s">
        <v>529</v>
      </c>
      <c r="AD113" s="80"/>
      <c r="AE113" s="80" t="b">
        <v>0</v>
      </c>
      <c r="AF113" s="80">
        <v>0</v>
      </c>
      <c r="AG113" s="88" t="s">
        <v>530</v>
      </c>
      <c r="AH113" s="80" t="b">
        <v>0</v>
      </c>
      <c r="AI113" s="80" t="s">
        <v>532</v>
      </c>
      <c r="AJ113" s="80"/>
      <c r="AK113" s="88" t="s">
        <v>530</v>
      </c>
      <c r="AL113" s="80" t="b">
        <v>0</v>
      </c>
      <c r="AM113" s="80">
        <v>4</v>
      </c>
      <c r="AN113" s="88" t="s">
        <v>528</v>
      </c>
      <c r="AO113" s="80" t="s">
        <v>536</v>
      </c>
      <c r="AP113" s="80" t="b">
        <v>0</v>
      </c>
      <c r="AQ113" s="88" t="s">
        <v>528</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3</v>
      </c>
      <c r="BF113" s="79">
        <v>1</v>
      </c>
      <c r="BG113" s="48">
        <v>0</v>
      </c>
      <c r="BH113" s="49">
        <v>0</v>
      </c>
      <c r="BI113" s="48">
        <v>0</v>
      </c>
      <c r="BJ113" s="49">
        <v>0</v>
      </c>
      <c r="BK113" s="48">
        <v>0</v>
      </c>
      <c r="BL113" s="49">
        <v>0</v>
      </c>
      <c r="BM113" s="48">
        <v>10</v>
      </c>
      <c r="BN113" s="49">
        <v>100</v>
      </c>
      <c r="BO113" s="48">
        <v>10</v>
      </c>
    </row>
    <row r="114" spans="1:54" ht="15">
      <c r="A114" s="105"/>
      <c r="B114" s="105"/>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hyperlinks>
    <hyperlink ref="R3" r:id="rId1" display="http://www.michelecoscia.com/?p=1699"/>
    <hyperlink ref="R4" r:id="rId2" display="http://www.michelecoscia.com/?p=1699"/>
    <hyperlink ref="R33" r:id="rId3" display="http://web.eecs.umich.edu/~dkoutra/papers/19-ASONAM-HON_RepLearning.pdf"/>
    <hyperlink ref="R34" r:id="rId4" display="http://web.eecs.umich.edu/~dkoutra/papers/19-ASONAM-HON_RepLearning.pdf"/>
    <hyperlink ref="R38" r:id="rId5" display="http://www.cse.msu.edu/~derrtyle/papers/asonam19-congressional_vote_prediction.pdf"/>
    <hyperlink ref="R39" r:id="rId6" display="http://www.cse.msu.edu/~derrtyle/papers/asonam19-congressional_vote_prediction.pdf"/>
    <hyperlink ref="R40" r:id="rId7" display="http://www.cse.msu.edu/~derrtyle/papers/asonam19-congressional_vote_prediction.pdf"/>
    <hyperlink ref="R41" r:id="rId8" display="http://www.cse.msu.edu/~derrtyle/papers/asonam19-congressional_vote_prediction.pdf"/>
    <hyperlink ref="R49" r:id="rId9" display="http://asonam.cpsc.ucalgary.ca/2019/FinalProgram.php"/>
    <hyperlink ref="R51" r:id="rId10" display="http://asonam.cpsc.ucalgary.ca/2019/FinalProgram.php"/>
    <hyperlink ref="R63" r:id="rId11" display="http://asonam.cpsc.ucalgary.ca/2019/FinalProgram.php"/>
    <hyperlink ref="R75" r:id="rId12" display="https://news.northwestern.edu/stories/2019/08/right-wing-whatsapp-users-in-brazil-are-louder-more-active-more-effective/"/>
    <hyperlink ref="R76" r:id="rId13" display="https://news.northwestern.edu/stories/2019/08/right-wing-whatsapp-users-in-brazil-are-louder-more-active-more-effective/"/>
    <hyperlink ref="R77" r:id="rId14" display="https://news.northwestern.edu/stories/2019/08/right-wing-whatsapp-users-in-brazil-are-louder-more-active-more-effective/"/>
    <hyperlink ref="R105" r:id="rId15" display="https://arxiv.org/abs/1903.08136"/>
    <hyperlink ref="R107" r:id="rId16" display="http://asonam.cpsc.ucalgary.ca/2019/"/>
    <hyperlink ref="U38" r:id="rId17" display="https://pbs.twimg.com/media/EC7MfbmUwAASzeS.png"/>
    <hyperlink ref="U39" r:id="rId18" display="https://pbs.twimg.com/media/EC7MfbmUwAASzeS.png"/>
    <hyperlink ref="U40" r:id="rId19" display="https://pbs.twimg.com/media/EC7MfbmUwAASzeS.png"/>
    <hyperlink ref="U41" r:id="rId20" display="https://pbs.twimg.com/media/EC7MfbmUwAASzeS.png"/>
    <hyperlink ref="U63" r:id="rId21" display="https://pbs.twimg.com/media/EC798wOU8AAhwpp.jpg"/>
    <hyperlink ref="U84" r:id="rId22" display="https://pbs.twimg.com/media/EDJxZdDWwAIfWVm.jpg"/>
    <hyperlink ref="U95" r:id="rId23" display="https://pbs.twimg.com/media/EDA16bYXsAA9jN1.jpg"/>
    <hyperlink ref="U99" r:id="rId24" display="https://pbs.twimg.com/media/EDA16bYXsAA9jN1.jpg"/>
    <hyperlink ref="U102" r:id="rId25" display="https://pbs.twimg.com/media/EDA16bYXsAA9jN1.jpg"/>
    <hyperlink ref="U103" r:id="rId26" display="https://pbs.twimg.com/media/EDJ106JUYAErxy3.jpg"/>
    <hyperlink ref="U104" r:id="rId27" display="https://pbs.twimg.com/media/EDJ106JUYAErxy3.jpg"/>
    <hyperlink ref="U108" r:id="rId28" display="https://pbs.twimg.com/media/EDKGtGJUYAAAl9k.jpg"/>
    <hyperlink ref="U109" r:id="rId29" display="https://pbs.twimg.com/media/EC5hm9yWwAERsZ4.jpg"/>
    <hyperlink ref="V3" r:id="rId30" display="http://pbs.twimg.com/profile_images/1154715226979409920/eUXqQs0P_normal.jpg"/>
    <hyperlink ref="V4" r:id="rId31" display="http://pbs.twimg.com/profile_images/1154715226979409920/eUXqQs0P_normal.jpg"/>
    <hyperlink ref="V5" r:id="rId32" display="http://pbs.twimg.com/profile_images/1050029515240611840/gidE_t5o_normal.jpg"/>
    <hyperlink ref="V6" r:id="rId33" display="http://pbs.twimg.com/profile_images/1121310917310976001/XExLZvNV_normal.png"/>
    <hyperlink ref="V7" r:id="rId34" display="http://pbs.twimg.com/profile_images/1050029515240611840/gidE_t5o_normal.jpg"/>
    <hyperlink ref="V8" r:id="rId35" display="http://pbs.twimg.com/profile_images/1121310917310976001/XExLZvNV_normal.png"/>
    <hyperlink ref="V9" r:id="rId36" display="http://pbs.twimg.com/profile_images/1030181676217860096/VY7MRi8x_normal.jpg"/>
    <hyperlink ref="V10" r:id="rId37" display="http://pbs.twimg.com/profile_images/1030181676217860096/VY7MRi8x_normal.jpg"/>
    <hyperlink ref="V11" r:id="rId38" display="http://pbs.twimg.com/profile_images/1030181676217860096/VY7MRi8x_normal.jpg"/>
    <hyperlink ref="V12" r:id="rId39" display="http://pbs.twimg.com/profile_images/1030181676217860096/VY7MRi8x_normal.jpg"/>
    <hyperlink ref="V13" r:id="rId40" display="http://pbs.twimg.com/profile_images/964027171109875712/_JEoYRY5_normal.jpg"/>
    <hyperlink ref="V14" r:id="rId41" display="http://pbs.twimg.com/profile_images/964027171109875712/_JEoYRY5_normal.jpg"/>
    <hyperlink ref="V15" r:id="rId42" display="http://pbs.twimg.com/profile_images/964027171109875712/_JEoYRY5_normal.jpg"/>
    <hyperlink ref="V16" r:id="rId43" display="http://pbs.twimg.com/profile_images/964027171109875712/_JEoYRY5_normal.jpg"/>
    <hyperlink ref="V17" r:id="rId44" display="http://pbs.twimg.com/profile_images/378800000266028204/43f72b09c2462e0ae4c4d6d14372b315_normal.jpeg"/>
    <hyperlink ref="V18" r:id="rId45" display="http://pbs.twimg.com/profile_images/378800000266028204/43f72b09c2462e0ae4c4d6d14372b315_normal.jpeg"/>
    <hyperlink ref="V19" r:id="rId46" display="http://pbs.twimg.com/profile_images/378800000266028204/43f72b09c2462e0ae4c4d6d14372b315_normal.jpeg"/>
    <hyperlink ref="V20" r:id="rId47" display="http://pbs.twimg.com/profile_images/378800000266028204/43f72b09c2462e0ae4c4d6d14372b315_normal.jpeg"/>
    <hyperlink ref="V21" r:id="rId48" display="http://pbs.twimg.com/profile_images/1029187688165830657/t4YddAWZ_normal.jpg"/>
    <hyperlink ref="V22" r:id="rId49" display="http://pbs.twimg.com/profile_images/1029187688165830657/t4YddAWZ_normal.jpg"/>
    <hyperlink ref="V23" r:id="rId50" display="http://pbs.twimg.com/profile_images/1029187688165830657/t4YddAWZ_normal.jpg"/>
    <hyperlink ref="V24" r:id="rId51" display="http://pbs.twimg.com/profile_images/1029187688165830657/t4YddAWZ_normal.jpg"/>
    <hyperlink ref="V25" r:id="rId52" display="http://pbs.twimg.com/profile_images/1008298767743897600/SW7E1ynf_normal.jpg"/>
    <hyperlink ref="V26" r:id="rId53" display="http://pbs.twimg.com/profile_images/1008298767743897600/SW7E1ynf_normal.jpg"/>
    <hyperlink ref="V27" r:id="rId54" display="http://pbs.twimg.com/profile_images/1008298767743897600/SW7E1ynf_normal.jpg"/>
    <hyperlink ref="V28" r:id="rId55" display="http://pbs.twimg.com/profile_images/1008298767743897600/SW7E1ynf_normal.jpg"/>
    <hyperlink ref="V29" r:id="rId56" display="http://pbs.twimg.com/profile_images/1059532477092384768/cV7GBCt__normal.jpg"/>
    <hyperlink ref="V30" r:id="rId57" display="http://pbs.twimg.com/profile_images/1059532477092384768/cV7GBCt__normal.jpg"/>
    <hyperlink ref="V31" r:id="rId58" display="http://pbs.twimg.com/profile_images/1059532477092384768/cV7GBCt__normal.jpg"/>
    <hyperlink ref="V32" r:id="rId59" display="http://pbs.twimg.com/profile_images/1059532477092384768/cV7GBCt__normal.jpg"/>
    <hyperlink ref="V33" r:id="rId60" display="http://pbs.twimg.com/profile_images/955508032062058496/bNJiDaId_normal.jpg"/>
    <hyperlink ref="V34" r:id="rId61" display="http://pbs.twimg.com/profile_images/955508032062058496/bNJiDaId_normal.jpg"/>
    <hyperlink ref="V35" r:id="rId62" display="http://pbs.twimg.com/profile_images/1053862203324014592/0v1EIHJR_normal.jpg"/>
    <hyperlink ref="V36" r:id="rId63" display="http://pbs.twimg.com/profile_images/1053862203324014592/0v1EIHJR_normal.jpg"/>
    <hyperlink ref="V37" r:id="rId64" display="http://pbs.twimg.com/profile_images/1053862203324014592/0v1EIHJR_normal.jpg"/>
    <hyperlink ref="V38" r:id="rId65" display="https://pbs.twimg.com/media/EC7MfbmUwAASzeS.png"/>
    <hyperlink ref="V39" r:id="rId66" display="https://pbs.twimg.com/media/EC7MfbmUwAASzeS.png"/>
    <hyperlink ref="V40" r:id="rId67" display="https://pbs.twimg.com/media/EC7MfbmUwAASzeS.png"/>
    <hyperlink ref="V41" r:id="rId68" display="https://pbs.twimg.com/media/EC7MfbmUwAASzeS.png"/>
    <hyperlink ref="V42" r:id="rId69" display="http://pbs.twimg.com/profile_images/864997760621174784/AUqwmm07_normal.jpg"/>
    <hyperlink ref="V43" r:id="rId70" display="http://pbs.twimg.com/profile_images/849133030237061120/6hUrNP0a_normal.jpg"/>
    <hyperlink ref="V44" r:id="rId71" display="http://pbs.twimg.com/profile_images/1058449535112867841/JP-rVYlW_normal.jpg"/>
    <hyperlink ref="V45" r:id="rId72" display="http://pbs.twimg.com/profile_images/1157683224165920768/QFYFBRUC_normal.jpg"/>
    <hyperlink ref="V46" r:id="rId73" display="http://pbs.twimg.com/profile_images/760774125522518016/jhzjWv0i_normal.jpg"/>
    <hyperlink ref="V47" r:id="rId74" display="http://pbs.twimg.com/profile_images/1159101544836583424/LlGFl3km_normal.jpg"/>
    <hyperlink ref="V48" r:id="rId75" display="http://pbs.twimg.com/profile_images/943596894831255552/cMOzkc5i_normal.jpg"/>
    <hyperlink ref="V49" r:id="rId76" display="http://pbs.twimg.com/profile_images/1136525117285179392/4LBIES5Y_normal.png"/>
    <hyperlink ref="V50" r:id="rId77" display="http://pbs.twimg.com/profile_images/1136525117285179392/4LBIES5Y_normal.png"/>
    <hyperlink ref="V51" r:id="rId78" display="http://pbs.twimg.com/profile_images/1136525117285179392/4LBIES5Y_normal.png"/>
    <hyperlink ref="V52" r:id="rId79" display="http://pbs.twimg.com/profile_images/56671664/Untitled_4_normal.jpeg"/>
    <hyperlink ref="V53" r:id="rId80" display="http://pbs.twimg.com/profile_images/1029067295669116929/tU3g3ogh_normal.jpg"/>
    <hyperlink ref="V54" r:id="rId81" display="http://pbs.twimg.com/profile_images/1029067295669116929/tU3g3ogh_normal.jpg"/>
    <hyperlink ref="V55" r:id="rId82" display="http://pbs.twimg.com/profile_images/1029067295669116929/tU3g3ogh_normal.jpg"/>
    <hyperlink ref="V56" r:id="rId83" display="http://pbs.twimg.com/profile_images/1029067295669116929/tU3g3ogh_normal.jpg"/>
    <hyperlink ref="V57" r:id="rId84" display="http://pbs.twimg.com/profile_images/1029067295669116929/tU3g3ogh_normal.jpg"/>
    <hyperlink ref="V58" r:id="rId85" display="http://pbs.twimg.com/profile_images/1029067295669116929/tU3g3ogh_normal.jpg"/>
    <hyperlink ref="V59" r:id="rId86" display="http://pbs.twimg.com/profile_images/1029067295669116929/tU3g3ogh_normal.jpg"/>
    <hyperlink ref="V60" r:id="rId87" display="http://pbs.twimg.com/profile_images/1029067295669116929/tU3g3ogh_normal.jpg"/>
    <hyperlink ref="V61" r:id="rId88" display="http://pbs.twimg.com/profile_images/1029067295669116929/tU3g3ogh_normal.jpg"/>
    <hyperlink ref="V62" r:id="rId89" display="http://pbs.twimg.com/profile_images/1029067295669116929/tU3g3ogh_normal.jpg"/>
    <hyperlink ref="V63" r:id="rId90" display="https://pbs.twimg.com/media/EC798wOU8AAhwpp.jpg"/>
    <hyperlink ref="V64" r:id="rId91" display="http://pbs.twimg.com/profile_images/1066624163173982208/H5Jv1g3o_normal.jpg"/>
    <hyperlink ref="V65" r:id="rId92" display="http://pbs.twimg.com/profile_images/836708640362881024/40qOcZks_normal.jpg"/>
    <hyperlink ref="V66" r:id="rId93" display="http://pbs.twimg.com/profile_images/836708640362881024/40qOcZks_normal.jpg"/>
    <hyperlink ref="V67" r:id="rId94" display="http://pbs.twimg.com/profile_images/836708640362881024/40qOcZks_normal.jpg"/>
    <hyperlink ref="V68" r:id="rId95" display="http://pbs.twimg.com/profile_images/836708640362881024/40qOcZks_normal.jpg"/>
    <hyperlink ref="V69" r:id="rId96" display="http://pbs.twimg.com/profile_images/836708640362881024/40qOcZks_normal.jpg"/>
    <hyperlink ref="V70" r:id="rId97" display="http://pbs.twimg.com/profile_images/836708640362881024/40qOcZks_normal.jpg"/>
    <hyperlink ref="V71" r:id="rId98" display="http://pbs.twimg.com/profile_images/836708640362881024/40qOcZks_normal.jpg"/>
    <hyperlink ref="V72" r:id="rId99" display="http://pbs.twimg.com/profile_images/836708640362881024/40qOcZks_normal.jpg"/>
    <hyperlink ref="V73" r:id="rId100" display="http://pbs.twimg.com/profile_images/836708640362881024/40qOcZks_normal.jpg"/>
    <hyperlink ref="V74" r:id="rId101" display="http://pbs.twimg.com/profile_images/836708640362881024/40qOcZks_normal.jpg"/>
    <hyperlink ref="V75" r:id="rId102" display="http://pbs.twimg.com/profile_images/573118149/Robert_Smith_normal.jpg"/>
    <hyperlink ref="V76" r:id="rId103" display="http://pbs.twimg.com/profile_images/573118149/Robert_Smith_normal.jpg"/>
    <hyperlink ref="V77" r:id="rId104" display="http://pbs.twimg.com/profile_images/573118149/Robert_Smith_normal.jpg"/>
    <hyperlink ref="V78" r:id="rId105" display="http://pbs.twimg.com/profile_images/1108187738413715456/-RyE1HVD_normal.jpg"/>
    <hyperlink ref="V79" r:id="rId106" display="http://pbs.twimg.com/profile_images/1108187738413715456/-RyE1HVD_normal.jpg"/>
    <hyperlink ref="V80" r:id="rId107" display="http://pbs.twimg.com/profile_images/1011683139381612549/ojSGyI-i_normal.jpg"/>
    <hyperlink ref="V81" r:id="rId108" display="http://pbs.twimg.com/profile_images/1011683139381612549/ojSGyI-i_normal.jpg"/>
    <hyperlink ref="V82" r:id="rId109" display="http://pbs.twimg.com/profile_images/1158199969557417984/lkQBkGgG_normal.jpg"/>
    <hyperlink ref="V83" r:id="rId110" display="http://pbs.twimg.com/profile_images/1158199969557417984/lkQBkGgG_normal.jpg"/>
    <hyperlink ref="V84" r:id="rId111" display="https://pbs.twimg.com/media/EDJxZdDWwAIfWVm.jpg"/>
    <hyperlink ref="V85" r:id="rId112" display="http://pbs.twimg.com/profile_images/1102673639583944704/HL5wrpAx_normal.png"/>
    <hyperlink ref="V86" r:id="rId113" display="http://pbs.twimg.com/profile_images/1049911508296224770/9R5kP6Ql_normal.jpg"/>
    <hyperlink ref="V87" r:id="rId114" display="http://pbs.twimg.com/profile_images/1049911508296224770/9R5kP6Ql_normal.jpg"/>
    <hyperlink ref="V88" r:id="rId115" display="http://pbs.twimg.com/profile_images/1049911508296224770/9R5kP6Ql_normal.jpg"/>
    <hyperlink ref="V89" r:id="rId116" display="http://pbs.twimg.com/profile_images/1049911508296224770/9R5kP6Ql_normal.jpg"/>
    <hyperlink ref="V90" r:id="rId117" display="http://pbs.twimg.com/profile_images/1049911508296224770/9R5kP6Ql_normal.jpg"/>
    <hyperlink ref="V91" r:id="rId118" display="http://pbs.twimg.com/profile_images/1049911508296224770/9R5kP6Ql_normal.jpg"/>
    <hyperlink ref="V92" r:id="rId119" display="http://pbs.twimg.com/profile_images/1049911508296224770/9R5kP6Ql_normal.jpg"/>
    <hyperlink ref="V93" r:id="rId120" display="http://pbs.twimg.com/profile_images/955440992987082752/rPIHc9Ip_normal.jpg"/>
    <hyperlink ref="V94" r:id="rId121" display="http://pbs.twimg.com/profile_images/955440992987082752/rPIHc9Ip_normal.jpg"/>
    <hyperlink ref="V95" r:id="rId122" display="https://pbs.twimg.com/media/EDA16bYXsAA9jN1.jpg"/>
    <hyperlink ref="V96" r:id="rId123" display="http://pbs.twimg.com/profile_images/1102673639583944704/HL5wrpAx_normal.png"/>
    <hyperlink ref="V97" r:id="rId124" display="http://pbs.twimg.com/profile_images/1102673639583944704/HL5wrpAx_normal.png"/>
    <hyperlink ref="V98" r:id="rId125" display="http://pbs.twimg.com/profile_images/955440992987082752/rPIHc9Ip_normal.jpg"/>
    <hyperlink ref="V99" r:id="rId126" display="https://pbs.twimg.com/media/EDA16bYXsAA9jN1.jpg"/>
    <hyperlink ref="V100" r:id="rId127" display="http://abs.twimg.com/sticky/default_profile_images/default_profile_normal.png"/>
    <hyperlink ref="V101" r:id="rId128" display="http://pbs.twimg.com/profile_images/955440992987082752/rPIHc9Ip_normal.jpg"/>
    <hyperlink ref="V102" r:id="rId129" display="https://pbs.twimg.com/media/EDA16bYXsAA9jN1.jpg"/>
    <hyperlink ref="V103" r:id="rId130" display="https://pbs.twimg.com/media/EDJ106JUYAErxy3.jpg"/>
    <hyperlink ref="V104" r:id="rId131" display="https://pbs.twimg.com/media/EDJ106JUYAErxy3.jpg"/>
    <hyperlink ref="V105" r:id="rId132" display="http://pbs.twimg.com/profile_images/619677922593353728/Qw74A_iX_normal.jpg"/>
    <hyperlink ref="V106" r:id="rId133" display="http://pbs.twimg.com/profile_images/984310199820275712/4ZAlAHBa_normal.jpg"/>
    <hyperlink ref="V107" r:id="rId134" display="http://pbs.twimg.com/profile_images/909830524771774464/MieOD-3l_normal.jpg"/>
    <hyperlink ref="V108" r:id="rId135" display="https://pbs.twimg.com/media/EDKGtGJUYAAAl9k.jpg"/>
    <hyperlink ref="V109" r:id="rId136" display="https://pbs.twimg.com/media/EC5hm9yWwAERsZ4.jpg"/>
    <hyperlink ref="V110" r:id="rId137" display="http://pbs.twimg.com/profile_images/1034142102182092800/DVjyCtYg_normal.jpg"/>
    <hyperlink ref="V111" r:id="rId138" display="http://pbs.twimg.com/profile_images/1150295697855565824/waM2D9yn_normal.jpg"/>
    <hyperlink ref="V112" r:id="rId139" display="http://pbs.twimg.com/profile_images/1166113883515473921/10Kb5wUp_normal.jpg"/>
    <hyperlink ref="V113" r:id="rId140" display="http://pbs.twimg.com/profile_images/1166113883515473921/10Kb5wUp_normal.jpg"/>
    <hyperlink ref="Z3" r:id="rId141" display="https://twitter.com/mikk_c/status/1164525293148626945"/>
    <hyperlink ref="Z4" r:id="rId142" display="https://twitter.com/mikk_c/status/1164525293148626945"/>
    <hyperlink ref="Z5" r:id="rId143" display="https://twitter.com/lr/status/1164526631899340802"/>
    <hyperlink ref="Z6" r:id="rId144" display="https://twitter.com/nerdsitu/status/1164884724172677120"/>
    <hyperlink ref="Z7" r:id="rId145" display="https://twitter.com/lr/status/1164526631899340802"/>
    <hyperlink ref="Z8" r:id="rId146" display="https://twitter.com/nerdsitu/status/1164884724172677120"/>
    <hyperlink ref="Z9" r:id="rId147" display="https://twitter.com/keithjkraus/status/1165041769093967872"/>
    <hyperlink ref="Z10" r:id="rId148" display="https://twitter.com/keithjkraus/status/1165041769093967872"/>
    <hyperlink ref="Z11" r:id="rId149" display="https://twitter.com/keithjkraus/status/1165041769093967872"/>
    <hyperlink ref="Z12" r:id="rId150" display="https://twitter.com/keithjkraus/status/1165041769093967872"/>
    <hyperlink ref="Z13" r:id="rId151" display="https://twitter.com/gpuoai/status/1165046389954551808"/>
    <hyperlink ref="Z14" r:id="rId152" display="https://twitter.com/gpuoai/status/1165046389954551808"/>
    <hyperlink ref="Z15" r:id="rId153" display="https://twitter.com/gpuoai/status/1165046389954551808"/>
    <hyperlink ref="Z16" r:id="rId154" display="https://twitter.com/gpuoai/status/1165046389954551808"/>
    <hyperlink ref="Z17" r:id="rId155" display="https://twitter.com/lmeyerov/status/1165050091092070400"/>
    <hyperlink ref="Z18" r:id="rId156" display="https://twitter.com/lmeyerov/status/1165050091092070400"/>
    <hyperlink ref="Z19" r:id="rId157" display="https://twitter.com/lmeyerov/status/1165050091092070400"/>
    <hyperlink ref="Z20" r:id="rId158" display="https://twitter.com/lmeyerov/status/1165050091092070400"/>
    <hyperlink ref="Z21" r:id="rId159" display="https://twitter.com/bartleyr/status/1165063974183985152"/>
    <hyperlink ref="Z22" r:id="rId160" display="https://twitter.com/bartleyr/status/1165063974183985152"/>
    <hyperlink ref="Z23" r:id="rId161" display="https://twitter.com/bartleyr/status/1165063974183985152"/>
    <hyperlink ref="Z24" r:id="rId162" display="https://twitter.com/bartleyr/status/1165063974183985152"/>
    <hyperlink ref="Z25" r:id="rId163" display="https://twitter.com/murraydata/status/1165111118139973632"/>
    <hyperlink ref="Z26" r:id="rId164" display="https://twitter.com/murraydata/status/1165111118139973632"/>
    <hyperlink ref="Z27" r:id="rId165" display="https://twitter.com/murraydata/status/1165111118139973632"/>
    <hyperlink ref="Z28" r:id="rId166" display="https://twitter.com/murraydata/status/1165111118139973632"/>
    <hyperlink ref="Z29" r:id="rId167" display="https://twitter.com/animaanandkumar/status/1165158782730563584"/>
    <hyperlink ref="Z30" r:id="rId168" display="https://twitter.com/animaanandkumar/status/1165158782730563584"/>
    <hyperlink ref="Z31" r:id="rId169" display="https://twitter.com/animaanandkumar/status/1165158782730563584"/>
    <hyperlink ref="Z32" r:id="rId170" display="https://twitter.com/animaanandkumar/status/1165158782730563584"/>
    <hyperlink ref="Z33" r:id="rId171" display="https://twitter.com/michigan_ai/status/1166057000549179393"/>
    <hyperlink ref="Z34" r:id="rId172" display="https://twitter.com/michigan_ai/status/1166057000549179393"/>
    <hyperlink ref="Z35" r:id="rId173" display="https://twitter.com/jamaal1124/status/1166059209059905537"/>
    <hyperlink ref="Z36" r:id="rId174" display="https://twitter.com/jamaal1124/status/1166059209059905537"/>
    <hyperlink ref="Z37" r:id="rId175" display="https://twitter.com/jamaal1124/status/1166059209059905537"/>
    <hyperlink ref="Z38" r:id="rId176" display="https://twitter.com/tylersnetwork/status/1166094272178708480"/>
    <hyperlink ref="Z39" r:id="rId177" display="https://twitter.com/tylersnetwork/status/1166094272178708480"/>
    <hyperlink ref="Z40" r:id="rId178" display="https://twitter.com/tylersnetwork/status/1166094272178708480"/>
    <hyperlink ref="Z41" r:id="rId179" display="https://twitter.com/tylersnetwork/status/1166094272178708480"/>
    <hyperlink ref="Z42" r:id="rId180" display="https://twitter.com/nodexl_mktng/status/1166148887968538624"/>
    <hyperlink ref="Z43" r:id="rId181" display="https://twitter.com/smr_foundation/status/1166149046160908289"/>
    <hyperlink ref="Z44" r:id="rId182" display="https://twitter.com/connectedaction/status/1166149115882819584"/>
    <hyperlink ref="Z45" r:id="rId183" display="https://twitter.com/mrdoomtr/status/1166149187123208192"/>
    <hyperlink ref="Z46" r:id="rId184" display="https://twitter.com/chidambara09/status/1166162431732674560"/>
    <hyperlink ref="Z47" r:id="rId185" display="https://twitter.com/fmfrancoise/status/1166191562801463297"/>
    <hyperlink ref="Z48" r:id="rId186" display="https://twitter.com/marc_smith/status/1166148642979237888"/>
    <hyperlink ref="Z49" r:id="rId187" display="https://twitter.com/vivianfrancos/status/1166249673520287744"/>
    <hyperlink ref="Z50" r:id="rId188" display="https://twitter.com/vivianfrancos/status/1166249066365431811"/>
    <hyperlink ref="Z51" r:id="rId189" display="https://twitter.com/vivianfrancos/status/1166249673520287744"/>
    <hyperlink ref="Z52" r:id="rId190" display="https://twitter.com/masaomi_kimura/status/1166432665890721792"/>
    <hyperlink ref="Z53" r:id="rId191" display="https://twitter.com/datametrician/status/1165046302041878528"/>
    <hyperlink ref="Z54" r:id="rId192" display="https://twitter.com/datametrician/status/1165046302041878528"/>
    <hyperlink ref="Z55" r:id="rId193" display="https://twitter.com/datametrician/status/1165046302041878528"/>
    <hyperlink ref="Z56" r:id="rId194" display="https://twitter.com/datametrician/status/1165046302041878528"/>
    <hyperlink ref="Z57" r:id="rId195" display="https://twitter.com/datametrician/status/1166493229279272962"/>
    <hyperlink ref="Z58" r:id="rId196" display="https://twitter.com/datametrician/status/1166493229279272962"/>
    <hyperlink ref="Z59" r:id="rId197" display="https://twitter.com/datametrician/status/1166493314654396416"/>
    <hyperlink ref="Z60" r:id="rId198" display="https://twitter.com/datametrician/status/1166493314654396416"/>
    <hyperlink ref="Z61" r:id="rId199" display="https://twitter.com/datametrician/status/1166493314654396416"/>
    <hyperlink ref="Z62" r:id="rId200" display="https://twitter.com/datametrician/status/1166493314654396416"/>
    <hyperlink ref="Z63" r:id="rId201" display="https://twitter.com/nodexl/status/1166148577468399619"/>
    <hyperlink ref="Z64" r:id="rId202" display="https://twitter.com/ccprakay/status/1166577072816492546"/>
    <hyperlink ref="Z65" r:id="rId203" display="https://twitter.com/tomekdrabas/status/1165045994926395396"/>
    <hyperlink ref="Z66" r:id="rId204" display="https://twitter.com/tomekdrabas/status/1165045994926395396"/>
    <hyperlink ref="Z67" r:id="rId205" display="https://twitter.com/tomekdrabas/status/1165045994926395396"/>
    <hyperlink ref="Z68" r:id="rId206" display="https://twitter.com/tomekdrabas/status/1165045994926395396"/>
    <hyperlink ref="Z69" r:id="rId207" display="https://twitter.com/tomekdrabas/status/1166709024387002369"/>
    <hyperlink ref="Z70" r:id="rId208" display="https://twitter.com/tomekdrabas/status/1166709024387002369"/>
    <hyperlink ref="Z71" r:id="rId209" display="https://twitter.com/tomekdrabas/status/1166709024387002369"/>
    <hyperlink ref="Z72" r:id="rId210" display="https://twitter.com/tomekdrabas/status/1166709024387002369"/>
    <hyperlink ref="Z73" r:id="rId211" display="https://twitter.com/tomekdrabas/status/1166709145669496833"/>
    <hyperlink ref="Z74" r:id="rId212" display="https://twitter.com/tomekdrabas/status/1166709145669496833"/>
    <hyperlink ref="Z75" r:id="rId213" display="https://twitter.com/rosmith11/status/1167053295116017666"/>
    <hyperlink ref="Z76" r:id="rId214" display="https://twitter.com/rosmith11/status/1167053295116017666"/>
    <hyperlink ref="Z77" r:id="rId215" display="https://twitter.com/rosmith11/status/1167053295116017666"/>
    <hyperlink ref="Z78" r:id="rId216" display="https://twitter.com/lulypiojis/status/1167095998709153794"/>
    <hyperlink ref="Z79" r:id="rId217" display="https://twitter.com/lulypiojis/status/1167095998709153794"/>
    <hyperlink ref="Z80" r:id="rId218" display="https://twitter.com/yesicammm/status/1167107140940652544"/>
    <hyperlink ref="Z81" r:id="rId219" display="https://twitter.com/yesicammm/status/1167107140940652544"/>
    <hyperlink ref="Z82" r:id="rId220" display="https://twitter.com/rocidemarchi/status/1167109193079414785"/>
    <hyperlink ref="Z83" r:id="rId221" display="https://twitter.com/rocidemarchi/status/1167109193079414785"/>
    <hyperlink ref="Z84" r:id="rId222" display="https://twitter.com/abagavat/status/1167119945253163010"/>
    <hyperlink ref="Z85" r:id="rId223" display="https://twitter.com/cjnolet/status/1165041689574223873"/>
    <hyperlink ref="Z86" r:id="rId224" display="https://twitter.com/rapidsai/status/1165045937783414790"/>
    <hyperlink ref="Z87" r:id="rId225" display="https://twitter.com/rapidsai/status/1165045937783414790"/>
    <hyperlink ref="Z88" r:id="rId226" display="https://twitter.com/rapidsai/status/1165045937783414790"/>
    <hyperlink ref="Z89" r:id="rId227" display="https://twitter.com/rapidsai/status/1166489891523289090"/>
    <hyperlink ref="Z90" r:id="rId228" display="https://twitter.com/rapidsai/status/1166493289291362307"/>
    <hyperlink ref="Z91" r:id="rId229" display="https://twitter.com/rapidsai/status/1166493289291362307"/>
    <hyperlink ref="Z92" r:id="rId230" display="https://twitter.com/rapidsai/status/1166493289291362307"/>
    <hyperlink ref="Z93" r:id="rId231" display="https://twitter.com/bradreeswork/status/1165041262946390017"/>
    <hyperlink ref="Z94" r:id="rId232" display="https://twitter.com/bradreeswork/status/1166451466397085696"/>
    <hyperlink ref="Z95" r:id="rId233" display="https://twitter.com/bradreeswork/status/1166491591617462272"/>
    <hyperlink ref="Z96" r:id="rId234" display="https://twitter.com/cjnolet/status/1165041689574223873"/>
    <hyperlink ref="Z97" r:id="rId235" display="https://twitter.com/cjnolet/status/1165041689574223873"/>
    <hyperlink ref="Z98" r:id="rId236" display="https://twitter.com/bradreeswork/status/1165041262946390017"/>
    <hyperlink ref="Z99" r:id="rId237" display="https://twitter.com/bradreeswork/status/1166491591617462272"/>
    <hyperlink ref="Z100" r:id="rId238" display="https://twitter.com/mstanojevic118/status/1166814718389968896"/>
    <hyperlink ref="Z101" r:id="rId239" display="https://twitter.com/bradreeswork/status/1165041262946390017"/>
    <hyperlink ref="Z102" r:id="rId240" display="https://twitter.com/bradreeswork/status/1166491591617462272"/>
    <hyperlink ref="Z103" r:id="rId241" display="https://twitter.com/bradreeswork/status/1167124809177681920"/>
    <hyperlink ref="Z104" r:id="rId242" display="https://twitter.com/bradreeswork/status/1167124809177681920"/>
    <hyperlink ref="Z105" r:id="rId243" display="https://twitter.com/ninarehmehrabi/status/1166153814505689089"/>
    <hyperlink ref="Z106" r:id="rId244" display="https://twitter.com/ashokkdeb/status/1167134737745362944"/>
    <hyperlink ref="Z107" r:id="rId245" display="https://twitter.com/kaianalytics/status/1167141319229067264"/>
    <hyperlink ref="Z108" r:id="rId246" display="https://twitter.com/pambilothomas/status/1167143368561840128"/>
    <hyperlink ref="Z109" r:id="rId247" display="https://twitter.com/pambilothomas/status/1165976682978775040"/>
    <hyperlink ref="Z110" r:id="rId248" display="https://twitter.com/pambilothomas/status/1167124556315672577"/>
    <hyperlink ref="Z111" r:id="rId249" display="https://twitter.com/narvycrzz/status/1167094676047978496"/>
    <hyperlink ref="Z112" r:id="rId250" display="https://twitter.com/facu17rodriguez/status/1167154948662018048"/>
    <hyperlink ref="Z113" r:id="rId251" display="https://twitter.com/facu17rodriguez/status/1167154948662018048"/>
    <hyperlink ref="BB107" r:id="rId252" display="https://api.twitter.com/1.1/geo/id/07d9db0df0080003.json"/>
  </hyperlinks>
  <printOptions/>
  <pageMargins left="0.7" right="0.7" top="0.75" bottom="0.75" header="0.3" footer="0.3"/>
  <pageSetup horizontalDpi="600" verticalDpi="600" orientation="portrait" r:id="rId256"/>
  <legacyDrawing r:id="rId254"/>
  <tableParts>
    <tablePart r:id="rId2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1010</v>
      </c>
      <c r="B1" s="13" t="s">
        <v>1053</v>
      </c>
      <c r="C1" s="13" t="s">
        <v>1054</v>
      </c>
      <c r="D1" s="13" t="s">
        <v>1055</v>
      </c>
      <c r="E1" s="79" t="s">
        <v>1056</v>
      </c>
      <c r="F1" s="79" t="s">
        <v>1057</v>
      </c>
      <c r="G1" s="79" t="s">
        <v>1058</v>
      </c>
    </row>
    <row r="2" spans="1:7" ht="15">
      <c r="A2" s="79">
        <v>1</v>
      </c>
      <c r="B2" s="79">
        <v>5</v>
      </c>
      <c r="C2" s="79">
        <v>4</v>
      </c>
      <c r="D2" s="79">
        <v>2</v>
      </c>
      <c r="E2" s="79"/>
      <c r="F2" s="79"/>
      <c r="G2" s="79"/>
    </row>
    <row r="3" spans="1:7" ht="15">
      <c r="A3" s="79">
        <v>2</v>
      </c>
      <c r="B3" s="79">
        <v>1</v>
      </c>
      <c r="C3" s="79">
        <v>0</v>
      </c>
      <c r="D3" s="79">
        <v>1</v>
      </c>
      <c r="E3" s="79"/>
      <c r="F3" s="79"/>
      <c r="G3" s="79"/>
    </row>
    <row r="4" spans="1:7" ht="15">
      <c r="A4" s="79">
        <v>3</v>
      </c>
      <c r="B4" s="79">
        <v>1</v>
      </c>
      <c r="C4" s="79">
        <v>0</v>
      </c>
      <c r="D4" s="79">
        <v>1</v>
      </c>
      <c r="E4" s="79"/>
      <c r="F4" s="79"/>
      <c r="G4" s="79"/>
    </row>
    <row r="5" spans="1:7" ht="15">
      <c r="A5" s="79">
        <v>4</v>
      </c>
      <c r="B5" s="79">
        <v>1</v>
      </c>
      <c r="C5" s="79">
        <v>0</v>
      </c>
      <c r="D5" s="79">
        <v>1</v>
      </c>
      <c r="E5" s="79"/>
      <c r="F5" s="79"/>
      <c r="G5" s="79"/>
    </row>
    <row r="6" spans="1:7" ht="15">
      <c r="A6" s="79">
        <v>5</v>
      </c>
      <c r="B6" s="79">
        <v>1</v>
      </c>
      <c r="C6" s="79">
        <v>0</v>
      </c>
      <c r="D6" s="79">
        <v>1</v>
      </c>
      <c r="E6" s="79"/>
      <c r="F6" s="79"/>
      <c r="G6" s="79"/>
    </row>
    <row r="7" spans="1:7" ht="15">
      <c r="A7" s="79">
        <v>6</v>
      </c>
      <c r="B7" s="79">
        <v>2</v>
      </c>
      <c r="C7" s="79">
        <v>1</v>
      </c>
      <c r="D7" s="79">
        <v>2</v>
      </c>
      <c r="E7" s="79"/>
      <c r="F7" s="79"/>
      <c r="G7" s="79"/>
    </row>
    <row r="8" spans="1:7" ht="15">
      <c r="A8" s="79">
        <v>7</v>
      </c>
      <c r="B8" s="79">
        <v>1</v>
      </c>
      <c r="C8" s="79">
        <v>0</v>
      </c>
      <c r="D8" s="79">
        <v>1</v>
      </c>
      <c r="E8" s="79"/>
      <c r="F8" s="79"/>
      <c r="G8" s="79"/>
    </row>
    <row r="9" spans="1:7" ht="15">
      <c r="A9" s="79">
        <v>8</v>
      </c>
      <c r="B9" s="79">
        <v>1</v>
      </c>
      <c r="C9" s="79">
        <v>0</v>
      </c>
      <c r="D9" s="79">
        <v>1</v>
      </c>
      <c r="E9" s="79"/>
      <c r="F9" s="79"/>
      <c r="G9" s="79"/>
    </row>
    <row r="10" spans="1:7" ht="15">
      <c r="A10" s="79">
        <v>9</v>
      </c>
      <c r="B10" s="79">
        <v>1</v>
      </c>
      <c r="C10" s="79">
        <v>0</v>
      </c>
      <c r="D10" s="79">
        <v>1</v>
      </c>
      <c r="E10" s="79"/>
      <c r="F10" s="79"/>
      <c r="G10" s="79"/>
    </row>
    <row r="11" spans="1:7" ht="15">
      <c r="A11" s="79">
        <v>10</v>
      </c>
      <c r="B11" s="79">
        <v>1</v>
      </c>
      <c r="C11" s="79">
        <v>0</v>
      </c>
      <c r="D11" s="79">
        <v>1</v>
      </c>
      <c r="E11" s="79"/>
      <c r="F11" s="79"/>
      <c r="G11" s="79"/>
    </row>
    <row r="12" spans="1:7" ht="15">
      <c r="A12" s="79">
        <v>11</v>
      </c>
      <c r="B12" s="79">
        <v>4</v>
      </c>
      <c r="C12" s="79">
        <v>3</v>
      </c>
      <c r="D12" s="79">
        <v>2</v>
      </c>
      <c r="E12" s="79"/>
      <c r="F12" s="79"/>
      <c r="G12" s="79"/>
    </row>
    <row r="13" spans="1:7" ht="15">
      <c r="A13" s="79">
        <v>12</v>
      </c>
      <c r="B13" s="79">
        <v>4</v>
      </c>
      <c r="C13" s="79">
        <v>3</v>
      </c>
      <c r="D13" s="79">
        <v>2</v>
      </c>
      <c r="E13" s="79"/>
      <c r="F13" s="79"/>
      <c r="G13" s="79"/>
    </row>
    <row r="14" spans="1:7" ht="15">
      <c r="A14" s="79">
        <v>13</v>
      </c>
      <c r="B14" s="79">
        <v>11</v>
      </c>
      <c r="C14" s="79">
        <v>10</v>
      </c>
      <c r="D14" s="79">
        <v>2</v>
      </c>
      <c r="E14" s="79"/>
      <c r="F14" s="79"/>
      <c r="G14" s="79"/>
    </row>
    <row r="15" spans="1:7" ht="15">
      <c r="A15" s="79">
        <v>14</v>
      </c>
      <c r="B15" s="79">
        <v>10</v>
      </c>
      <c r="C15" s="79">
        <v>9</v>
      </c>
      <c r="D15" s="79">
        <v>2</v>
      </c>
      <c r="E15" s="79"/>
      <c r="F15" s="79"/>
      <c r="G15" s="79"/>
    </row>
    <row r="16" spans="1:7" ht="15">
      <c r="A16" s="79">
        <v>15</v>
      </c>
      <c r="B16" s="79">
        <v>1</v>
      </c>
      <c r="C16" s="79">
        <v>0</v>
      </c>
      <c r="D16" s="79">
        <v>1</v>
      </c>
      <c r="E16" s="79"/>
      <c r="F16" s="79"/>
      <c r="G16" s="79"/>
    </row>
    <row r="17" spans="1:7" ht="15">
      <c r="A17" s="79">
        <v>16</v>
      </c>
      <c r="B17" s="79">
        <v>1</v>
      </c>
      <c r="C17" s="79">
        <v>0</v>
      </c>
      <c r="D17" s="79">
        <v>1</v>
      </c>
      <c r="E17" s="79"/>
      <c r="F17" s="79"/>
      <c r="G17" s="79"/>
    </row>
    <row r="18" spans="1:7" ht="15">
      <c r="A18" s="79">
        <v>17</v>
      </c>
      <c r="B18" s="79">
        <v>1</v>
      </c>
      <c r="C18" s="79">
        <v>0</v>
      </c>
      <c r="D18" s="79">
        <v>1</v>
      </c>
      <c r="E18" s="79"/>
      <c r="F18" s="79"/>
      <c r="G18" s="79"/>
    </row>
    <row r="19" spans="1:7" ht="15">
      <c r="A19" s="79">
        <v>18</v>
      </c>
      <c r="B19" s="79">
        <v>2</v>
      </c>
      <c r="C19" s="79">
        <v>1</v>
      </c>
      <c r="D19" s="79">
        <v>2</v>
      </c>
      <c r="E19" s="79"/>
      <c r="F19" s="79"/>
      <c r="G19" s="79"/>
    </row>
    <row r="20" spans="1:7" ht="15">
      <c r="A20" s="79">
        <v>19</v>
      </c>
      <c r="B20" s="79">
        <v>3</v>
      </c>
      <c r="C20" s="79">
        <v>2</v>
      </c>
      <c r="D20" s="79">
        <v>2</v>
      </c>
      <c r="E20" s="79"/>
      <c r="F20" s="79"/>
      <c r="G20"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1059</v>
      </c>
      <c r="B1" s="13" t="s">
        <v>1184</v>
      </c>
      <c r="C1" s="13" t="s">
        <v>1185</v>
      </c>
      <c r="D1" s="13" t="s">
        <v>144</v>
      </c>
      <c r="E1" s="13" t="s">
        <v>1187</v>
      </c>
      <c r="F1" s="13" t="s">
        <v>1188</v>
      </c>
      <c r="G1" s="13" t="s">
        <v>1189</v>
      </c>
    </row>
    <row r="2" spans="1:7" ht="15">
      <c r="A2" s="79" t="s">
        <v>1060</v>
      </c>
      <c r="B2" s="79">
        <v>35</v>
      </c>
      <c r="C2" s="120">
        <v>0.02350570852921424</v>
      </c>
      <c r="D2" s="79" t="s">
        <v>1186</v>
      </c>
      <c r="E2" s="79"/>
      <c r="F2" s="79"/>
      <c r="G2" s="79"/>
    </row>
    <row r="3" spans="1:7" ht="15">
      <c r="A3" s="79" t="s">
        <v>1061</v>
      </c>
      <c r="B3" s="79">
        <v>4</v>
      </c>
      <c r="C3" s="120">
        <v>0.002686366689053056</v>
      </c>
      <c r="D3" s="79" t="s">
        <v>1186</v>
      </c>
      <c r="E3" s="79"/>
      <c r="F3" s="79"/>
      <c r="G3" s="79"/>
    </row>
    <row r="4" spans="1:7" ht="15">
      <c r="A4" s="79" t="s">
        <v>1062</v>
      </c>
      <c r="B4" s="79">
        <v>0</v>
      </c>
      <c r="C4" s="120">
        <v>0</v>
      </c>
      <c r="D4" s="79" t="s">
        <v>1186</v>
      </c>
      <c r="E4" s="79"/>
      <c r="F4" s="79"/>
      <c r="G4" s="79"/>
    </row>
    <row r="5" spans="1:7" ht="15">
      <c r="A5" s="79" t="s">
        <v>1063</v>
      </c>
      <c r="B5" s="79">
        <v>1450</v>
      </c>
      <c r="C5" s="120">
        <v>0.9738079247817327</v>
      </c>
      <c r="D5" s="79" t="s">
        <v>1186</v>
      </c>
      <c r="E5" s="79"/>
      <c r="F5" s="79"/>
      <c r="G5" s="79"/>
    </row>
    <row r="6" spans="1:7" ht="15">
      <c r="A6" s="79" t="s">
        <v>1064</v>
      </c>
      <c r="B6" s="79">
        <v>1489</v>
      </c>
      <c r="C6" s="120">
        <v>1</v>
      </c>
      <c r="D6" s="79" t="s">
        <v>1186</v>
      </c>
      <c r="E6" s="79"/>
      <c r="F6" s="79"/>
      <c r="G6" s="79"/>
    </row>
    <row r="7" spans="1:7" ht="15">
      <c r="A7" s="87" t="s">
        <v>1065</v>
      </c>
      <c r="B7" s="87">
        <v>45</v>
      </c>
      <c r="C7" s="121">
        <v>0.010456900779359098</v>
      </c>
      <c r="D7" s="87" t="s">
        <v>1186</v>
      </c>
      <c r="E7" s="87" t="b">
        <v>0</v>
      </c>
      <c r="F7" s="87" t="b">
        <v>0</v>
      </c>
      <c r="G7" s="87" t="b">
        <v>0</v>
      </c>
    </row>
    <row r="8" spans="1:7" ht="15">
      <c r="A8" s="87" t="s">
        <v>1066</v>
      </c>
      <c r="B8" s="87">
        <v>37</v>
      </c>
      <c r="C8" s="121">
        <v>0.019432633394384592</v>
      </c>
      <c r="D8" s="87" t="s">
        <v>1186</v>
      </c>
      <c r="E8" s="87" t="b">
        <v>0</v>
      </c>
      <c r="F8" s="87" t="b">
        <v>0</v>
      </c>
      <c r="G8" s="87" t="b">
        <v>0</v>
      </c>
    </row>
    <row r="9" spans="1:7" ht="15">
      <c r="A9" s="87" t="s">
        <v>321</v>
      </c>
      <c r="B9" s="87">
        <v>32</v>
      </c>
      <c r="C9" s="121">
        <v>0.006563528881397453</v>
      </c>
      <c r="D9" s="87" t="s">
        <v>1186</v>
      </c>
      <c r="E9" s="87" t="b">
        <v>0</v>
      </c>
      <c r="F9" s="87" t="b">
        <v>0</v>
      </c>
      <c r="G9" s="87" t="b">
        <v>0</v>
      </c>
    </row>
    <row r="10" spans="1:7" ht="15">
      <c r="A10" s="87" t="s">
        <v>1067</v>
      </c>
      <c r="B10" s="87">
        <v>20</v>
      </c>
      <c r="C10" s="121">
        <v>0.009446584090593875</v>
      </c>
      <c r="D10" s="87" t="s">
        <v>1186</v>
      </c>
      <c r="E10" s="87" t="b">
        <v>0</v>
      </c>
      <c r="F10" s="87" t="b">
        <v>0</v>
      </c>
      <c r="G10" s="87" t="b">
        <v>0</v>
      </c>
    </row>
    <row r="11" spans="1:7" ht="15">
      <c r="A11" s="87" t="s">
        <v>274</v>
      </c>
      <c r="B11" s="87">
        <v>19</v>
      </c>
      <c r="C11" s="121">
        <v>0.008081464115717349</v>
      </c>
      <c r="D11" s="87" t="s">
        <v>1186</v>
      </c>
      <c r="E11" s="87" t="b">
        <v>0</v>
      </c>
      <c r="F11" s="87" t="b">
        <v>0</v>
      </c>
      <c r="G11" s="87" t="b">
        <v>0</v>
      </c>
    </row>
    <row r="12" spans="1:7" ht="15">
      <c r="A12" s="87" t="s">
        <v>265</v>
      </c>
      <c r="B12" s="87">
        <v>19</v>
      </c>
      <c r="C12" s="121">
        <v>0.008081464115717349</v>
      </c>
      <c r="D12" s="87" t="s">
        <v>1186</v>
      </c>
      <c r="E12" s="87" t="b">
        <v>0</v>
      </c>
      <c r="F12" s="87" t="b">
        <v>0</v>
      </c>
      <c r="G12" s="87" t="b">
        <v>0</v>
      </c>
    </row>
    <row r="13" spans="1:7" ht="15">
      <c r="A13" s="87" t="s">
        <v>1068</v>
      </c>
      <c r="B13" s="87">
        <v>16</v>
      </c>
      <c r="C13" s="121">
        <v>0.0093705835226142</v>
      </c>
      <c r="D13" s="87" t="s">
        <v>1186</v>
      </c>
      <c r="E13" s="87" t="b">
        <v>0</v>
      </c>
      <c r="F13" s="87" t="b">
        <v>0</v>
      </c>
      <c r="G13" s="87" t="b">
        <v>0</v>
      </c>
    </row>
    <row r="14" spans="1:7" ht="15">
      <c r="A14" s="87" t="s">
        <v>1069</v>
      </c>
      <c r="B14" s="87">
        <v>16</v>
      </c>
      <c r="C14" s="121">
        <v>0.007967056202005825</v>
      </c>
      <c r="D14" s="87" t="s">
        <v>1186</v>
      </c>
      <c r="E14" s="87" t="b">
        <v>0</v>
      </c>
      <c r="F14" s="87" t="b">
        <v>0</v>
      </c>
      <c r="G14" s="87" t="b">
        <v>0</v>
      </c>
    </row>
    <row r="15" spans="1:7" ht="15">
      <c r="A15" s="87" t="s">
        <v>1070</v>
      </c>
      <c r="B15" s="87">
        <v>15</v>
      </c>
      <c r="C15" s="121">
        <v>0.007878094619345105</v>
      </c>
      <c r="D15" s="87" t="s">
        <v>1186</v>
      </c>
      <c r="E15" s="87" t="b">
        <v>0</v>
      </c>
      <c r="F15" s="87" t="b">
        <v>0</v>
      </c>
      <c r="G15" s="87" t="b">
        <v>0</v>
      </c>
    </row>
    <row r="16" spans="1:7" ht="15">
      <c r="A16" s="87" t="s">
        <v>264</v>
      </c>
      <c r="B16" s="87">
        <v>15</v>
      </c>
      <c r="C16" s="121">
        <v>0.007878094619345105</v>
      </c>
      <c r="D16" s="87" t="s">
        <v>1186</v>
      </c>
      <c r="E16" s="87" t="b">
        <v>0</v>
      </c>
      <c r="F16" s="87" t="b">
        <v>0</v>
      </c>
      <c r="G16" s="87" t="b">
        <v>0</v>
      </c>
    </row>
    <row r="17" spans="1:7" ht="15">
      <c r="A17" s="87" t="s">
        <v>1071</v>
      </c>
      <c r="B17" s="87">
        <v>15</v>
      </c>
      <c r="C17" s="121">
        <v>0.007878094619345105</v>
      </c>
      <c r="D17" s="87" t="s">
        <v>1186</v>
      </c>
      <c r="E17" s="87" t="b">
        <v>0</v>
      </c>
      <c r="F17" s="87" t="b">
        <v>0</v>
      </c>
      <c r="G17" s="87" t="b">
        <v>0</v>
      </c>
    </row>
    <row r="18" spans="1:7" ht="15">
      <c r="A18" s="87" t="s">
        <v>1072</v>
      </c>
      <c r="B18" s="87">
        <v>15</v>
      </c>
      <c r="C18" s="121">
        <v>0.007878094619345105</v>
      </c>
      <c r="D18" s="87" t="s">
        <v>1186</v>
      </c>
      <c r="E18" s="87" t="b">
        <v>0</v>
      </c>
      <c r="F18" s="87" t="b">
        <v>0</v>
      </c>
      <c r="G18" s="87" t="b">
        <v>0</v>
      </c>
    </row>
    <row r="19" spans="1:7" ht="15">
      <c r="A19" s="87" t="s">
        <v>1073</v>
      </c>
      <c r="B19" s="87">
        <v>14</v>
      </c>
      <c r="C19" s="121">
        <v>0.007760947773727486</v>
      </c>
      <c r="D19" s="87" t="s">
        <v>1186</v>
      </c>
      <c r="E19" s="87" t="b">
        <v>0</v>
      </c>
      <c r="F19" s="87" t="b">
        <v>0</v>
      </c>
      <c r="G19" s="87" t="b">
        <v>0</v>
      </c>
    </row>
    <row r="20" spans="1:7" ht="15">
      <c r="A20" s="87" t="s">
        <v>1074</v>
      </c>
      <c r="B20" s="87">
        <v>13</v>
      </c>
      <c r="C20" s="121">
        <v>0.007613599112124038</v>
      </c>
      <c r="D20" s="87" t="s">
        <v>1186</v>
      </c>
      <c r="E20" s="87" t="b">
        <v>0</v>
      </c>
      <c r="F20" s="87" t="b">
        <v>0</v>
      </c>
      <c r="G20" s="87" t="b">
        <v>0</v>
      </c>
    </row>
    <row r="21" spans="1:7" ht="15">
      <c r="A21" s="87" t="s">
        <v>1075</v>
      </c>
      <c r="B21" s="87">
        <v>13</v>
      </c>
      <c r="C21" s="121">
        <v>0.007613599112124038</v>
      </c>
      <c r="D21" s="87" t="s">
        <v>1186</v>
      </c>
      <c r="E21" s="87" t="b">
        <v>0</v>
      </c>
      <c r="F21" s="87" t="b">
        <v>0</v>
      </c>
      <c r="G21" s="87" t="b">
        <v>0</v>
      </c>
    </row>
    <row r="22" spans="1:7" ht="15">
      <c r="A22" s="87" t="s">
        <v>1076</v>
      </c>
      <c r="B22" s="87">
        <v>13</v>
      </c>
      <c r="C22" s="121">
        <v>0.007613599112124038</v>
      </c>
      <c r="D22" s="87" t="s">
        <v>1186</v>
      </c>
      <c r="E22" s="87" t="b">
        <v>0</v>
      </c>
      <c r="F22" s="87" t="b">
        <v>0</v>
      </c>
      <c r="G22" s="87" t="b">
        <v>0</v>
      </c>
    </row>
    <row r="23" spans="1:7" ht="15">
      <c r="A23" s="87" t="s">
        <v>1077</v>
      </c>
      <c r="B23" s="87">
        <v>13</v>
      </c>
      <c r="C23" s="121">
        <v>0.007613599112124038</v>
      </c>
      <c r="D23" s="87" t="s">
        <v>1186</v>
      </c>
      <c r="E23" s="87" t="b">
        <v>0</v>
      </c>
      <c r="F23" s="87" t="b">
        <v>0</v>
      </c>
      <c r="G23" s="87" t="b">
        <v>0</v>
      </c>
    </row>
    <row r="24" spans="1:7" ht="15">
      <c r="A24" s="87" t="s">
        <v>1078</v>
      </c>
      <c r="B24" s="87">
        <v>13</v>
      </c>
      <c r="C24" s="121">
        <v>0.007613599112124038</v>
      </c>
      <c r="D24" s="87" t="s">
        <v>1186</v>
      </c>
      <c r="E24" s="87" t="b">
        <v>0</v>
      </c>
      <c r="F24" s="87" t="b">
        <v>0</v>
      </c>
      <c r="G24" s="87" t="b">
        <v>0</v>
      </c>
    </row>
    <row r="25" spans="1:7" ht="15">
      <c r="A25" s="87" t="s">
        <v>1079</v>
      </c>
      <c r="B25" s="87">
        <v>13</v>
      </c>
      <c r="C25" s="121">
        <v>0.007613599112124038</v>
      </c>
      <c r="D25" s="87" t="s">
        <v>1186</v>
      </c>
      <c r="E25" s="87" t="b">
        <v>0</v>
      </c>
      <c r="F25" s="87" t="b">
        <v>0</v>
      </c>
      <c r="G25" s="87" t="b">
        <v>0</v>
      </c>
    </row>
    <row r="26" spans="1:7" ht="15">
      <c r="A26" s="87" t="s">
        <v>1080</v>
      </c>
      <c r="B26" s="87">
        <v>12</v>
      </c>
      <c r="C26" s="121">
        <v>0.007433720983507872</v>
      </c>
      <c r="D26" s="87" t="s">
        <v>1186</v>
      </c>
      <c r="E26" s="87" t="b">
        <v>0</v>
      </c>
      <c r="F26" s="87" t="b">
        <v>0</v>
      </c>
      <c r="G26" s="87" t="b">
        <v>0</v>
      </c>
    </row>
    <row r="27" spans="1:7" ht="15">
      <c r="A27" s="87" t="s">
        <v>1081</v>
      </c>
      <c r="B27" s="87">
        <v>12</v>
      </c>
      <c r="C27" s="121">
        <v>0.009489260972484696</v>
      </c>
      <c r="D27" s="87" t="s">
        <v>1186</v>
      </c>
      <c r="E27" s="87" t="b">
        <v>0</v>
      </c>
      <c r="F27" s="87" t="b">
        <v>0</v>
      </c>
      <c r="G27" s="87" t="b">
        <v>0</v>
      </c>
    </row>
    <row r="28" spans="1:7" ht="15">
      <c r="A28" s="87" t="s">
        <v>1082</v>
      </c>
      <c r="B28" s="87">
        <v>11</v>
      </c>
      <c r="C28" s="121">
        <v>0.007218596540118983</v>
      </c>
      <c r="D28" s="87" t="s">
        <v>1186</v>
      </c>
      <c r="E28" s="87" t="b">
        <v>0</v>
      </c>
      <c r="F28" s="87" t="b">
        <v>0</v>
      </c>
      <c r="G28" s="87" t="b">
        <v>0</v>
      </c>
    </row>
    <row r="29" spans="1:7" ht="15">
      <c r="A29" s="87" t="s">
        <v>1083</v>
      </c>
      <c r="B29" s="87">
        <v>11</v>
      </c>
      <c r="C29" s="121">
        <v>0.007218596540118983</v>
      </c>
      <c r="D29" s="87" t="s">
        <v>1186</v>
      </c>
      <c r="E29" s="87" t="b">
        <v>0</v>
      </c>
      <c r="F29" s="87" t="b">
        <v>0</v>
      </c>
      <c r="G29" s="87" t="b">
        <v>0</v>
      </c>
    </row>
    <row r="30" spans="1:7" ht="15">
      <c r="A30" s="87" t="s">
        <v>1084</v>
      </c>
      <c r="B30" s="87">
        <v>11</v>
      </c>
      <c r="C30" s="121">
        <v>0.007218596540118983</v>
      </c>
      <c r="D30" s="87" t="s">
        <v>1186</v>
      </c>
      <c r="E30" s="87" t="b">
        <v>0</v>
      </c>
      <c r="F30" s="87" t="b">
        <v>0</v>
      </c>
      <c r="G30" s="87" t="b">
        <v>0</v>
      </c>
    </row>
    <row r="31" spans="1:7" ht="15">
      <c r="A31" s="87" t="s">
        <v>1085</v>
      </c>
      <c r="B31" s="87">
        <v>11</v>
      </c>
      <c r="C31" s="121">
        <v>0.007218596540118983</v>
      </c>
      <c r="D31" s="87" t="s">
        <v>1186</v>
      </c>
      <c r="E31" s="87" t="b">
        <v>0</v>
      </c>
      <c r="F31" s="87" t="b">
        <v>0</v>
      </c>
      <c r="G31" s="87" t="b">
        <v>0</v>
      </c>
    </row>
    <row r="32" spans="1:7" ht="15">
      <c r="A32" s="87" t="s">
        <v>1086</v>
      </c>
      <c r="B32" s="87">
        <v>11</v>
      </c>
      <c r="C32" s="121">
        <v>0.007218596540118983</v>
      </c>
      <c r="D32" s="87" t="s">
        <v>1186</v>
      </c>
      <c r="E32" s="87" t="b">
        <v>0</v>
      </c>
      <c r="F32" s="87" t="b">
        <v>0</v>
      </c>
      <c r="G32" s="87" t="b">
        <v>0</v>
      </c>
    </row>
    <row r="33" spans="1:7" ht="15">
      <c r="A33" s="87" t="s">
        <v>1087</v>
      </c>
      <c r="B33" s="87">
        <v>11</v>
      </c>
      <c r="C33" s="121">
        <v>0.007218596540118983</v>
      </c>
      <c r="D33" s="87" t="s">
        <v>1186</v>
      </c>
      <c r="E33" s="87" t="b">
        <v>1</v>
      </c>
      <c r="F33" s="87" t="b">
        <v>0</v>
      </c>
      <c r="G33" s="87" t="b">
        <v>0</v>
      </c>
    </row>
    <row r="34" spans="1:7" ht="15">
      <c r="A34" s="87" t="s">
        <v>1088</v>
      </c>
      <c r="B34" s="87">
        <v>11</v>
      </c>
      <c r="C34" s="121">
        <v>0.007218596540118983</v>
      </c>
      <c r="D34" s="87" t="s">
        <v>1186</v>
      </c>
      <c r="E34" s="87" t="b">
        <v>0</v>
      </c>
      <c r="F34" s="87" t="b">
        <v>0</v>
      </c>
      <c r="G34" s="87" t="b">
        <v>0</v>
      </c>
    </row>
    <row r="35" spans="1:7" ht="15">
      <c r="A35" s="87" t="s">
        <v>1089</v>
      </c>
      <c r="B35" s="87">
        <v>11</v>
      </c>
      <c r="C35" s="121">
        <v>0.007218596540118983</v>
      </c>
      <c r="D35" s="87" t="s">
        <v>1186</v>
      </c>
      <c r="E35" s="87" t="b">
        <v>0</v>
      </c>
      <c r="F35" s="87" t="b">
        <v>0</v>
      </c>
      <c r="G35" s="87" t="b">
        <v>0</v>
      </c>
    </row>
    <row r="36" spans="1:7" ht="15">
      <c r="A36" s="87" t="s">
        <v>1090</v>
      </c>
      <c r="B36" s="87">
        <v>11</v>
      </c>
      <c r="C36" s="121">
        <v>0.007218596540118983</v>
      </c>
      <c r="D36" s="87" t="s">
        <v>1186</v>
      </c>
      <c r="E36" s="87" t="b">
        <v>0</v>
      </c>
      <c r="F36" s="87" t="b">
        <v>0</v>
      </c>
      <c r="G36" s="87" t="b">
        <v>0</v>
      </c>
    </row>
    <row r="37" spans="1:7" ht="15">
      <c r="A37" s="87" t="s">
        <v>1091</v>
      </c>
      <c r="B37" s="87">
        <v>11</v>
      </c>
      <c r="C37" s="121">
        <v>0.007218596540118983</v>
      </c>
      <c r="D37" s="87" t="s">
        <v>1186</v>
      </c>
      <c r="E37" s="87" t="b">
        <v>0</v>
      </c>
      <c r="F37" s="87" t="b">
        <v>0</v>
      </c>
      <c r="G37" s="87" t="b">
        <v>0</v>
      </c>
    </row>
    <row r="38" spans="1:7" ht="15">
      <c r="A38" s="87" t="s">
        <v>1092</v>
      </c>
      <c r="B38" s="87">
        <v>11</v>
      </c>
      <c r="C38" s="121">
        <v>0.007218596540118983</v>
      </c>
      <c r="D38" s="87" t="s">
        <v>1186</v>
      </c>
      <c r="E38" s="87" t="b">
        <v>0</v>
      </c>
      <c r="F38" s="87" t="b">
        <v>0</v>
      </c>
      <c r="G38" s="87" t="b">
        <v>0</v>
      </c>
    </row>
    <row r="39" spans="1:7" ht="15">
      <c r="A39" s="87" t="s">
        <v>1093</v>
      </c>
      <c r="B39" s="87">
        <v>11</v>
      </c>
      <c r="C39" s="121">
        <v>0.007218596540118983</v>
      </c>
      <c r="D39" s="87" t="s">
        <v>1186</v>
      </c>
      <c r="E39" s="87" t="b">
        <v>0</v>
      </c>
      <c r="F39" s="87" t="b">
        <v>0</v>
      </c>
      <c r="G39" s="87" t="b">
        <v>0</v>
      </c>
    </row>
    <row r="40" spans="1:7" ht="15">
      <c r="A40" s="87" t="s">
        <v>1094</v>
      </c>
      <c r="B40" s="87">
        <v>11</v>
      </c>
      <c r="C40" s="121">
        <v>0.007218596540118983</v>
      </c>
      <c r="D40" s="87" t="s">
        <v>1186</v>
      </c>
      <c r="E40" s="87" t="b">
        <v>0</v>
      </c>
      <c r="F40" s="87" t="b">
        <v>0</v>
      </c>
      <c r="G40" s="87" t="b">
        <v>0</v>
      </c>
    </row>
    <row r="41" spans="1:7" ht="15">
      <c r="A41" s="87" t="s">
        <v>1095</v>
      </c>
      <c r="B41" s="87">
        <v>11</v>
      </c>
      <c r="C41" s="121">
        <v>0.007218596540118983</v>
      </c>
      <c r="D41" s="87" t="s">
        <v>1186</v>
      </c>
      <c r="E41" s="87" t="b">
        <v>0</v>
      </c>
      <c r="F41" s="87" t="b">
        <v>0</v>
      </c>
      <c r="G41" s="87" t="b">
        <v>0</v>
      </c>
    </row>
    <row r="42" spans="1:7" ht="15">
      <c r="A42" s="87" t="s">
        <v>1096</v>
      </c>
      <c r="B42" s="87">
        <v>11</v>
      </c>
      <c r="C42" s="121">
        <v>0.007218596540118983</v>
      </c>
      <c r="D42" s="87" t="s">
        <v>1186</v>
      </c>
      <c r="E42" s="87" t="b">
        <v>0</v>
      </c>
      <c r="F42" s="87" t="b">
        <v>0</v>
      </c>
      <c r="G42" s="87" t="b">
        <v>0</v>
      </c>
    </row>
    <row r="43" spans="1:7" ht="15">
      <c r="A43" s="87" t="s">
        <v>1097</v>
      </c>
      <c r="B43" s="87">
        <v>11</v>
      </c>
      <c r="C43" s="121">
        <v>0.007218596540118983</v>
      </c>
      <c r="D43" s="87" t="s">
        <v>1186</v>
      </c>
      <c r="E43" s="87" t="b">
        <v>0</v>
      </c>
      <c r="F43" s="87" t="b">
        <v>0</v>
      </c>
      <c r="G43" s="87" t="b">
        <v>0</v>
      </c>
    </row>
    <row r="44" spans="1:7" ht="15">
      <c r="A44" s="87" t="s">
        <v>1098</v>
      </c>
      <c r="B44" s="87">
        <v>11</v>
      </c>
      <c r="C44" s="121">
        <v>0.007218596540118983</v>
      </c>
      <c r="D44" s="87" t="s">
        <v>1186</v>
      </c>
      <c r="E44" s="87" t="b">
        <v>0</v>
      </c>
      <c r="F44" s="87" t="b">
        <v>0</v>
      </c>
      <c r="G44" s="87" t="b">
        <v>0</v>
      </c>
    </row>
    <row r="45" spans="1:7" ht="15">
      <c r="A45" s="87" t="s">
        <v>1099</v>
      </c>
      <c r="B45" s="87">
        <v>11</v>
      </c>
      <c r="C45" s="121">
        <v>0.007218596540118983</v>
      </c>
      <c r="D45" s="87" t="s">
        <v>1186</v>
      </c>
      <c r="E45" s="87" t="b">
        <v>0</v>
      </c>
      <c r="F45" s="87" t="b">
        <v>0</v>
      </c>
      <c r="G45" s="87" t="b">
        <v>0</v>
      </c>
    </row>
    <row r="46" spans="1:7" ht="15">
      <c r="A46" s="87" t="s">
        <v>1100</v>
      </c>
      <c r="B46" s="87">
        <v>11</v>
      </c>
      <c r="C46" s="121">
        <v>0.007218596540118983</v>
      </c>
      <c r="D46" s="87" t="s">
        <v>1186</v>
      </c>
      <c r="E46" s="87" t="b">
        <v>0</v>
      </c>
      <c r="F46" s="87" t="b">
        <v>0</v>
      </c>
      <c r="G46" s="87" t="b">
        <v>0</v>
      </c>
    </row>
    <row r="47" spans="1:7" ht="15">
      <c r="A47" s="87" t="s">
        <v>1101</v>
      </c>
      <c r="B47" s="87">
        <v>11</v>
      </c>
      <c r="C47" s="121">
        <v>0.007218596540118983</v>
      </c>
      <c r="D47" s="87" t="s">
        <v>1186</v>
      </c>
      <c r="E47" s="87" t="b">
        <v>0</v>
      </c>
      <c r="F47" s="87" t="b">
        <v>0</v>
      </c>
      <c r="G47" s="87" t="b">
        <v>0</v>
      </c>
    </row>
    <row r="48" spans="1:7" ht="15">
      <c r="A48" s="87" t="s">
        <v>256</v>
      </c>
      <c r="B48" s="87">
        <v>11</v>
      </c>
      <c r="C48" s="121">
        <v>0.007218596540118983</v>
      </c>
      <c r="D48" s="87" t="s">
        <v>1186</v>
      </c>
      <c r="E48" s="87" t="b">
        <v>0</v>
      </c>
      <c r="F48" s="87" t="b">
        <v>0</v>
      </c>
      <c r="G48" s="87" t="b">
        <v>0</v>
      </c>
    </row>
    <row r="49" spans="1:7" ht="15">
      <c r="A49" s="87" t="s">
        <v>1102</v>
      </c>
      <c r="B49" s="87">
        <v>11</v>
      </c>
      <c r="C49" s="121">
        <v>0.007218596540118983</v>
      </c>
      <c r="D49" s="87" t="s">
        <v>1186</v>
      </c>
      <c r="E49" s="87" t="b">
        <v>0</v>
      </c>
      <c r="F49" s="87" t="b">
        <v>0</v>
      </c>
      <c r="G49" s="87" t="b">
        <v>0</v>
      </c>
    </row>
    <row r="50" spans="1:7" ht="15">
      <c r="A50" s="87" t="s">
        <v>1103</v>
      </c>
      <c r="B50" s="87">
        <v>11</v>
      </c>
      <c r="C50" s="121">
        <v>0.007218596540118983</v>
      </c>
      <c r="D50" s="87" t="s">
        <v>1186</v>
      </c>
      <c r="E50" s="87" t="b">
        <v>0</v>
      </c>
      <c r="F50" s="87" t="b">
        <v>0</v>
      </c>
      <c r="G50" s="87" t="b">
        <v>0</v>
      </c>
    </row>
    <row r="51" spans="1:7" ht="15">
      <c r="A51" s="87" t="s">
        <v>1104</v>
      </c>
      <c r="B51" s="87">
        <v>11</v>
      </c>
      <c r="C51" s="121">
        <v>0.007218596540118983</v>
      </c>
      <c r="D51" s="87" t="s">
        <v>1186</v>
      </c>
      <c r="E51" s="87" t="b">
        <v>0</v>
      </c>
      <c r="F51" s="87" t="b">
        <v>0</v>
      </c>
      <c r="G51" s="87" t="b">
        <v>0</v>
      </c>
    </row>
    <row r="52" spans="1:7" ht="15">
      <c r="A52" s="87" t="s">
        <v>1105</v>
      </c>
      <c r="B52" s="87">
        <v>11</v>
      </c>
      <c r="C52" s="121">
        <v>0.007218596540118983</v>
      </c>
      <c r="D52" s="87" t="s">
        <v>1186</v>
      </c>
      <c r="E52" s="87" t="b">
        <v>0</v>
      </c>
      <c r="F52" s="87" t="b">
        <v>0</v>
      </c>
      <c r="G52" s="87" t="b">
        <v>0</v>
      </c>
    </row>
    <row r="53" spans="1:7" ht="15">
      <c r="A53" s="87" t="s">
        <v>1106</v>
      </c>
      <c r="B53" s="87">
        <v>11</v>
      </c>
      <c r="C53" s="121">
        <v>0.007218596540118983</v>
      </c>
      <c r="D53" s="87" t="s">
        <v>1186</v>
      </c>
      <c r="E53" s="87" t="b">
        <v>0</v>
      </c>
      <c r="F53" s="87" t="b">
        <v>0</v>
      </c>
      <c r="G53" s="87" t="b">
        <v>0</v>
      </c>
    </row>
    <row r="54" spans="1:7" ht="15">
      <c r="A54" s="87" t="s">
        <v>1107</v>
      </c>
      <c r="B54" s="87">
        <v>11</v>
      </c>
      <c r="C54" s="121">
        <v>0.007218596540118983</v>
      </c>
      <c r="D54" s="87" t="s">
        <v>1186</v>
      </c>
      <c r="E54" s="87" t="b">
        <v>0</v>
      </c>
      <c r="F54" s="87" t="b">
        <v>0</v>
      </c>
      <c r="G54" s="87" t="b">
        <v>0</v>
      </c>
    </row>
    <row r="55" spans="1:7" ht="15">
      <c r="A55" s="87" t="s">
        <v>1108</v>
      </c>
      <c r="B55" s="87">
        <v>10</v>
      </c>
      <c r="C55" s="121">
        <v>0.006965013070377424</v>
      </c>
      <c r="D55" s="87" t="s">
        <v>1186</v>
      </c>
      <c r="E55" s="87" t="b">
        <v>0</v>
      </c>
      <c r="F55" s="87" t="b">
        <v>0</v>
      </c>
      <c r="G55" s="87" t="b">
        <v>0</v>
      </c>
    </row>
    <row r="56" spans="1:7" ht="15">
      <c r="A56" s="87" t="s">
        <v>1109</v>
      </c>
      <c r="B56" s="87">
        <v>7</v>
      </c>
      <c r="C56" s="121">
        <v>0.005930289032435599</v>
      </c>
      <c r="D56" s="87" t="s">
        <v>1186</v>
      </c>
      <c r="E56" s="87" t="b">
        <v>0</v>
      </c>
      <c r="F56" s="87" t="b">
        <v>0</v>
      </c>
      <c r="G56" s="87" t="b">
        <v>0</v>
      </c>
    </row>
    <row r="57" spans="1:7" ht="15">
      <c r="A57" s="87" t="s">
        <v>1110</v>
      </c>
      <c r="B57" s="87">
        <v>5</v>
      </c>
      <c r="C57" s="121">
        <v>0.004946660210597181</v>
      </c>
      <c r="D57" s="87" t="s">
        <v>1186</v>
      </c>
      <c r="E57" s="87" t="b">
        <v>0</v>
      </c>
      <c r="F57" s="87" t="b">
        <v>0</v>
      </c>
      <c r="G57" s="87" t="b">
        <v>0</v>
      </c>
    </row>
    <row r="58" spans="1:7" ht="15">
      <c r="A58" s="87" t="s">
        <v>1111</v>
      </c>
      <c r="B58" s="87">
        <v>5</v>
      </c>
      <c r="C58" s="121">
        <v>0.004946660210597181</v>
      </c>
      <c r="D58" s="87" t="s">
        <v>1186</v>
      </c>
      <c r="E58" s="87" t="b">
        <v>0</v>
      </c>
      <c r="F58" s="87" t="b">
        <v>0</v>
      </c>
      <c r="G58" s="87" t="b">
        <v>0</v>
      </c>
    </row>
    <row r="59" spans="1:7" ht="15">
      <c r="A59" s="87" t="s">
        <v>1112</v>
      </c>
      <c r="B59" s="87">
        <v>5</v>
      </c>
      <c r="C59" s="121">
        <v>0.004946660210597181</v>
      </c>
      <c r="D59" s="87" t="s">
        <v>1186</v>
      </c>
      <c r="E59" s="87" t="b">
        <v>0</v>
      </c>
      <c r="F59" s="87" t="b">
        <v>0</v>
      </c>
      <c r="G59" s="87" t="b">
        <v>0</v>
      </c>
    </row>
    <row r="60" spans="1:7" ht="15">
      <c r="A60" s="87" t="s">
        <v>1113</v>
      </c>
      <c r="B60" s="87">
        <v>5</v>
      </c>
      <c r="C60" s="121">
        <v>0.004946660210597181</v>
      </c>
      <c r="D60" s="87" t="s">
        <v>1186</v>
      </c>
      <c r="E60" s="87" t="b">
        <v>0</v>
      </c>
      <c r="F60" s="87" t="b">
        <v>0</v>
      </c>
      <c r="G60" s="87" t="b">
        <v>0</v>
      </c>
    </row>
    <row r="61" spans="1:7" ht="15">
      <c r="A61" s="87" t="s">
        <v>282</v>
      </c>
      <c r="B61" s="87">
        <v>5</v>
      </c>
      <c r="C61" s="121">
        <v>0.004946660210597181</v>
      </c>
      <c r="D61" s="87" t="s">
        <v>1186</v>
      </c>
      <c r="E61" s="87" t="b">
        <v>0</v>
      </c>
      <c r="F61" s="87" t="b">
        <v>0</v>
      </c>
      <c r="G61" s="87" t="b">
        <v>0</v>
      </c>
    </row>
    <row r="62" spans="1:7" ht="15">
      <c r="A62" s="87" t="s">
        <v>1114</v>
      </c>
      <c r="B62" s="87">
        <v>4</v>
      </c>
      <c r="C62" s="121">
        <v>0.004334409931155006</v>
      </c>
      <c r="D62" s="87" t="s">
        <v>1186</v>
      </c>
      <c r="E62" s="87" t="b">
        <v>0</v>
      </c>
      <c r="F62" s="87" t="b">
        <v>0</v>
      </c>
      <c r="G62" s="87" t="b">
        <v>0</v>
      </c>
    </row>
    <row r="63" spans="1:7" ht="15">
      <c r="A63" s="87" t="s">
        <v>1115</v>
      </c>
      <c r="B63" s="87">
        <v>4</v>
      </c>
      <c r="C63" s="121">
        <v>0.004334409931155006</v>
      </c>
      <c r="D63" s="87" t="s">
        <v>1186</v>
      </c>
      <c r="E63" s="87" t="b">
        <v>0</v>
      </c>
      <c r="F63" s="87" t="b">
        <v>0</v>
      </c>
      <c r="G63" s="87" t="b">
        <v>0</v>
      </c>
    </row>
    <row r="64" spans="1:7" ht="15">
      <c r="A64" s="87" t="s">
        <v>1116</v>
      </c>
      <c r="B64" s="87">
        <v>4</v>
      </c>
      <c r="C64" s="121">
        <v>0.004334409931155006</v>
      </c>
      <c r="D64" s="87" t="s">
        <v>1186</v>
      </c>
      <c r="E64" s="87" t="b">
        <v>1</v>
      </c>
      <c r="F64" s="87" t="b">
        <v>0</v>
      </c>
      <c r="G64" s="87" t="b">
        <v>0</v>
      </c>
    </row>
    <row r="65" spans="1:7" ht="15">
      <c r="A65" s="87" t="s">
        <v>1117</v>
      </c>
      <c r="B65" s="87">
        <v>4</v>
      </c>
      <c r="C65" s="121">
        <v>0.004334409931155006</v>
      </c>
      <c r="D65" s="87" t="s">
        <v>1186</v>
      </c>
      <c r="E65" s="87" t="b">
        <v>0</v>
      </c>
      <c r="F65" s="87" t="b">
        <v>0</v>
      </c>
      <c r="G65" s="87" t="b">
        <v>0</v>
      </c>
    </row>
    <row r="66" spans="1:7" ht="15">
      <c r="A66" s="87" t="s">
        <v>1118</v>
      </c>
      <c r="B66" s="87">
        <v>4</v>
      </c>
      <c r="C66" s="121">
        <v>0.004334409931155006</v>
      </c>
      <c r="D66" s="87" t="s">
        <v>1186</v>
      </c>
      <c r="E66" s="87" t="b">
        <v>0</v>
      </c>
      <c r="F66" s="87" t="b">
        <v>0</v>
      </c>
      <c r="G66" s="87" t="b">
        <v>0</v>
      </c>
    </row>
    <row r="67" spans="1:7" ht="15">
      <c r="A67" s="87" t="s">
        <v>1119</v>
      </c>
      <c r="B67" s="87">
        <v>4</v>
      </c>
      <c r="C67" s="121">
        <v>0.004334409931155006</v>
      </c>
      <c r="D67" s="87" t="s">
        <v>1186</v>
      </c>
      <c r="E67" s="87" t="b">
        <v>0</v>
      </c>
      <c r="F67" s="87" t="b">
        <v>0</v>
      </c>
      <c r="G67" s="87" t="b">
        <v>0</v>
      </c>
    </row>
    <row r="68" spans="1:7" ht="15">
      <c r="A68" s="87" t="s">
        <v>1120</v>
      </c>
      <c r="B68" s="87">
        <v>4</v>
      </c>
      <c r="C68" s="121">
        <v>0.004334409931155006</v>
      </c>
      <c r="D68" s="87" t="s">
        <v>1186</v>
      </c>
      <c r="E68" s="87" t="b">
        <v>0</v>
      </c>
      <c r="F68" s="87" t="b">
        <v>0</v>
      </c>
      <c r="G68" s="87" t="b">
        <v>0</v>
      </c>
    </row>
    <row r="69" spans="1:7" ht="15">
      <c r="A69" s="87" t="s">
        <v>1121</v>
      </c>
      <c r="B69" s="87">
        <v>4</v>
      </c>
      <c r="C69" s="121">
        <v>0.004334409931155006</v>
      </c>
      <c r="D69" s="87" t="s">
        <v>1186</v>
      </c>
      <c r="E69" s="87" t="b">
        <v>0</v>
      </c>
      <c r="F69" s="87" t="b">
        <v>0</v>
      </c>
      <c r="G69" s="87" t="b">
        <v>0</v>
      </c>
    </row>
    <row r="70" spans="1:7" ht="15">
      <c r="A70" s="87" t="s">
        <v>1122</v>
      </c>
      <c r="B70" s="87">
        <v>4</v>
      </c>
      <c r="C70" s="121">
        <v>0.004334409931155006</v>
      </c>
      <c r="D70" s="87" t="s">
        <v>1186</v>
      </c>
      <c r="E70" s="87" t="b">
        <v>0</v>
      </c>
      <c r="F70" s="87" t="b">
        <v>0</v>
      </c>
      <c r="G70" s="87" t="b">
        <v>0</v>
      </c>
    </row>
    <row r="71" spans="1:7" ht="15">
      <c r="A71" s="87" t="s">
        <v>1123</v>
      </c>
      <c r="B71" s="87">
        <v>4</v>
      </c>
      <c r="C71" s="121">
        <v>0.004334409931155006</v>
      </c>
      <c r="D71" s="87" t="s">
        <v>1186</v>
      </c>
      <c r="E71" s="87" t="b">
        <v>0</v>
      </c>
      <c r="F71" s="87" t="b">
        <v>0</v>
      </c>
      <c r="G71" s="87" t="b">
        <v>0</v>
      </c>
    </row>
    <row r="72" spans="1:7" ht="15">
      <c r="A72" s="87" t="s">
        <v>1124</v>
      </c>
      <c r="B72" s="87">
        <v>4</v>
      </c>
      <c r="C72" s="121">
        <v>0.004334409931155006</v>
      </c>
      <c r="D72" s="87" t="s">
        <v>1186</v>
      </c>
      <c r="E72" s="87" t="b">
        <v>0</v>
      </c>
      <c r="F72" s="87" t="b">
        <v>0</v>
      </c>
      <c r="G72" s="87" t="b">
        <v>0</v>
      </c>
    </row>
    <row r="73" spans="1:7" ht="15">
      <c r="A73" s="87" t="s">
        <v>1125</v>
      </c>
      <c r="B73" s="87">
        <v>4</v>
      </c>
      <c r="C73" s="121">
        <v>0.004334409931155006</v>
      </c>
      <c r="D73" s="87" t="s">
        <v>1186</v>
      </c>
      <c r="E73" s="87" t="b">
        <v>0</v>
      </c>
      <c r="F73" s="87" t="b">
        <v>0</v>
      </c>
      <c r="G73" s="87" t="b">
        <v>0</v>
      </c>
    </row>
    <row r="74" spans="1:7" ht="15">
      <c r="A74" s="87" t="s">
        <v>1126</v>
      </c>
      <c r="B74" s="87">
        <v>4</v>
      </c>
      <c r="C74" s="121">
        <v>0.004334409931155006</v>
      </c>
      <c r="D74" s="87" t="s">
        <v>1186</v>
      </c>
      <c r="E74" s="87" t="b">
        <v>0</v>
      </c>
      <c r="F74" s="87" t="b">
        <v>0</v>
      </c>
      <c r="G74" s="87" t="b">
        <v>0</v>
      </c>
    </row>
    <row r="75" spans="1:7" ht="15">
      <c r="A75" s="87" t="s">
        <v>1127</v>
      </c>
      <c r="B75" s="87">
        <v>4</v>
      </c>
      <c r="C75" s="121">
        <v>0.004334409931155006</v>
      </c>
      <c r="D75" s="87" t="s">
        <v>1186</v>
      </c>
      <c r="E75" s="87" t="b">
        <v>1</v>
      </c>
      <c r="F75" s="87" t="b">
        <v>0</v>
      </c>
      <c r="G75" s="87" t="b">
        <v>0</v>
      </c>
    </row>
    <row r="76" spans="1:7" ht="15">
      <c r="A76" s="87" t="s">
        <v>1128</v>
      </c>
      <c r="B76" s="87">
        <v>4</v>
      </c>
      <c r="C76" s="121">
        <v>0.004334409931155006</v>
      </c>
      <c r="D76" s="87" t="s">
        <v>1186</v>
      </c>
      <c r="E76" s="87" t="b">
        <v>0</v>
      </c>
      <c r="F76" s="87" t="b">
        <v>0</v>
      </c>
      <c r="G76" s="87" t="b">
        <v>0</v>
      </c>
    </row>
    <row r="77" spans="1:7" ht="15">
      <c r="A77" s="87" t="s">
        <v>1129</v>
      </c>
      <c r="B77" s="87">
        <v>4</v>
      </c>
      <c r="C77" s="121">
        <v>0.004334409931155006</v>
      </c>
      <c r="D77" s="87" t="s">
        <v>1186</v>
      </c>
      <c r="E77" s="87" t="b">
        <v>0</v>
      </c>
      <c r="F77" s="87" t="b">
        <v>0</v>
      </c>
      <c r="G77" s="87" t="b">
        <v>0</v>
      </c>
    </row>
    <row r="78" spans="1:7" ht="15">
      <c r="A78" s="87" t="s">
        <v>1130</v>
      </c>
      <c r="B78" s="87">
        <v>4</v>
      </c>
      <c r="C78" s="121">
        <v>0.004334409931155006</v>
      </c>
      <c r="D78" s="87" t="s">
        <v>1186</v>
      </c>
      <c r="E78" s="87" t="b">
        <v>0</v>
      </c>
      <c r="F78" s="87" t="b">
        <v>0</v>
      </c>
      <c r="G78" s="87" t="b">
        <v>0</v>
      </c>
    </row>
    <row r="79" spans="1:7" ht="15">
      <c r="A79" s="87" t="s">
        <v>1131</v>
      </c>
      <c r="B79" s="87">
        <v>4</v>
      </c>
      <c r="C79" s="121">
        <v>0.004334409931155006</v>
      </c>
      <c r="D79" s="87" t="s">
        <v>1186</v>
      </c>
      <c r="E79" s="87" t="b">
        <v>0</v>
      </c>
      <c r="F79" s="87" t="b">
        <v>0</v>
      </c>
      <c r="G79" s="87" t="b">
        <v>0</v>
      </c>
    </row>
    <row r="80" spans="1:7" ht="15">
      <c r="A80" s="87" t="s">
        <v>1132</v>
      </c>
      <c r="B80" s="87">
        <v>4</v>
      </c>
      <c r="C80" s="121">
        <v>0.004334409931155006</v>
      </c>
      <c r="D80" s="87" t="s">
        <v>1186</v>
      </c>
      <c r="E80" s="87" t="b">
        <v>0</v>
      </c>
      <c r="F80" s="87" t="b">
        <v>0</v>
      </c>
      <c r="G80" s="87" t="b">
        <v>0</v>
      </c>
    </row>
    <row r="81" spans="1:7" ht="15">
      <c r="A81" s="87" t="s">
        <v>1133</v>
      </c>
      <c r="B81" s="87">
        <v>4</v>
      </c>
      <c r="C81" s="121">
        <v>0.004334409931155006</v>
      </c>
      <c r="D81" s="87" t="s">
        <v>1186</v>
      </c>
      <c r="E81" s="87" t="b">
        <v>0</v>
      </c>
      <c r="F81" s="87" t="b">
        <v>0</v>
      </c>
      <c r="G81" s="87" t="b">
        <v>0</v>
      </c>
    </row>
    <row r="82" spans="1:7" ht="15">
      <c r="A82" s="87" t="s">
        <v>1134</v>
      </c>
      <c r="B82" s="87">
        <v>4</v>
      </c>
      <c r="C82" s="121">
        <v>0.004334409931155006</v>
      </c>
      <c r="D82" s="87" t="s">
        <v>1186</v>
      </c>
      <c r="E82" s="87" t="b">
        <v>1</v>
      </c>
      <c r="F82" s="87" t="b">
        <v>0</v>
      </c>
      <c r="G82" s="87" t="b">
        <v>0</v>
      </c>
    </row>
    <row r="83" spans="1:7" ht="15">
      <c r="A83" s="87" t="s">
        <v>1135</v>
      </c>
      <c r="B83" s="87">
        <v>4</v>
      </c>
      <c r="C83" s="121">
        <v>0.004334409931155006</v>
      </c>
      <c r="D83" s="87" t="s">
        <v>1186</v>
      </c>
      <c r="E83" s="87" t="b">
        <v>0</v>
      </c>
      <c r="F83" s="87" t="b">
        <v>0</v>
      </c>
      <c r="G83" s="87" t="b">
        <v>0</v>
      </c>
    </row>
    <row r="84" spans="1:7" ht="15">
      <c r="A84" s="87" t="s">
        <v>1136</v>
      </c>
      <c r="B84" s="87">
        <v>4</v>
      </c>
      <c r="C84" s="121">
        <v>0.004334409931155006</v>
      </c>
      <c r="D84" s="87" t="s">
        <v>1186</v>
      </c>
      <c r="E84" s="87" t="b">
        <v>0</v>
      </c>
      <c r="F84" s="87" t="b">
        <v>0</v>
      </c>
      <c r="G84" s="87" t="b">
        <v>0</v>
      </c>
    </row>
    <row r="85" spans="1:7" ht="15">
      <c r="A85" s="87" t="s">
        <v>1137</v>
      </c>
      <c r="B85" s="87">
        <v>4</v>
      </c>
      <c r="C85" s="121">
        <v>0.004334409931155006</v>
      </c>
      <c r="D85" s="87" t="s">
        <v>1186</v>
      </c>
      <c r="E85" s="87" t="b">
        <v>0</v>
      </c>
      <c r="F85" s="87" t="b">
        <v>0</v>
      </c>
      <c r="G85" s="87" t="b">
        <v>0</v>
      </c>
    </row>
    <row r="86" spans="1:7" ht="15">
      <c r="A86" s="87" t="s">
        <v>1138</v>
      </c>
      <c r="B86" s="87">
        <v>3</v>
      </c>
      <c r="C86" s="121">
        <v>0.0036154146563671303</v>
      </c>
      <c r="D86" s="87" t="s">
        <v>1186</v>
      </c>
      <c r="E86" s="87" t="b">
        <v>0</v>
      </c>
      <c r="F86" s="87" t="b">
        <v>0</v>
      </c>
      <c r="G86" s="87" t="b">
        <v>0</v>
      </c>
    </row>
    <row r="87" spans="1:7" ht="15">
      <c r="A87" s="87" t="s">
        <v>1139</v>
      </c>
      <c r="B87" s="87">
        <v>3</v>
      </c>
      <c r="C87" s="121">
        <v>0.0036154146563671303</v>
      </c>
      <c r="D87" s="87" t="s">
        <v>1186</v>
      </c>
      <c r="E87" s="87" t="b">
        <v>0</v>
      </c>
      <c r="F87" s="87" t="b">
        <v>0</v>
      </c>
      <c r="G87" s="87" t="b">
        <v>0</v>
      </c>
    </row>
    <row r="88" spans="1:7" ht="15">
      <c r="A88" s="87" t="s">
        <v>1140</v>
      </c>
      <c r="B88" s="87">
        <v>3</v>
      </c>
      <c r="C88" s="121">
        <v>0.005007791858856418</v>
      </c>
      <c r="D88" s="87" t="s">
        <v>1186</v>
      </c>
      <c r="E88" s="87" t="b">
        <v>0</v>
      </c>
      <c r="F88" s="87" t="b">
        <v>0</v>
      </c>
      <c r="G88" s="87" t="b">
        <v>0</v>
      </c>
    </row>
    <row r="89" spans="1:7" ht="15">
      <c r="A89" s="87" t="s">
        <v>1141</v>
      </c>
      <c r="B89" s="87">
        <v>3</v>
      </c>
      <c r="C89" s="121">
        <v>0.0036154146563671303</v>
      </c>
      <c r="D89" s="87" t="s">
        <v>1186</v>
      </c>
      <c r="E89" s="87" t="b">
        <v>0</v>
      </c>
      <c r="F89" s="87" t="b">
        <v>0</v>
      </c>
      <c r="G89" s="87" t="b">
        <v>0</v>
      </c>
    </row>
    <row r="90" spans="1:7" ht="15">
      <c r="A90" s="87" t="s">
        <v>1142</v>
      </c>
      <c r="B90" s="87">
        <v>3</v>
      </c>
      <c r="C90" s="121">
        <v>0.0036154146563671303</v>
      </c>
      <c r="D90" s="87" t="s">
        <v>1186</v>
      </c>
      <c r="E90" s="87" t="b">
        <v>0</v>
      </c>
      <c r="F90" s="87" t="b">
        <v>0</v>
      </c>
      <c r="G90" s="87" t="b">
        <v>0</v>
      </c>
    </row>
    <row r="91" spans="1:7" ht="15">
      <c r="A91" s="87" t="s">
        <v>1143</v>
      </c>
      <c r="B91" s="87">
        <v>3</v>
      </c>
      <c r="C91" s="121">
        <v>0.0036154146563671303</v>
      </c>
      <c r="D91" s="87" t="s">
        <v>1186</v>
      </c>
      <c r="E91" s="87" t="b">
        <v>0</v>
      </c>
      <c r="F91" s="87" t="b">
        <v>0</v>
      </c>
      <c r="G91" s="87" t="b">
        <v>0</v>
      </c>
    </row>
    <row r="92" spans="1:7" ht="15">
      <c r="A92" s="87" t="s">
        <v>1144</v>
      </c>
      <c r="B92" s="87">
        <v>3</v>
      </c>
      <c r="C92" s="121">
        <v>0.0036154146563671303</v>
      </c>
      <c r="D92" s="87" t="s">
        <v>1186</v>
      </c>
      <c r="E92" s="87" t="b">
        <v>0</v>
      </c>
      <c r="F92" s="87" t="b">
        <v>0</v>
      </c>
      <c r="G92" s="87" t="b">
        <v>0</v>
      </c>
    </row>
    <row r="93" spans="1:7" ht="15">
      <c r="A93" s="87" t="s">
        <v>236</v>
      </c>
      <c r="B93" s="87">
        <v>3</v>
      </c>
      <c r="C93" s="121">
        <v>0.0036154146563671303</v>
      </c>
      <c r="D93" s="87" t="s">
        <v>1186</v>
      </c>
      <c r="E93" s="87" t="b">
        <v>0</v>
      </c>
      <c r="F93" s="87" t="b">
        <v>0</v>
      </c>
      <c r="G93" s="87" t="b">
        <v>0</v>
      </c>
    </row>
    <row r="94" spans="1:7" ht="15">
      <c r="A94" s="87" t="s">
        <v>1145</v>
      </c>
      <c r="B94" s="87">
        <v>3</v>
      </c>
      <c r="C94" s="121">
        <v>0.0036154146563671303</v>
      </c>
      <c r="D94" s="87" t="s">
        <v>1186</v>
      </c>
      <c r="E94" s="87" t="b">
        <v>0</v>
      </c>
      <c r="F94" s="87" t="b">
        <v>0</v>
      </c>
      <c r="G94" s="87" t="b">
        <v>0</v>
      </c>
    </row>
    <row r="95" spans="1:7" ht="15">
      <c r="A95" s="87" t="s">
        <v>1146</v>
      </c>
      <c r="B95" s="87">
        <v>3</v>
      </c>
      <c r="C95" s="121">
        <v>0.0036154146563671303</v>
      </c>
      <c r="D95" s="87" t="s">
        <v>1186</v>
      </c>
      <c r="E95" s="87" t="b">
        <v>0</v>
      </c>
      <c r="F95" s="87" t="b">
        <v>0</v>
      </c>
      <c r="G95" s="87" t="b">
        <v>0</v>
      </c>
    </row>
    <row r="96" spans="1:7" ht="15">
      <c r="A96" s="87" t="s">
        <v>1147</v>
      </c>
      <c r="B96" s="87">
        <v>3</v>
      </c>
      <c r="C96" s="121">
        <v>0.0036154146563671303</v>
      </c>
      <c r="D96" s="87" t="s">
        <v>1186</v>
      </c>
      <c r="E96" s="87" t="b">
        <v>0</v>
      </c>
      <c r="F96" s="87" t="b">
        <v>0</v>
      </c>
      <c r="G96" s="87" t="b">
        <v>0</v>
      </c>
    </row>
    <row r="97" spans="1:7" ht="15">
      <c r="A97" s="87" t="s">
        <v>1148</v>
      </c>
      <c r="B97" s="87">
        <v>3</v>
      </c>
      <c r="C97" s="121">
        <v>0.0036154146563671303</v>
      </c>
      <c r="D97" s="87" t="s">
        <v>1186</v>
      </c>
      <c r="E97" s="87" t="b">
        <v>0</v>
      </c>
      <c r="F97" s="87" t="b">
        <v>0</v>
      </c>
      <c r="G97" s="87" t="b">
        <v>0</v>
      </c>
    </row>
    <row r="98" spans="1:7" ht="15">
      <c r="A98" s="87" t="s">
        <v>1149</v>
      </c>
      <c r="B98" s="87">
        <v>3</v>
      </c>
      <c r="C98" s="121">
        <v>0.0036154146563671303</v>
      </c>
      <c r="D98" s="87" t="s">
        <v>1186</v>
      </c>
      <c r="E98" s="87" t="b">
        <v>0</v>
      </c>
      <c r="F98" s="87" t="b">
        <v>0</v>
      </c>
      <c r="G98" s="87" t="b">
        <v>0</v>
      </c>
    </row>
    <row r="99" spans="1:7" ht="15">
      <c r="A99" s="87" t="s">
        <v>1150</v>
      </c>
      <c r="B99" s="87">
        <v>3</v>
      </c>
      <c r="C99" s="121">
        <v>0.0036154146563671303</v>
      </c>
      <c r="D99" s="87" t="s">
        <v>1186</v>
      </c>
      <c r="E99" s="87" t="b">
        <v>0</v>
      </c>
      <c r="F99" s="87" t="b">
        <v>0</v>
      </c>
      <c r="G99" s="87" t="b">
        <v>0</v>
      </c>
    </row>
    <row r="100" spans="1:7" ht="15">
      <c r="A100" s="87" t="s">
        <v>1151</v>
      </c>
      <c r="B100" s="87">
        <v>3</v>
      </c>
      <c r="C100" s="121">
        <v>0.0036154146563671303</v>
      </c>
      <c r="D100" s="87" t="s">
        <v>1186</v>
      </c>
      <c r="E100" s="87" t="b">
        <v>0</v>
      </c>
      <c r="F100" s="87" t="b">
        <v>0</v>
      </c>
      <c r="G100" s="87" t="b">
        <v>0</v>
      </c>
    </row>
    <row r="101" spans="1:7" ht="15">
      <c r="A101" s="87" t="s">
        <v>1152</v>
      </c>
      <c r="B101" s="87">
        <v>3</v>
      </c>
      <c r="C101" s="121">
        <v>0.0036154146563671303</v>
      </c>
      <c r="D101" s="87" t="s">
        <v>1186</v>
      </c>
      <c r="E101" s="87" t="b">
        <v>0</v>
      </c>
      <c r="F101" s="87" t="b">
        <v>0</v>
      </c>
      <c r="G101" s="87" t="b">
        <v>0</v>
      </c>
    </row>
    <row r="102" spans="1:7" ht="15">
      <c r="A102" s="87" t="s">
        <v>235</v>
      </c>
      <c r="B102" s="87">
        <v>3</v>
      </c>
      <c r="C102" s="121">
        <v>0.0036154146563671303</v>
      </c>
      <c r="D102" s="87" t="s">
        <v>1186</v>
      </c>
      <c r="E102" s="87" t="b">
        <v>0</v>
      </c>
      <c r="F102" s="87" t="b">
        <v>0</v>
      </c>
      <c r="G102" s="87" t="b">
        <v>0</v>
      </c>
    </row>
    <row r="103" spans="1:7" ht="15">
      <c r="A103" s="87" t="s">
        <v>1153</v>
      </c>
      <c r="B103" s="87">
        <v>3</v>
      </c>
      <c r="C103" s="121">
        <v>0.0036154146563671303</v>
      </c>
      <c r="D103" s="87" t="s">
        <v>1186</v>
      </c>
      <c r="E103" s="87" t="b">
        <v>0</v>
      </c>
      <c r="F103" s="87" t="b">
        <v>0</v>
      </c>
      <c r="G103" s="87" t="b">
        <v>0</v>
      </c>
    </row>
    <row r="104" spans="1:7" ht="15">
      <c r="A104" s="87" t="s">
        <v>1154</v>
      </c>
      <c r="B104" s="87">
        <v>2</v>
      </c>
      <c r="C104" s="121">
        <v>0.002752866435740891</v>
      </c>
      <c r="D104" s="87" t="s">
        <v>1186</v>
      </c>
      <c r="E104" s="87" t="b">
        <v>0</v>
      </c>
      <c r="F104" s="87" t="b">
        <v>0</v>
      </c>
      <c r="G104" s="87" t="b">
        <v>0</v>
      </c>
    </row>
    <row r="105" spans="1:7" ht="15">
      <c r="A105" s="87" t="s">
        <v>1155</v>
      </c>
      <c r="B105" s="87">
        <v>2</v>
      </c>
      <c r="C105" s="121">
        <v>0.002752866435740891</v>
      </c>
      <c r="D105" s="87" t="s">
        <v>1186</v>
      </c>
      <c r="E105" s="87" t="b">
        <v>0</v>
      </c>
      <c r="F105" s="87" t="b">
        <v>0</v>
      </c>
      <c r="G105" s="87" t="b">
        <v>0</v>
      </c>
    </row>
    <row r="106" spans="1:7" ht="15">
      <c r="A106" s="87" t="s">
        <v>1156</v>
      </c>
      <c r="B106" s="87">
        <v>2</v>
      </c>
      <c r="C106" s="121">
        <v>0.002752866435740891</v>
      </c>
      <c r="D106" s="87" t="s">
        <v>1186</v>
      </c>
      <c r="E106" s="87" t="b">
        <v>0</v>
      </c>
      <c r="F106" s="87" t="b">
        <v>0</v>
      </c>
      <c r="G106" s="87" t="b">
        <v>0</v>
      </c>
    </row>
    <row r="107" spans="1:7" ht="15">
      <c r="A107" s="87" t="s">
        <v>1157</v>
      </c>
      <c r="B107" s="87">
        <v>2</v>
      </c>
      <c r="C107" s="121">
        <v>0.002752866435740891</v>
      </c>
      <c r="D107" s="87" t="s">
        <v>1186</v>
      </c>
      <c r="E107" s="87" t="b">
        <v>1</v>
      </c>
      <c r="F107" s="87" t="b">
        <v>0</v>
      </c>
      <c r="G107" s="87" t="b">
        <v>0</v>
      </c>
    </row>
    <row r="108" spans="1:7" ht="15">
      <c r="A108" s="87" t="s">
        <v>1158</v>
      </c>
      <c r="B108" s="87">
        <v>2</v>
      </c>
      <c r="C108" s="121">
        <v>0.002752866435740891</v>
      </c>
      <c r="D108" s="87" t="s">
        <v>1186</v>
      </c>
      <c r="E108" s="87" t="b">
        <v>0</v>
      </c>
      <c r="F108" s="87" t="b">
        <v>0</v>
      </c>
      <c r="G108" s="87" t="b">
        <v>0</v>
      </c>
    </row>
    <row r="109" spans="1:7" ht="15">
      <c r="A109" s="87" t="s">
        <v>1159</v>
      </c>
      <c r="B109" s="87">
        <v>2</v>
      </c>
      <c r="C109" s="121">
        <v>0.002752866435740891</v>
      </c>
      <c r="D109" s="87" t="s">
        <v>1186</v>
      </c>
      <c r="E109" s="87" t="b">
        <v>0</v>
      </c>
      <c r="F109" s="87" t="b">
        <v>0</v>
      </c>
      <c r="G109" s="87" t="b">
        <v>0</v>
      </c>
    </row>
    <row r="110" spans="1:7" ht="15">
      <c r="A110" s="87" t="s">
        <v>1160</v>
      </c>
      <c r="B110" s="87">
        <v>2</v>
      </c>
      <c r="C110" s="121">
        <v>0.002752866435740891</v>
      </c>
      <c r="D110" s="87" t="s">
        <v>1186</v>
      </c>
      <c r="E110" s="87" t="b">
        <v>0</v>
      </c>
      <c r="F110" s="87" t="b">
        <v>0</v>
      </c>
      <c r="G110" s="87" t="b">
        <v>0</v>
      </c>
    </row>
    <row r="111" spans="1:7" ht="15">
      <c r="A111" s="87" t="s">
        <v>1161</v>
      </c>
      <c r="B111" s="87">
        <v>2</v>
      </c>
      <c r="C111" s="121">
        <v>0.002752866435740891</v>
      </c>
      <c r="D111" s="87" t="s">
        <v>1186</v>
      </c>
      <c r="E111" s="87" t="b">
        <v>0</v>
      </c>
      <c r="F111" s="87" t="b">
        <v>0</v>
      </c>
      <c r="G111" s="87" t="b">
        <v>0</v>
      </c>
    </row>
    <row r="112" spans="1:7" ht="15">
      <c r="A112" s="87" t="s">
        <v>1162</v>
      </c>
      <c r="B112" s="87">
        <v>2</v>
      </c>
      <c r="C112" s="121">
        <v>0.002752866435740891</v>
      </c>
      <c r="D112" s="87" t="s">
        <v>1186</v>
      </c>
      <c r="E112" s="87" t="b">
        <v>0</v>
      </c>
      <c r="F112" s="87" t="b">
        <v>1</v>
      </c>
      <c r="G112" s="87" t="b">
        <v>0</v>
      </c>
    </row>
    <row r="113" spans="1:7" ht="15">
      <c r="A113" s="87" t="s">
        <v>1163</v>
      </c>
      <c r="B113" s="87">
        <v>2</v>
      </c>
      <c r="C113" s="121">
        <v>0.002752866435740891</v>
      </c>
      <c r="D113" s="87" t="s">
        <v>1186</v>
      </c>
      <c r="E113" s="87" t="b">
        <v>0</v>
      </c>
      <c r="F113" s="87" t="b">
        <v>0</v>
      </c>
      <c r="G113" s="87" t="b">
        <v>0</v>
      </c>
    </row>
    <row r="114" spans="1:7" ht="15">
      <c r="A114" s="87" t="s">
        <v>1164</v>
      </c>
      <c r="B114" s="87">
        <v>2</v>
      </c>
      <c r="C114" s="121">
        <v>0.002752866435740891</v>
      </c>
      <c r="D114" s="87" t="s">
        <v>1186</v>
      </c>
      <c r="E114" s="87" t="b">
        <v>0</v>
      </c>
      <c r="F114" s="87" t="b">
        <v>0</v>
      </c>
      <c r="G114" s="87" t="b">
        <v>0</v>
      </c>
    </row>
    <row r="115" spans="1:7" ht="15">
      <c r="A115" s="87" t="s">
        <v>1165</v>
      </c>
      <c r="B115" s="87">
        <v>2</v>
      </c>
      <c r="C115" s="121">
        <v>0.002752866435740891</v>
      </c>
      <c r="D115" s="87" t="s">
        <v>1186</v>
      </c>
      <c r="E115" s="87" t="b">
        <v>0</v>
      </c>
      <c r="F115" s="87" t="b">
        <v>0</v>
      </c>
      <c r="G115" s="87" t="b">
        <v>0</v>
      </c>
    </row>
    <row r="116" spans="1:7" ht="15">
      <c r="A116" s="87" t="s">
        <v>1166</v>
      </c>
      <c r="B116" s="87">
        <v>2</v>
      </c>
      <c r="C116" s="121">
        <v>0.002752866435740891</v>
      </c>
      <c r="D116" s="87" t="s">
        <v>1186</v>
      </c>
      <c r="E116" s="87" t="b">
        <v>0</v>
      </c>
      <c r="F116" s="87" t="b">
        <v>0</v>
      </c>
      <c r="G116" s="87" t="b">
        <v>0</v>
      </c>
    </row>
    <row r="117" spans="1:7" ht="15">
      <c r="A117" s="87" t="s">
        <v>1167</v>
      </c>
      <c r="B117" s="87">
        <v>2</v>
      </c>
      <c r="C117" s="121">
        <v>0.002752866435740891</v>
      </c>
      <c r="D117" s="87" t="s">
        <v>1186</v>
      </c>
      <c r="E117" s="87" t="b">
        <v>0</v>
      </c>
      <c r="F117" s="87" t="b">
        <v>0</v>
      </c>
      <c r="G117" s="87" t="b">
        <v>0</v>
      </c>
    </row>
    <row r="118" spans="1:7" ht="15">
      <c r="A118" s="87" t="s">
        <v>1168</v>
      </c>
      <c r="B118" s="87">
        <v>2</v>
      </c>
      <c r="C118" s="121">
        <v>0.002752866435740891</v>
      </c>
      <c r="D118" s="87" t="s">
        <v>1186</v>
      </c>
      <c r="E118" s="87" t="b">
        <v>0</v>
      </c>
      <c r="F118" s="87" t="b">
        <v>0</v>
      </c>
      <c r="G118" s="87" t="b">
        <v>0</v>
      </c>
    </row>
    <row r="119" spans="1:7" ht="15">
      <c r="A119" s="87" t="s">
        <v>1169</v>
      </c>
      <c r="B119" s="87">
        <v>2</v>
      </c>
      <c r="C119" s="121">
        <v>0.002752866435740891</v>
      </c>
      <c r="D119" s="87" t="s">
        <v>1186</v>
      </c>
      <c r="E119" s="87" t="b">
        <v>0</v>
      </c>
      <c r="F119" s="87" t="b">
        <v>0</v>
      </c>
      <c r="G119" s="87" t="b">
        <v>0</v>
      </c>
    </row>
    <row r="120" spans="1:7" ht="15">
      <c r="A120" s="87" t="s">
        <v>1170</v>
      </c>
      <c r="B120" s="87">
        <v>2</v>
      </c>
      <c r="C120" s="121">
        <v>0.002752866435740891</v>
      </c>
      <c r="D120" s="87" t="s">
        <v>1186</v>
      </c>
      <c r="E120" s="87" t="b">
        <v>0</v>
      </c>
      <c r="F120" s="87" t="b">
        <v>0</v>
      </c>
      <c r="G120" s="87" t="b">
        <v>0</v>
      </c>
    </row>
    <row r="121" spans="1:7" ht="15">
      <c r="A121" s="87" t="s">
        <v>1171</v>
      </c>
      <c r="B121" s="87">
        <v>2</v>
      </c>
      <c r="C121" s="121">
        <v>0.002752866435740891</v>
      </c>
      <c r="D121" s="87" t="s">
        <v>1186</v>
      </c>
      <c r="E121" s="87" t="b">
        <v>0</v>
      </c>
      <c r="F121" s="87" t="b">
        <v>0</v>
      </c>
      <c r="G121" s="87" t="b">
        <v>0</v>
      </c>
    </row>
    <row r="122" spans="1:7" ht="15">
      <c r="A122" s="87" t="s">
        <v>1172</v>
      </c>
      <c r="B122" s="87">
        <v>2</v>
      </c>
      <c r="C122" s="121">
        <v>0.002752866435740891</v>
      </c>
      <c r="D122" s="87" t="s">
        <v>1186</v>
      </c>
      <c r="E122" s="87" t="b">
        <v>0</v>
      </c>
      <c r="F122" s="87" t="b">
        <v>0</v>
      </c>
      <c r="G122" s="87" t="b">
        <v>0</v>
      </c>
    </row>
    <row r="123" spans="1:7" ht="15">
      <c r="A123" s="87" t="s">
        <v>1173</v>
      </c>
      <c r="B123" s="87">
        <v>2</v>
      </c>
      <c r="C123" s="121">
        <v>0.002752866435740891</v>
      </c>
      <c r="D123" s="87" t="s">
        <v>1186</v>
      </c>
      <c r="E123" s="87" t="b">
        <v>0</v>
      </c>
      <c r="F123" s="87" t="b">
        <v>0</v>
      </c>
      <c r="G123" s="87" t="b">
        <v>0</v>
      </c>
    </row>
    <row r="124" spans="1:7" ht="15">
      <c r="A124" s="87" t="s">
        <v>1174</v>
      </c>
      <c r="B124" s="87">
        <v>2</v>
      </c>
      <c r="C124" s="121">
        <v>0.002752866435740891</v>
      </c>
      <c r="D124" s="87" t="s">
        <v>1186</v>
      </c>
      <c r="E124" s="87" t="b">
        <v>0</v>
      </c>
      <c r="F124" s="87" t="b">
        <v>0</v>
      </c>
      <c r="G124" s="87" t="b">
        <v>0</v>
      </c>
    </row>
    <row r="125" spans="1:7" ht="15">
      <c r="A125" s="87" t="s">
        <v>1175</v>
      </c>
      <c r="B125" s="87">
        <v>2</v>
      </c>
      <c r="C125" s="121">
        <v>0.002752866435740891</v>
      </c>
      <c r="D125" s="87" t="s">
        <v>1186</v>
      </c>
      <c r="E125" s="87" t="b">
        <v>0</v>
      </c>
      <c r="F125" s="87" t="b">
        <v>0</v>
      </c>
      <c r="G125" s="87" t="b">
        <v>0</v>
      </c>
    </row>
    <row r="126" spans="1:7" ht="15">
      <c r="A126" s="87" t="s">
        <v>1176</v>
      </c>
      <c r="B126" s="87">
        <v>2</v>
      </c>
      <c r="C126" s="121">
        <v>0.002752866435740891</v>
      </c>
      <c r="D126" s="87" t="s">
        <v>1186</v>
      </c>
      <c r="E126" s="87" t="b">
        <v>0</v>
      </c>
      <c r="F126" s="87" t="b">
        <v>0</v>
      </c>
      <c r="G126" s="87" t="b">
        <v>0</v>
      </c>
    </row>
    <row r="127" spans="1:7" ht="15">
      <c r="A127" s="87" t="s">
        <v>1177</v>
      </c>
      <c r="B127" s="87">
        <v>2</v>
      </c>
      <c r="C127" s="121">
        <v>0.002752866435740891</v>
      </c>
      <c r="D127" s="87" t="s">
        <v>1186</v>
      </c>
      <c r="E127" s="87" t="b">
        <v>0</v>
      </c>
      <c r="F127" s="87" t="b">
        <v>0</v>
      </c>
      <c r="G127" s="87" t="b">
        <v>0</v>
      </c>
    </row>
    <row r="128" spans="1:7" ht="15">
      <c r="A128" s="87" t="s">
        <v>1178</v>
      </c>
      <c r="B128" s="87">
        <v>2</v>
      </c>
      <c r="C128" s="121">
        <v>0.002752866435740891</v>
      </c>
      <c r="D128" s="87" t="s">
        <v>1186</v>
      </c>
      <c r="E128" s="87" t="b">
        <v>0</v>
      </c>
      <c r="F128" s="87" t="b">
        <v>0</v>
      </c>
      <c r="G128" s="87" t="b">
        <v>0</v>
      </c>
    </row>
    <row r="129" spans="1:7" ht="15">
      <c r="A129" s="87" t="s">
        <v>1179</v>
      </c>
      <c r="B129" s="87">
        <v>2</v>
      </c>
      <c r="C129" s="121">
        <v>0.002752866435740891</v>
      </c>
      <c r="D129" s="87" t="s">
        <v>1186</v>
      </c>
      <c r="E129" s="87" t="b">
        <v>0</v>
      </c>
      <c r="F129" s="87" t="b">
        <v>0</v>
      </c>
      <c r="G129" s="87" t="b">
        <v>0</v>
      </c>
    </row>
    <row r="130" spans="1:7" ht="15">
      <c r="A130" s="87" t="s">
        <v>1180</v>
      </c>
      <c r="B130" s="87">
        <v>2</v>
      </c>
      <c r="C130" s="121">
        <v>0.002752866435740891</v>
      </c>
      <c r="D130" s="87" t="s">
        <v>1186</v>
      </c>
      <c r="E130" s="87" t="b">
        <v>0</v>
      </c>
      <c r="F130" s="87" t="b">
        <v>0</v>
      </c>
      <c r="G130" s="87" t="b">
        <v>0</v>
      </c>
    </row>
    <row r="131" spans="1:7" ht="15">
      <c r="A131" s="87" t="s">
        <v>1181</v>
      </c>
      <c r="B131" s="87">
        <v>2</v>
      </c>
      <c r="C131" s="121">
        <v>0.002752866435740891</v>
      </c>
      <c r="D131" s="87" t="s">
        <v>1186</v>
      </c>
      <c r="E131" s="87" t="b">
        <v>0</v>
      </c>
      <c r="F131" s="87" t="b">
        <v>0</v>
      </c>
      <c r="G131" s="87" t="b">
        <v>0</v>
      </c>
    </row>
    <row r="132" spans="1:7" ht="15">
      <c r="A132" s="87" t="s">
        <v>1182</v>
      </c>
      <c r="B132" s="87">
        <v>2</v>
      </c>
      <c r="C132" s="121">
        <v>0.002752866435740891</v>
      </c>
      <c r="D132" s="87" t="s">
        <v>1186</v>
      </c>
      <c r="E132" s="87" t="b">
        <v>0</v>
      </c>
      <c r="F132" s="87" t="b">
        <v>0</v>
      </c>
      <c r="G132" s="87" t="b">
        <v>0</v>
      </c>
    </row>
    <row r="133" spans="1:7" ht="15">
      <c r="A133" s="87" t="s">
        <v>1183</v>
      </c>
      <c r="B133" s="87">
        <v>2</v>
      </c>
      <c r="C133" s="121">
        <v>0.002752866435740891</v>
      </c>
      <c r="D133" s="87" t="s">
        <v>1186</v>
      </c>
      <c r="E133" s="87" t="b">
        <v>0</v>
      </c>
      <c r="F133" s="87" t="b">
        <v>0</v>
      </c>
      <c r="G133" s="87" t="b">
        <v>0</v>
      </c>
    </row>
    <row r="134" spans="1:7" ht="15">
      <c r="A134" s="87" t="s">
        <v>276</v>
      </c>
      <c r="B134" s="87">
        <v>2</v>
      </c>
      <c r="C134" s="121">
        <v>0.002752866435740891</v>
      </c>
      <c r="D134" s="87" t="s">
        <v>1186</v>
      </c>
      <c r="E134" s="87" t="b">
        <v>0</v>
      </c>
      <c r="F134" s="87" t="b">
        <v>0</v>
      </c>
      <c r="G134" s="87" t="b">
        <v>0</v>
      </c>
    </row>
    <row r="135" spans="1:7" ht="15">
      <c r="A135" s="87" t="s">
        <v>275</v>
      </c>
      <c r="B135" s="87">
        <v>2</v>
      </c>
      <c r="C135" s="121">
        <v>0.002752866435740891</v>
      </c>
      <c r="D135" s="87" t="s">
        <v>1186</v>
      </c>
      <c r="E135" s="87" t="b">
        <v>0</v>
      </c>
      <c r="F135" s="87" t="b">
        <v>0</v>
      </c>
      <c r="G135" s="87" t="b">
        <v>0</v>
      </c>
    </row>
    <row r="136" spans="1:7" ht="15">
      <c r="A136" s="87" t="s">
        <v>1065</v>
      </c>
      <c r="B136" s="87">
        <v>34</v>
      </c>
      <c r="C136" s="121">
        <v>0.0067242880814784006</v>
      </c>
      <c r="D136" s="87" t="s">
        <v>912</v>
      </c>
      <c r="E136" s="87" t="b">
        <v>0</v>
      </c>
      <c r="F136" s="87" t="b">
        <v>0</v>
      </c>
      <c r="G136" s="87" t="b">
        <v>0</v>
      </c>
    </row>
    <row r="137" spans="1:7" ht="15">
      <c r="A137" s="87" t="s">
        <v>265</v>
      </c>
      <c r="B137" s="87">
        <v>19</v>
      </c>
      <c r="C137" s="121">
        <v>0.0037576903984732238</v>
      </c>
      <c r="D137" s="87" t="s">
        <v>912</v>
      </c>
      <c r="E137" s="87" t="b">
        <v>0</v>
      </c>
      <c r="F137" s="87" t="b">
        <v>0</v>
      </c>
      <c r="G137" s="87" t="b">
        <v>0</v>
      </c>
    </row>
    <row r="138" spans="1:7" ht="15">
      <c r="A138" s="87" t="s">
        <v>274</v>
      </c>
      <c r="B138" s="87">
        <v>17</v>
      </c>
      <c r="C138" s="121">
        <v>0.004962883909681571</v>
      </c>
      <c r="D138" s="87" t="s">
        <v>912</v>
      </c>
      <c r="E138" s="87" t="b">
        <v>0</v>
      </c>
      <c r="F138" s="87" t="b">
        <v>0</v>
      </c>
      <c r="G138" s="87" t="b">
        <v>0</v>
      </c>
    </row>
    <row r="139" spans="1:7" ht="15">
      <c r="A139" s="87" t="s">
        <v>1070</v>
      </c>
      <c r="B139" s="87">
        <v>15</v>
      </c>
      <c r="C139" s="121">
        <v>0.005968420545494877</v>
      </c>
      <c r="D139" s="87" t="s">
        <v>912</v>
      </c>
      <c r="E139" s="87" t="b">
        <v>0</v>
      </c>
      <c r="F139" s="87" t="b">
        <v>0</v>
      </c>
      <c r="G139" s="87" t="b">
        <v>0</v>
      </c>
    </row>
    <row r="140" spans="1:7" ht="15">
      <c r="A140" s="87" t="s">
        <v>264</v>
      </c>
      <c r="B140" s="87">
        <v>15</v>
      </c>
      <c r="C140" s="121">
        <v>0.005968420545494877</v>
      </c>
      <c r="D140" s="87" t="s">
        <v>912</v>
      </c>
      <c r="E140" s="87" t="b">
        <v>0</v>
      </c>
      <c r="F140" s="87" t="b">
        <v>0</v>
      </c>
      <c r="G140" s="87" t="b">
        <v>0</v>
      </c>
    </row>
    <row r="141" spans="1:7" ht="15">
      <c r="A141" s="87" t="s">
        <v>1071</v>
      </c>
      <c r="B141" s="87">
        <v>15</v>
      </c>
      <c r="C141" s="121">
        <v>0.005968420545494877</v>
      </c>
      <c r="D141" s="87" t="s">
        <v>912</v>
      </c>
      <c r="E141" s="87" t="b">
        <v>0</v>
      </c>
      <c r="F141" s="87" t="b">
        <v>0</v>
      </c>
      <c r="G141" s="87" t="b">
        <v>0</v>
      </c>
    </row>
    <row r="142" spans="1:7" ht="15">
      <c r="A142" s="87" t="s">
        <v>1068</v>
      </c>
      <c r="B142" s="87">
        <v>14</v>
      </c>
      <c r="C142" s="121">
        <v>0.008215243546385451</v>
      </c>
      <c r="D142" s="87" t="s">
        <v>912</v>
      </c>
      <c r="E142" s="87" t="b">
        <v>0</v>
      </c>
      <c r="F142" s="87" t="b">
        <v>0</v>
      </c>
      <c r="G142" s="87" t="b">
        <v>0</v>
      </c>
    </row>
    <row r="143" spans="1:7" ht="15">
      <c r="A143" s="87" t="s">
        <v>1073</v>
      </c>
      <c r="B143" s="87">
        <v>12</v>
      </c>
      <c r="C143" s="121">
        <v>0.007041637325473244</v>
      </c>
      <c r="D143" s="87" t="s">
        <v>912</v>
      </c>
      <c r="E143" s="87" t="b">
        <v>0</v>
      </c>
      <c r="F143" s="87" t="b">
        <v>0</v>
      </c>
      <c r="G143" s="87" t="b">
        <v>0</v>
      </c>
    </row>
    <row r="144" spans="1:7" ht="15">
      <c r="A144" s="87" t="s">
        <v>1074</v>
      </c>
      <c r="B144" s="87">
        <v>12</v>
      </c>
      <c r="C144" s="121">
        <v>0.007041637325473244</v>
      </c>
      <c r="D144" s="87" t="s">
        <v>912</v>
      </c>
      <c r="E144" s="87" t="b">
        <v>0</v>
      </c>
      <c r="F144" s="87" t="b">
        <v>0</v>
      </c>
      <c r="G144" s="87" t="b">
        <v>0</v>
      </c>
    </row>
    <row r="145" spans="1:7" ht="15">
      <c r="A145" s="87" t="s">
        <v>1080</v>
      </c>
      <c r="B145" s="87">
        <v>12</v>
      </c>
      <c r="C145" s="121">
        <v>0.007041637325473244</v>
      </c>
      <c r="D145" s="87" t="s">
        <v>912</v>
      </c>
      <c r="E145" s="87" t="b">
        <v>0</v>
      </c>
      <c r="F145" s="87" t="b">
        <v>0</v>
      </c>
      <c r="G145" s="87" t="b">
        <v>0</v>
      </c>
    </row>
    <row r="146" spans="1:7" ht="15">
      <c r="A146" s="87" t="s">
        <v>1069</v>
      </c>
      <c r="B146" s="87">
        <v>12</v>
      </c>
      <c r="C146" s="121">
        <v>0.007041637325473244</v>
      </c>
      <c r="D146" s="87" t="s">
        <v>912</v>
      </c>
      <c r="E146" s="87" t="b">
        <v>0</v>
      </c>
      <c r="F146" s="87" t="b">
        <v>0</v>
      </c>
      <c r="G146" s="87" t="b">
        <v>0</v>
      </c>
    </row>
    <row r="147" spans="1:7" ht="15">
      <c r="A147" s="87" t="s">
        <v>321</v>
      </c>
      <c r="B147" s="87">
        <v>12</v>
      </c>
      <c r="C147" s="121">
        <v>0.007041637325473244</v>
      </c>
      <c r="D147" s="87" t="s">
        <v>912</v>
      </c>
      <c r="E147" s="87" t="b">
        <v>0</v>
      </c>
      <c r="F147" s="87" t="b">
        <v>0</v>
      </c>
      <c r="G147" s="87" t="b">
        <v>0</v>
      </c>
    </row>
    <row r="148" spans="1:7" ht="15">
      <c r="A148" s="87" t="s">
        <v>1081</v>
      </c>
      <c r="B148" s="87">
        <v>12</v>
      </c>
      <c r="C148" s="121">
        <v>0.011160731104553507</v>
      </c>
      <c r="D148" s="87" t="s">
        <v>912</v>
      </c>
      <c r="E148" s="87" t="b">
        <v>0</v>
      </c>
      <c r="F148" s="87" t="b">
        <v>0</v>
      </c>
      <c r="G148" s="87" t="b">
        <v>0</v>
      </c>
    </row>
    <row r="149" spans="1:7" ht="15">
      <c r="A149" s="87" t="s">
        <v>1082</v>
      </c>
      <c r="B149" s="87">
        <v>11</v>
      </c>
      <c r="C149" s="121">
        <v>0.007265115247733314</v>
      </c>
      <c r="D149" s="87" t="s">
        <v>912</v>
      </c>
      <c r="E149" s="87" t="b">
        <v>0</v>
      </c>
      <c r="F149" s="87" t="b">
        <v>0</v>
      </c>
      <c r="G149" s="87" t="b">
        <v>0</v>
      </c>
    </row>
    <row r="150" spans="1:7" ht="15">
      <c r="A150" s="87" t="s">
        <v>1083</v>
      </c>
      <c r="B150" s="87">
        <v>11</v>
      </c>
      <c r="C150" s="121">
        <v>0.007265115247733314</v>
      </c>
      <c r="D150" s="87" t="s">
        <v>912</v>
      </c>
      <c r="E150" s="87" t="b">
        <v>0</v>
      </c>
      <c r="F150" s="87" t="b">
        <v>0</v>
      </c>
      <c r="G150" s="87" t="b">
        <v>0</v>
      </c>
    </row>
    <row r="151" spans="1:7" ht="15">
      <c r="A151" s="87" t="s">
        <v>1084</v>
      </c>
      <c r="B151" s="87">
        <v>11</v>
      </c>
      <c r="C151" s="121">
        <v>0.007265115247733314</v>
      </c>
      <c r="D151" s="87" t="s">
        <v>912</v>
      </c>
      <c r="E151" s="87" t="b">
        <v>0</v>
      </c>
      <c r="F151" s="87" t="b">
        <v>0</v>
      </c>
      <c r="G151" s="87" t="b">
        <v>0</v>
      </c>
    </row>
    <row r="152" spans="1:7" ht="15">
      <c r="A152" s="87" t="s">
        <v>1078</v>
      </c>
      <c r="B152" s="87">
        <v>11</v>
      </c>
      <c r="C152" s="121">
        <v>0.007265115247733314</v>
      </c>
      <c r="D152" s="87" t="s">
        <v>912</v>
      </c>
      <c r="E152" s="87" t="b">
        <v>0</v>
      </c>
      <c r="F152" s="87" t="b">
        <v>0</v>
      </c>
      <c r="G152" s="87" t="b">
        <v>0</v>
      </c>
    </row>
    <row r="153" spans="1:7" ht="15">
      <c r="A153" s="87" t="s">
        <v>1085</v>
      </c>
      <c r="B153" s="87">
        <v>11</v>
      </c>
      <c r="C153" s="121">
        <v>0.007265115247733314</v>
      </c>
      <c r="D153" s="87" t="s">
        <v>912</v>
      </c>
      <c r="E153" s="87" t="b">
        <v>0</v>
      </c>
      <c r="F153" s="87" t="b">
        <v>0</v>
      </c>
      <c r="G153" s="87" t="b">
        <v>0</v>
      </c>
    </row>
    <row r="154" spans="1:7" ht="15">
      <c r="A154" s="87" t="s">
        <v>1086</v>
      </c>
      <c r="B154" s="87">
        <v>11</v>
      </c>
      <c r="C154" s="121">
        <v>0.007265115247733314</v>
      </c>
      <c r="D154" s="87" t="s">
        <v>912</v>
      </c>
      <c r="E154" s="87" t="b">
        <v>0</v>
      </c>
      <c r="F154" s="87" t="b">
        <v>0</v>
      </c>
      <c r="G154" s="87" t="b">
        <v>0</v>
      </c>
    </row>
    <row r="155" spans="1:7" ht="15">
      <c r="A155" s="87" t="s">
        <v>1087</v>
      </c>
      <c r="B155" s="87">
        <v>11</v>
      </c>
      <c r="C155" s="121">
        <v>0.007265115247733314</v>
      </c>
      <c r="D155" s="87" t="s">
        <v>912</v>
      </c>
      <c r="E155" s="87" t="b">
        <v>1</v>
      </c>
      <c r="F155" s="87" t="b">
        <v>0</v>
      </c>
      <c r="G155" s="87" t="b">
        <v>0</v>
      </c>
    </row>
    <row r="156" spans="1:7" ht="15">
      <c r="A156" s="87" t="s">
        <v>1088</v>
      </c>
      <c r="B156" s="87">
        <v>11</v>
      </c>
      <c r="C156" s="121">
        <v>0.007265115247733314</v>
      </c>
      <c r="D156" s="87" t="s">
        <v>912</v>
      </c>
      <c r="E156" s="87" t="b">
        <v>0</v>
      </c>
      <c r="F156" s="87" t="b">
        <v>0</v>
      </c>
      <c r="G156" s="87" t="b">
        <v>0</v>
      </c>
    </row>
    <row r="157" spans="1:7" ht="15">
      <c r="A157" s="87" t="s">
        <v>1089</v>
      </c>
      <c r="B157" s="87">
        <v>11</v>
      </c>
      <c r="C157" s="121">
        <v>0.007265115247733314</v>
      </c>
      <c r="D157" s="87" t="s">
        <v>912</v>
      </c>
      <c r="E157" s="87" t="b">
        <v>0</v>
      </c>
      <c r="F157" s="87" t="b">
        <v>0</v>
      </c>
      <c r="G157" s="87" t="b">
        <v>0</v>
      </c>
    </row>
    <row r="158" spans="1:7" ht="15">
      <c r="A158" s="87" t="s">
        <v>1090</v>
      </c>
      <c r="B158" s="87">
        <v>11</v>
      </c>
      <c r="C158" s="121">
        <v>0.007265115247733314</v>
      </c>
      <c r="D158" s="87" t="s">
        <v>912</v>
      </c>
      <c r="E158" s="87" t="b">
        <v>0</v>
      </c>
      <c r="F158" s="87" t="b">
        <v>0</v>
      </c>
      <c r="G158" s="87" t="b">
        <v>0</v>
      </c>
    </row>
    <row r="159" spans="1:7" ht="15">
      <c r="A159" s="87" t="s">
        <v>1091</v>
      </c>
      <c r="B159" s="87">
        <v>11</v>
      </c>
      <c r="C159" s="121">
        <v>0.007265115247733314</v>
      </c>
      <c r="D159" s="87" t="s">
        <v>912</v>
      </c>
      <c r="E159" s="87" t="b">
        <v>0</v>
      </c>
      <c r="F159" s="87" t="b">
        <v>0</v>
      </c>
      <c r="G159" s="87" t="b">
        <v>0</v>
      </c>
    </row>
    <row r="160" spans="1:7" ht="15">
      <c r="A160" s="87" t="s">
        <v>1092</v>
      </c>
      <c r="B160" s="87">
        <v>11</v>
      </c>
      <c r="C160" s="121">
        <v>0.007265115247733314</v>
      </c>
      <c r="D160" s="87" t="s">
        <v>912</v>
      </c>
      <c r="E160" s="87" t="b">
        <v>0</v>
      </c>
      <c r="F160" s="87" t="b">
        <v>0</v>
      </c>
      <c r="G160" s="87" t="b">
        <v>0</v>
      </c>
    </row>
    <row r="161" spans="1:7" ht="15">
      <c r="A161" s="87" t="s">
        <v>1093</v>
      </c>
      <c r="B161" s="87">
        <v>11</v>
      </c>
      <c r="C161" s="121">
        <v>0.007265115247733314</v>
      </c>
      <c r="D161" s="87" t="s">
        <v>912</v>
      </c>
      <c r="E161" s="87" t="b">
        <v>0</v>
      </c>
      <c r="F161" s="87" t="b">
        <v>0</v>
      </c>
      <c r="G161" s="87" t="b">
        <v>0</v>
      </c>
    </row>
    <row r="162" spans="1:7" ht="15">
      <c r="A162" s="87" t="s">
        <v>1094</v>
      </c>
      <c r="B162" s="87">
        <v>11</v>
      </c>
      <c r="C162" s="121">
        <v>0.007265115247733314</v>
      </c>
      <c r="D162" s="87" t="s">
        <v>912</v>
      </c>
      <c r="E162" s="87" t="b">
        <v>0</v>
      </c>
      <c r="F162" s="87" t="b">
        <v>0</v>
      </c>
      <c r="G162" s="87" t="b">
        <v>0</v>
      </c>
    </row>
    <row r="163" spans="1:7" ht="15">
      <c r="A163" s="87" t="s">
        <v>1116</v>
      </c>
      <c r="B163" s="87">
        <v>4</v>
      </c>
      <c r="C163" s="121">
        <v>0.00606745614334225</v>
      </c>
      <c r="D163" s="87" t="s">
        <v>912</v>
      </c>
      <c r="E163" s="87" t="b">
        <v>1</v>
      </c>
      <c r="F163" s="87" t="b">
        <v>0</v>
      </c>
      <c r="G163" s="87" t="b">
        <v>0</v>
      </c>
    </row>
    <row r="164" spans="1:7" ht="15">
      <c r="A164" s="87" t="s">
        <v>1117</v>
      </c>
      <c r="B164" s="87">
        <v>4</v>
      </c>
      <c r="C164" s="121">
        <v>0.00606745614334225</v>
      </c>
      <c r="D164" s="87" t="s">
        <v>912</v>
      </c>
      <c r="E164" s="87" t="b">
        <v>0</v>
      </c>
      <c r="F164" s="87" t="b">
        <v>0</v>
      </c>
      <c r="G164" s="87" t="b">
        <v>0</v>
      </c>
    </row>
    <row r="165" spans="1:7" ht="15">
      <c r="A165" s="87" t="s">
        <v>1118</v>
      </c>
      <c r="B165" s="87">
        <v>4</v>
      </c>
      <c r="C165" s="121">
        <v>0.00606745614334225</v>
      </c>
      <c r="D165" s="87" t="s">
        <v>912</v>
      </c>
      <c r="E165" s="87" t="b">
        <v>0</v>
      </c>
      <c r="F165" s="87" t="b">
        <v>0</v>
      </c>
      <c r="G165" s="87" t="b">
        <v>0</v>
      </c>
    </row>
    <row r="166" spans="1:7" ht="15">
      <c r="A166" s="87" t="s">
        <v>1119</v>
      </c>
      <c r="B166" s="87">
        <v>4</v>
      </c>
      <c r="C166" s="121">
        <v>0.00606745614334225</v>
      </c>
      <c r="D166" s="87" t="s">
        <v>912</v>
      </c>
      <c r="E166" s="87" t="b">
        <v>0</v>
      </c>
      <c r="F166" s="87" t="b">
        <v>0</v>
      </c>
      <c r="G166" s="87" t="b">
        <v>0</v>
      </c>
    </row>
    <row r="167" spans="1:7" ht="15">
      <c r="A167" s="87" t="s">
        <v>1066</v>
      </c>
      <c r="B167" s="87">
        <v>4</v>
      </c>
      <c r="C167" s="121">
        <v>0.00606745614334225</v>
      </c>
      <c r="D167" s="87" t="s">
        <v>912</v>
      </c>
      <c r="E167" s="87" t="b">
        <v>0</v>
      </c>
      <c r="F167" s="87" t="b">
        <v>0</v>
      </c>
      <c r="G167" s="87" t="b">
        <v>0</v>
      </c>
    </row>
    <row r="168" spans="1:7" ht="15">
      <c r="A168" s="87" t="s">
        <v>1120</v>
      </c>
      <c r="B168" s="87">
        <v>4</v>
      </c>
      <c r="C168" s="121">
        <v>0.00606745614334225</v>
      </c>
      <c r="D168" s="87" t="s">
        <v>912</v>
      </c>
      <c r="E168" s="87" t="b">
        <v>0</v>
      </c>
      <c r="F168" s="87" t="b">
        <v>0</v>
      </c>
      <c r="G168" s="87" t="b">
        <v>0</v>
      </c>
    </row>
    <row r="169" spans="1:7" ht="15">
      <c r="A169" s="87" t="s">
        <v>1121</v>
      </c>
      <c r="B169" s="87">
        <v>4</v>
      </c>
      <c r="C169" s="121">
        <v>0.00606745614334225</v>
      </c>
      <c r="D169" s="87" t="s">
        <v>912</v>
      </c>
      <c r="E169" s="87" t="b">
        <v>0</v>
      </c>
      <c r="F169" s="87" t="b">
        <v>0</v>
      </c>
      <c r="G169" s="87" t="b">
        <v>0</v>
      </c>
    </row>
    <row r="170" spans="1:7" ht="15">
      <c r="A170" s="87" t="s">
        <v>1122</v>
      </c>
      <c r="B170" s="87">
        <v>4</v>
      </c>
      <c r="C170" s="121">
        <v>0.00606745614334225</v>
      </c>
      <c r="D170" s="87" t="s">
        <v>912</v>
      </c>
      <c r="E170" s="87" t="b">
        <v>0</v>
      </c>
      <c r="F170" s="87" t="b">
        <v>0</v>
      </c>
      <c r="G170" s="87" t="b">
        <v>0</v>
      </c>
    </row>
    <row r="171" spans="1:7" ht="15">
      <c r="A171" s="87" t="s">
        <v>1123</v>
      </c>
      <c r="B171" s="87">
        <v>4</v>
      </c>
      <c r="C171" s="121">
        <v>0.00606745614334225</v>
      </c>
      <c r="D171" s="87" t="s">
        <v>912</v>
      </c>
      <c r="E171" s="87" t="b">
        <v>0</v>
      </c>
      <c r="F171" s="87" t="b">
        <v>0</v>
      </c>
      <c r="G171" s="87" t="b">
        <v>0</v>
      </c>
    </row>
    <row r="172" spans="1:7" ht="15">
      <c r="A172" s="87" t="s">
        <v>1109</v>
      </c>
      <c r="B172" s="87">
        <v>4</v>
      </c>
      <c r="C172" s="121">
        <v>0.00606745614334225</v>
      </c>
      <c r="D172" s="87" t="s">
        <v>912</v>
      </c>
      <c r="E172" s="87" t="b">
        <v>0</v>
      </c>
      <c r="F172" s="87" t="b">
        <v>0</v>
      </c>
      <c r="G172" s="87" t="b">
        <v>0</v>
      </c>
    </row>
    <row r="173" spans="1:7" ht="15">
      <c r="A173" s="87" t="s">
        <v>1124</v>
      </c>
      <c r="B173" s="87">
        <v>4</v>
      </c>
      <c r="C173" s="121">
        <v>0.00606745614334225</v>
      </c>
      <c r="D173" s="87" t="s">
        <v>912</v>
      </c>
      <c r="E173" s="87" t="b">
        <v>0</v>
      </c>
      <c r="F173" s="87" t="b">
        <v>0</v>
      </c>
      <c r="G173" s="87" t="b">
        <v>0</v>
      </c>
    </row>
    <row r="174" spans="1:7" ht="15">
      <c r="A174" s="87" t="s">
        <v>1125</v>
      </c>
      <c r="B174" s="87">
        <v>4</v>
      </c>
      <c r="C174" s="121">
        <v>0.00606745614334225</v>
      </c>
      <c r="D174" s="87" t="s">
        <v>912</v>
      </c>
      <c r="E174" s="87" t="b">
        <v>0</v>
      </c>
      <c r="F174" s="87" t="b">
        <v>0</v>
      </c>
      <c r="G174" s="87" t="b">
        <v>0</v>
      </c>
    </row>
    <row r="175" spans="1:7" ht="15">
      <c r="A175" s="87" t="s">
        <v>1126</v>
      </c>
      <c r="B175" s="87">
        <v>4</v>
      </c>
      <c r="C175" s="121">
        <v>0.00606745614334225</v>
      </c>
      <c r="D175" s="87" t="s">
        <v>912</v>
      </c>
      <c r="E175" s="87" t="b">
        <v>0</v>
      </c>
      <c r="F175" s="87" t="b">
        <v>0</v>
      </c>
      <c r="G175" s="87" t="b">
        <v>0</v>
      </c>
    </row>
    <row r="176" spans="1:7" ht="15">
      <c r="A176" s="87" t="s">
        <v>1127</v>
      </c>
      <c r="B176" s="87">
        <v>4</v>
      </c>
      <c r="C176" s="121">
        <v>0.00606745614334225</v>
      </c>
      <c r="D176" s="87" t="s">
        <v>912</v>
      </c>
      <c r="E176" s="87" t="b">
        <v>1</v>
      </c>
      <c r="F176" s="87" t="b">
        <v>0</v>
      </c>
      <c r="G176" s="87" t="b">
        <v>0</v>
      </c>
    </row>
    <row r="177" spans="1:7" ht="15">
      <c r="A177" s="87" t="s">
        <v>1128</v>
      </c>
      <c r="B177" s="87">
        <v>4</v>
      </c>
      <c r="C177" s="121">
        <v>0.00606745614334225</v>
      </c>
      <c r="D177" s="87" t="s">
        <v>912</v>
      </c>
      <c r="E177" s="87" t="b">
        <v>0</v>
      </c>
      <c r="F177" s="87" t="b">
        <v>0</v>
      </c>
      <c r="G177" s="87" t="b">
        <v>0</v>
      </c>
    </row>
    <row r="178" spans="1:7" ht="15">
      <c r="A178" s="87" t="s">
        <v>1129</v>
      </c>
      <c r="B178" s="87">
        <v>4</v>
      </c>
      <c r="C178" s="121">
        <v>0.00606745614334225</v>
      </c>
      <c r="D178" s="87" t="s">
        <v>912</v>
      </c>
      <c r="E178" s="87" t="b">
        <v>0</v>
      </c>
      <c r="F178" s="87" t="b">
        <v>0</v>
      </c>
      <c r="G178" s="87" t="b">
        <v>0</v>
      </c>
    </row>
    <row r="179" spans="1:7" ht="15">
      <c r="A179" s="87" t="s">
        <v>1130</v>
      </c>
      <c r="B179" s="87">
        <v>4</v>
      </c>
      <c r="C179" s="121">
        <v>0.00606745614334225</v>
      </c>
      <c r="D179" s="87" t="s">
        <v>912</v>
      </c>
      <c r="E179" s="87" t="b">
        <v>0</v>
      </c>
      <c r="F179" s="87" t="b">
        <v>0</v>
      </c>
      <c r="G179" s="87" t="b">
        <v>0</v>
      </c>
    </row>
    <row r="180" spans="1:7" ht="15">
      <c r="A180" s="87" t="s">
        <v>1131</v>
      </c>
      <c r="B180" s="87">
        <v>4</v>
      </c>
      <c r="C180" s="121">
        <v>0.00606745614334225</v>
      </c>
      <c r="D180" s="87" t="s">
        <v>912</v>
      </c>
      <c r="E180" s="87" t="b">
        <v>0</v>
      </c>
      <c r="F180" s="87" t="b">
        <v>0</v>
      </c>
      <c r="G180" s="87" t="b">
        <v>0</v>
      </c>
    </row>
    <row r="181" spans="1:7" ht="15">
      <c r="A181" s="87" t="s">
        <v>1132</v>
      </c>
      <c r="B181" s="87">
        <v>4</v>
      </c>
      <c r="C181" s="121">
        <v>0.00606745614334225</v>
      </c>
      <c r="D181" s="87" t="s">
        <v>912</v>
      </c>
      <c r="E181" s="87" t="b">
        <v>0</v>
      </c>
      <c r="F181" s="87" t="b">
        <v>0</v>
      </c>
      <c r="G181" s="87" t="b">
        <v>0</v>
      </c>
    </row>
    <row r="182" spans="1:7" ht="15">
      <c r="A182" s="87" t="s">
        <v>1133</v>
      </c>
      <c r="B182" s="87">
        <v>4</v>
      </c>
      <c r="C182" s="121">
        <v>0.00606745614334225</v>
      </c>
      <c r="D182" s="87" t="s">
        <v>912</v>
      </c>
      <c r="E182" s="87" t="b">
        <v>0</v>
      </c>
      <c r="F182" s="87" t="b">
        <v>0</v>
      </c>
      <c r="G182" s="87" t="b">
        <v>0</v>
      </c>
    </row>
    <row r="183" spans="1:7" ht="15">
      <c r="A183" s="87" t="s">
        <v>1134</v>
      </c>
      <c r="B183" s="87">
        <v>4</v>
      </c>
      <c r="C183" s="121">
        <v>0.00606745614334225</v>
      </c>
      <c r="D183" s="87" t="s">
        <v>912</v>
      </c>
      <c r="E183" s="87" t="b">
        <v>1</v>
      </c>
      <c r="F183" s="87" t="b">
        <v>0</v>
      </c>
      <c r="G183" s="87" t="b">
        <v>0</v>
      </c>
    </row>
    <row r="184" spans="1:7" ht="15">
      <c r="A184" s="87" t="s">
        <v>1135</v>
      </c>
      <c r="B184" s="87">
        <v>4</v>
      </c>
      <c r="C184" s="121">
        <v>0.00606745614334225</v>
      </c>
      <c r="D184" s="87" t="s">
        <v>912</v>
      </c>
      <c r="E184" s="87" t="b">
        <v>0</v>
      </c>
      <c r="F184" s="87" t="b">
        <v>0</v>
      </c>
      <c r="G184" s="87" t="b">
        <v>0</v>
      </c>
    </row>
    <row r="185" spans="1:7" ht="15">
      <c r="A185" s="87" t="s">
        <v>1136</v>
      </c>
      <c r="B185" s="87">
        <v>4</v>
      </c>
      <c r="C185" s="121">
        <v>0.00606745614334225</v>
      </c>
      <c r="D185" s="87" t="s">
        <v>912</v>
      </c>
      <c r="E185" s="87" t="b">
        <v>0</v>
      </c>
      <c r="F185" s="87" t="b">
        <v>0</v>
      </c>
      <c r="G185" s="87" t="b">
        <v>0</v>
      </c>
    </row>
    <row r="186" spans="1:7" ht="15">
      <c r="A186" s="87" t="s">
        <v>1072</v>
      </c>
      <c r="B186" s="87">
        <v>4</v>
      </c>
      <c r="C186" s="121">
        <v>0.00606745614334225</v>
      </c>
      <c r="D186" s="87" t="s">
        <v>912</v>
      </c>
      <c r="E186" s="87" t="b">
        <v>0</v>
      </c>
      <c r="F186" s="87" t="b">
        <v>0</v>
      </c>
      <c r="G186" s="87" t="b">
        <v>0</v>
      </c>
    </row>
    <row r="187" spans="1:7" ht="15">
      <c r="A187" s="87" t="s">
        <v>1114</v>
      </c>
      <c r="B187" s="87">
        <v>3</v>
      </c>
      <c r="C187" s="121">
        <v>0.005281227994104932</v>
      </c>
      <c r="D187" s="87" t="s">
        <v>912</v>
      </c>
      <c r="E187" s="87" t="b">
        <v>0</v>
      </c>
      <c r="F187" s="87" t="b">
        <v>0</v>
      </c>
      <c r="G187" s="87" t="b">
        <v>0</v>
      </c>
    </row>
    <row r="188" spans="1:7" ht="15">
      <c r="A188" s="87" t="s">
        <v>1140</v>
      </c>
      <c r="B188" s="87">
        <v>3</v>
      </c>
      <c r="C188" s="121">
        <v>0.00807141077024331</v>
      </c>
      <c r="D188" s="87" t="s">
        <v>912</v>
      </c>
      <c r="E188" s="87" t="b">
        <v>0</v>
      </c>
      <c r="F188" s="87" t="b">
        <v>0</v>
      </c>
      <c r="G188" s="87" t="b">
        <v>0</v>
      </c>
    </row>
    <row r="189" spans="1:7" ht="15">
      <c r="A189" s="87" t="s">
        <v>1138</v>
      </c>
      <c r="B189" s="87">
        <v>2</v>
      </c>
      <c r="C189" s="121">
        <v>0.004207334292583333</v>
      </c>
      <c r="D189" s="87" t="s">
        <v>912</v>
      </c>
      <c r="E189" s="87" t="b">
        <v>0</v>
      </c>
      <c r="F189" s="87" t="b">
        <v>0</v>
      </c>
      <c r="G189" s="87" t="b">
        <v>0</v>
      </c>
    </row>
    <row r="190" spans="1:7" ht="15">
      <c r="A190" s="87" t="s">
        <v>1139</v>
      </c>
      <c r="B190" s="87">
        <v>2</v>
      </c>
      <c r="C190" s="121">
        <v>0.004207334292583333</v>
      </c>
      <c r="D190" s="87" t="s">
        <v>912</v>
      </c>
      <c r="E190" s="87" t="b">
        <v>0</v>
      </c>
      <c r="F190" s="87" t="b">
        <v>0</v>
      </c>
      <c r="G190" s="87" t="b">
        <v>0</v>
      </c>
    </row>
    <row r="191" spans="1:7" ht="15">
      <c r="A191" s="87" t="s">
        <v>1154</v>
      </c>
      <c r="B191" s="87">
        <v>2</v>
      </c>
      <c r="C191" s="121">
        <v>0.004207334292583333</v>
      </c>
      <c r="D191" s="87" t="s">
        <v>912</v>
      </c>
      <c r="E191" s="87" t="b">
        <v>0</v>
      </c>
      <c r="F191" s="87" t="b">
        <v>0</v>
      </c>
      <c r="G191" s="87" t="b">
        <v>0</v>
      </c>
    </row>
    <row r="192" spans="1:7" ht="15">
      <c r="A192" s="87" t="s">
        <v>1066</v>
      </c>
      <c r="B192" s="87">
        <v>33</v>
      </c>
      <c r="C192" s="121">
        <v>0</v>
      </c>
      <c r="D192" s="87" t="s">
        <v>913</v>
      </c>
      <c r="E192" s="87" t="b">
        <v>0</v>
      </c>
      <c r="F192" s="87" t="b">
        <v>0</v>
      </c>
      <c r="G192" s="87" t="b">
        <v>0</v>
      </c>
    </row>
    <row r="193" spans="1:7" ht="15">
      <c r="A193" s="87" t="s">
        <v>1095</v>
      </c>
      <c r="B193" s="87">
        <v>11</v>
      </c>
      <c r="C193" s="121">
        <v>0</v>
      </c>
      <c r="D193" s="87" t="s">
        <v>913</v>
      </c>
      <c r="E193" s="87" t="b">
        <v>0</v>
      </c>
      <c r="F193" s="87" t="b">
        <v>0</v>
      </c>
      <c r="G193" s="87" t="b">
        <v>0</v>
      </c>
    </row>
    <row r="194" spans="1:7" ht="15">
      <c r="A194" s="87" t="s">
        <v>1096</v>
      </c>
      <c r="B194" s="87">
        <v>11</v>
      </c>
      <c r="C194" s="121">
        <v>0</v>
      </c>
      <c r="D194" s="87" t="s">
        <v>913</v>
      </c>
      <c r="E194" s="87" t="b">
        <v>0</v>
      </c>
      <c r="F194" s="87" t="b">
        <v>0</v>
      </c>
      <c r="G194" s="87" t="b">
        <v>0</v>
      </c>
    </row>
    <row r="195" spans="1:7" ht="15">
      <c r="A195" s="87" t="s">
        <v>1097</v>
      </c>
      <c r="B195" s="87">
        <v>11</v>
      </c>
      <c r="C195" s="121">
        <v>0</v>
      </c>
      <c r="D195" s="87" t="s">
        <v>913</v>
      </c>
      <c r="E195" s="87" t="b">
        <v>0</v>
      </c>
      <c r="F195" s="87" t="b">
        <v>0</v>
      </c>
      <c r="G195" s="87" t="b">
        <v>0</v>
      </c>
    </row>
    <row r="196" spans="1:7" ht="15">
      <c r="A196" s="87" t="s">
        <v>1098</v>
      </c>
      <c r="B196" s="87">
        <v>11</v>
      </c>
      <c r="C196" s="121">
        <v>0</v>
      </c>
      <c r="D196" s="87" t="s">
        <v>913</v>
      </c>
      <c r="E196" s="87" t="b">
        <v>0</v>
      </c>
      <c r="F196" s="87" t="b">
        <v>0</v>
      </c>
      <c r="G196" s="87" t="b">
        <v>0</v>
      </c>
    </row>
    <row r="197" spans="1:7" ht="15">
      <c r="A197" s="87" t="s">
        <v>1099</v>
      </c>
      <c r="B197" s="87">
        <v>11</v>
      </c>
      <c r="C197" s="121">
        <v>0</v>
      </c>
      <c r="D197" s="87" t="s">
        <v>913</v>
      </c>
      <c r="E197" s="87" t="b">
        <v>0</v>
      </c>
      <c r="F197" s="87" t="b">
        <v>0</v>
      </c>
      <c r="G197" s="87" t="b">
        <v>0</v>
      </c>
    </row>
    <row r="198" spans="1:7" ht="15">
      <c r="A198" s="87" t="s">
        <v>1100</v>
      </c>
      <c r="B198" s="87">
        <v>11</v>
      </c>
      <c r="C198" s="121">
        <v>0</v>
      </c>
      <c r="D198" s="87" t="s">
        <v>913</v>
      </c>
      <c r="E198" s="87" t="b">
        <v>0</v>
      </c>
      <c r="F198" s="87" t="b">
        <v>0</v>
      </c>
      <c r="G198" s="87" t="b">
        <v>0</v>
      </c>
    </row>
    <row r="199" spans="1:7" ht="15">
      <c r="A199" s="87" t="s">
        <v>1065</v>
      </c>
      <c r="B199" s="87">
        <v>11</v>
      </c>
      <c r="C199" s="121">
        <v>0</v>
      </c>
      <c r="D199" s="87" t="s">
        <v>913</v>
      </c>
      <c r="E199" s="87" t="b">
        <v>0</v>
      </c>
      <c r="F199" s="87" t="b">
        <v>0</v>
      </c>
      <c r="G199" s="87" t="b">
        <v>0</v>
      </c>
    </row>
    <row r="200" spans="1:7" ht="15">
      <c r="A200" s="87" t="s">
        <v>1077</v>
      </c>
      <c r="B200" s="87">
        <v>11</v>
      </c>
      <c r="C200" s="121">
        <v>0</v>
      </c>
      <c r="D200" s="87" t="s">
        <v>913</v>
      </c>
      <c r="E200" s="87" t="b">
        <v>0</v>
      </c>
      <c r="F200" s="87" t="b">
        <v>0</v>
      </c>
      <c r="G200" s="87" t="b">
        <v>0</v>
      </c>
    </row>
    <row r="201" spans="1:7" ht="15">
      <c r="A201" s="87" t="s">
        <v>1101</v>
      </c>
      <c r="B201" s="87">
        <v>11</v>
      </c>
      <c r="C201" s="121">
        <v>0</v>
      </c>
      <c r="D201" s="87" t="s">
        <v>913</v>
      </c>
      <c r="E201" s="87" t="b">
        <v>0</v>
      </c>
      <c r="F201" s="87" t="b">
        <v>0</v>
      </c>
      <c r="G201" s="87" t="b">
        <v>0</v>
      </c>
    </row>
    <row r="202" spans="1:7" ht="15">
      <c r="A202" s="87" t="s">
        <v>1079</v>
      </c>
      <c r="B202" s="87">
        <v>11</v>
      </c>
      <c r="C202" s="121">
        <v>0</v>
      </c>
      <c r="D202" s="87" t="s">
        <v>913</v>
      </c>
      <c r="E202" s="87" t="b">
        <v>0</v>
      </c>
      <c r="F202" s="87" t="b">
        <v>0</v>
      </c>
      <c r="G202" s="87" t="b">
        <v>0</v>
      </c>
    </row>
    <row r="203" spans="1:7" ht="15">
      <c r="A203" s="87" t="s">
        <v>1067</v>
      </c>
      <c r="B203" s="87">
        <v>11</v>
      </c>
      <c r="C203" s="121">
        <v>0</v>
      </c>
      <c r="D203" s="87" t="s">
        <v>913</v>
      </c>
      <c r="E203" s="87" t="b">
        <v>0</v>
      </c>
      <c r="F203" s="87" t="b">
        <v>0</v>
      </c>
      <c r="G203" s="87" t="b">
        <v>0</v>
      </c>
    </row>
    <row r="204" spans="1:7" ht="15">
      <c r="A204" s="87" t="s">
        <v>1076</v>
      </c>
      <c r="B204" s="87">
        <v>11</v>
      </c>
      <c r="C204" s="121">
        <v>0</v>
      </c>
      <c r="D204" s="87" t="s">
        <v>913</v>
      </c>
      <c r="E204" s="87" t="b">
        <v>0</v>
      </c>
      <c r="F204" s="87" t="b">
        <v>0</v>
      </c>
      <c r="G204" s="87" t="b">
        <v>0</v>
      </c>
    </row>
    <row r="205" spans="1:7" ht="15">
      <c r="A205" s="87" t="s">
        <v>256</v>
      </c>
      <c r="B205" s="87">
        <v>11</v>
      </c>
      <c r="C205" s="121">
        <v>0</v>
      </c>
      <c r="D205" s="87" t="s">
        <v>913</v>
      </c>
      <c r="E205" s="87" t="b">
        <v>0</v>
      </c>
      <c r="F205" s="87" t="b">
        <v>0</v>
      </c>
      <c r="G205" s="87" t="b">
        <v>0</v>
      </c>
    </row>
    <row r="206" spans="1:7" ht="15">
      <c r="A206" s="87" t="s">
        <v>1102</v>
      </c>
      <c r="B206" s="87">
        <v>11</v>
      </c>
      <c r="C206" s="121">
        <v>0</v>
      </c>
      <c r="D206" s="87" t="s">
        <v>913</v>
      </c>
      <c r="E206" s="87" t="b">
        <v>0</v>
      </c>
      <c r="F206" s="87" t="b">
        <v>0</v>
      </c>
      <c r="G206" s="87" t="b">
        <v>0</v>
      </c>
    </row>
    <row r="207" spans="1:7" ht="15">
      <c r="A207" s="87" t="s">
        <v>1103</v>
      </c>
      <c r="B207" s="87">
        <v>11</v>
      </c>
      <c r="C207" s="121">
        <v>0</v>
      </c>
      <c r="D207" s="87" t="s">
        <v>913</v>
      </c>
      <c r="E207" s="87" t="b">
        <v>0</v>
      </c>
      <c r="F207" s="87" t="b">
        <v>0</v>
      </c>
      <c r="G207" s="87" t="b">
        <v>0</v>
      </c>
    </row>
    <row r="208" spans="1:7" ht="15">
      <c r="A208" s="87" t="s">
        <v>1104</v>
      </c>
      <c r="B208" s="87">
        <v>11</v>
      </c>
      <c r="C208" s="121">
        <v>0</v>
      </c>
      <c r="D208" s="87" t="s">
        <v>913</v>
      </c>
      <c r="E208" s="87" t="b">
        <v>0</v>
      </c>
      <c r="F208" s="87" t="b">
        <v>0</v>
      </c>
      <c r="G208" s="87" t="b">
        <v>0</v>
      </c>
    </row>
    <row r="209" spans="1:7" ht="15">
      <c r="A209" s="87" t="s">
        <v>1105</v>
      </c>
      <c r="B209" s="87">
        <v>11</v>
      </c>
      <c r="C209" s="121">
        <v>0</v>
      </c>
      <c r="D209" s="87" t="s">
        <v>913</v>
      </c>
      <c r="E209" s="87" t="b">
        <v>0</v>
      </c>
      <c r="F209" s="87" t="b">
        <v>0</v>
      </c>
      <c r="G209" s="87" t="b">
        <v>0</v>
      </c>
    </row>
    <row r="210" spans="1:7" ht="15">
      <c r="A210" s="87" t="s">
        <v>1072</v>
      </c>
      <c r="B210" s="87">
        <v>11</v>
      </c>
      <c r="C210" s="121">
        <v>0</v>
      </c>
      <c r="D210" s="87" t="s">
        <v>913</v>
      </c>
      <c r="E210" s="87" t="b">
        <v>0</v>
      </c>
      <c r="F210" s="87" t="b">
        <v>0</v>
      </c>
      <c r="G210" s="87" t="b">
        <v>0</v>
      </c>
    </row>
    <row r="211" spans="1:7" ht="15">
      <c r="A211" s="87" t="s">
        <v>1106</v>
      </c>
      <c r="B211" s="87">
        <v>11</v>
      </c>
      <c r="C211" s="121">
        <v>0</v>
      </c>
      <c r="D211" s="87" t="s">
        <v>913</v>
      </c>
      <c r="E211" s="87" t="b">
        <v>0</v>
      </c>
      <c r="F211" s="87" t="b">
        <v>0</v>
      </c>
      <c r="G211" s="87" t="b">
        <v>0</v>
      </c>
    </row>
    <row r="212" spans="1:7" ht="15">
      <c r="A212" s="87" t="s">
        <v>1107</v>
      </c>
      <c r="B212" s="87">
        <v>11</v>
      </c>
      <c r="C212" s="121">
        <v>0</v>
      </c>
      <c r="D212" s="87" t="s">
        <v>913</v>
      </c>
      <c r="E212" s="87" t="b">
        <v>0</v>
      </c>
      <c r="F212" s="87" t="b">
        <v>0</v>
      </c>
      <c r="G212" s="87" t="b">
        <v>0</v>
      </c>
    </row>
    <row r="213" spans="1:7" ht="15">
      <c r="A213" s="87" t="s">
        <v>1075</v>
      </c>
      <c r="B213" s="87">
        <v>10</v>
      </c>
      <c r="C213" s="121">
        <v>0.001442253838265682</v>
      </c>
      <c r="D213" s="87" t="s">
        <v>913</v>
      </c>
      <c r="E213" s="87" t="b">
        <v>0</v>
      </c>
      <c r="F213" s="87" t="b">
        <v>0</v>
      </c>
      <c r="G213" s="87" t="b">
        <v>0</v>
      </c>
    </row>
    <row r="214" spans="1:7" ht="15">
      <c r="A214" s="87" t="s">
        <v>321</v>
      </c>
      <c r="B214" s="87">
        <v>10</v>
      </c>
      <c r="C214" s="121">
        <v>0.001442253838265682</v>
      </c>
      <c r="D214" s="87" t="s">
        <v>913</v>
      </c>
      <c r="E214" s="87" t="b">
        <v>0</v>
      </c>
      <c r="F214" s="87" t="b">
        <v>0</v>
      </c>
      <c r="G214" s="87" t="b">
        <v>0</v>
      </c>
    </row>
    <row r="215" spans="1:7" ht="15">
      <c r="A215" s="87" t="s">
        <v>1108</v>
      </c>
      <c r="B215" s="87">
        <v>10</v>
      </c>
      <c r="C215" s="121">
        <v>0.001442253838265682</v>
      </c>
      <c r="D215" s="87" t="s">
        <v>913</v>
      </c>
      <c r="E215" s="87" t="b">
        <v>0</v>
      </c>
      <c r="F215" s="87" t="b">
        <v>0</v>
      </c>
      <c r="G215" s="87" t="b">
        <v>0</v>
      </c>
    </row>
    <row r="216" spans="1:7" ht="15">
      <c r="A216" s="87" t="s">
        <v>1110</v>
      </c>
      <c r="B216" s="87">
        <v>5</v>
      </c>
      <c r="C216" s="121">
        <v>0</v>
      </c>
      <c r="D216" s="87" t="s">
        <v>914</v>
      </c>
      <c r="E216" s="87" t="b">
        <v>0</v>
      </c>
      <c r="F216" s="87" t="b">
        <v>0</v>
      </c>
      <c r="G216" s="87" t="b">
        <v>0</v>
      </c>
    </row>
    <row r="217" spans="1:7" ht="15">
      <c r="A217" s="87" t="s">
        <v>321</v>
      </c>
      <c r="B217" s="87">
        <v>5</v>
      </c>
      <c r="C217" s="121">
        <v>0</v>
      </c>
      <c r="D217" s="87" t="s">
        <v>914</v>
      </c>
      <c r="E217" s="87" t="b">
        <v>0</v>
      </c>
      <c r="F217" s="87" t="b">
        <v>0</v>
      </c>
      <c r="G217" s="87" t="b">
        <v>0</v>
      </c>
    </row>
    <row r="218" spans="1:7" ht="15">
      <c r="A218" s="87" t="s">
        <v>1111</v>
      </c>
      <c r="B218" s="87">
        <v>5</v>
      </c>
      <c r="C218" s="121">
        <v>0</v>
      </c>
      <c r="D218" s="87" t="s">
        <v>914</v>
      </c>
      <c r="E218" s="87" t="b">
        <v>0</v>
      </c>
      <c r="F218" s="87" t="b">
        <v>0</v>
      </c>
      <c r="G218" s="87" t="b">
        <v>0</v>
      </c>
    </row>
    <row r="219" spans="1:7" ht="15">
      <c r="A219" s="87" t="s">
        <v>1112</v>
      </c>
      <c r="B219" s="87">
        <v>5</v>
      </c>
      <c r="C219" s="121">
        <v>0</v>
      </c>
      <c r="D219" s="87" t="s">
        <v>914</v>
      </c>
      <c r="E219" s="87" t="b">
        <v>0</v>
      </c>
      <c r="F219" s="87" t="b">
        <v>0</v>
      </c>
      <c r="G219" s="87" t="b">
        <v>0</v>
      </c>
    </row>
    <row r="220" spans="1:7" ht="15">
      <c r="A220" s="87" t="s">
        <v>1113</v>
      </c>
      <c r="B220" s="87">
        <v>5</v>
      </c>
      <c r="C220" s="121">
        <v>0</v>
      </c>
      <c r="D220" s="87" t="s">
        <v>914</v>
      </c>
      <c r="E220" s="87" t="b">
        <v>0</v>
      </c>
      <c r="F220" s="87" t="b">
        <v>0</v>
      </c>
      <c r="G220" s="87" t="b">
        <v>0</v>
      </c>
    </row>
    <row r="221" spans="1:7" ht="15">
      <c r="A221" s="87" t="s">
        <v>282</v>
      </c>
      <c r="B221" s="87">
        <v>5</v>
      </c>
      <c r="C221" s="121">
        <v>0</v>
      </c>
      <c r="D221" s="87" t="s">
        <v>914</v>
      </c>
      <c r="E221" s="87" t="b">
        <v>0</v>
      </c>
      <c r="F221" s="87" t="b">
        <v>0</v>
      </c>
      <c r="G221" s="87" t="b">
        <v>0</v>
      </c>
    </row>
    <row r="222" spans="1:7" ht="15">
      <c r="A222" s="87" t="s">
        <v>1166</v>
      </c>
      <c r="B222" s="87">
        <v>2</v>
      </c>
      <c r="C222" s="121">
        <v>0</v>
      </c>
      <c r="D222" s="87" t="s">
        <v>916</v>
      </c>
      <c r="E222" s="87" t="b">
        <v>0</v>
      </c>
      <c r="F222" s="87" t="b">
        <v>0</v>
      </c>
      <c r="G222" s="87" t="b">
        <v>0</v>
      </c>
    </row>
    <row r="223" spans="1:7" ht="15">
      <c r="A223" s="87" t="s">
        <v>1167</v>
      </c>
      <c r="B223" s="87">
        <v>2</v>
      </c>
      <c r="C223" s="121">
        <v>0</v>
      </c>
      <c r="D223" s="87" t="s">
        <v>916</v>
      </c>
      <c r="E223" s="87" t="b">
        <v>0</v>
      </c>
      <c r="F223" s="87" t="b">
        <v>0</v>
      </c>
      <c r="G223" s="87" t="b">
        <v>0</v>
      </c>
    </row>
    <row r="224" spans="1:7" ht="15">
      <c r="A224" s="87" t="s">
        <v>1168</v>
      </c>
      <c r="B224" s="87">
        <v>2</v>
      </c>
      <c r="C224" s="121">
        <v>0</v>
      </c>
      <c r="D224" s="87" t="s">
        <v>916</v>
      </c>
      <c r="E224" s="87" t="b">
        <v>0</v>
      </c>
      <c r="F224" s="87" t="b">
        <v>0</v>
      </c>
      <c r="G224" s="87" t="b">
        <v>0</v>
      </c>
    </row>
    <row r="225" spans="1:7" ht="15">
      <c r="A225" s="87" t="s">
        <v>1169</v>
      </c>
      <c r="B225" s="87">
        <v>2</v>
      </c>
      <c r="C225" s="121">
        <v>0</v>
      </c>
      <c r="D225" s="87" t="s">
        <v>916</v>
      </c>
      <c r="E225" s="87" t="b">
        <v>0</v>
      </c>
      <c r="F225" s="87" t="b">
        <v>0</v>
      </c>
      <c r="G225" s="87" t="b">
        <v>0</v>
      </c>
    </row>
    <row r="226" spans="1:7" ht="15">
      <c r="A226" s="87" t="s">
        <v>1170</v>
      </c>
      <c r="B226" s="87">
        <v>2</v>
      </c>
      <c r="C226" s="121">
        <v>0</v>
      </c>
      <c r="D226" s="87" t="s">
        <v>916</v>
      </c>
      <c r="E226" s="87" t="b">
        <v>0</v>
      </c>
      <c r="F226" s="87" t="b">
        <v>0</v>
      </c>
      <c r="G226" s="87" t="b">
        <v>0</v>
      </c>
    </row>
    <row r="227" spans="1:7" ht="15">
      <c r="A227" s="87" t="s">
        <v>1171</v>
      </c>
      <c r="B227" s="87">
        <v>2</v>
      </c>
      <c r="C227" s="121">
        <v>0</v>
      </c>
      <c r="D227" s="87" t="s">
        <v>916</v>
      </c>
      <c r="E227" s="87" t="b">
        <v>0</v>
      </c>
      <c r="F227" s="87" t="b">
        <v>0</v>
      </c>
      <c r="G227" s="87" t="b">
        <v>0</v>
      </c>
    </row>
    <row r="228" spans="1:7" ht="15">
      <c r="A228" s="87" t="s">
        <v>1172</v>
      </c>
      <c r="B228" s="87">
        <v>2</v>
      </c>
      <c r="C228" s="121">
        <v>0</v>
      </c>
      <c r="D228" s="87" t="s">
        <v>916</v>
      </c>
      <c r="E228" s="87" t="b">
        <v>0</v>
      </c>
      <c r="F228" s="87" t="b">
        <v>0</v>
      </c>
      <c r="G228" s="87" t="b">
        <v>0</v>
      </c>
    </row>
    <row r="229" spans="1:7" ht="15">
      <c r="A229" s="87" t="s">
        <v>1173</v>
      </c>
      <c r="B229" s="87">
        <v>2</v>
      </c>
      <c r="C229" s="121">
        <v>0</v>
      </c>
      <c r="D229" s="87" t="s">
        <v>916</v>
      </c>
      <c r="E229" s="87" t="b">
        <v>0</v>
      </c>
      <c r="F229" s="87" t="b">
        <v>0</v>
      </c>
      <c r="G229" s="87" t="b">
        <v>0</v>
      </c>
    </row>
    <row r="230" spans="1:7" ht="15">
      <c r="A230" s="87" t="s">
        <v>1174</v>
      </c>
      <c r="B230" s="87">
        <v>2</v>
      </c>
      <c r="C230" s="121">
        <v>0</v>
      </c>
      <c r="D230" s="87" t="s">
        <v>916</v>
      </c>
      <c r="E230" s="87" t="b">
        <v>0</v>
      </c>
      <c r="F230" s="87" t="b">
        <v>0</v>
      </c>
      <c r="G230" s="87" t="b">
        <v>0</v>
      </c>
    </row>
    <row r="231" spans="1:7" ht="15">
      <c r="A231" s="87" t="s">
        <v>1175</v>
      </c>
      <c r="B231" s="87">
        <v>2</v>
      </c>
      <c r="C231" s="121">
        <v>0</v>
      </c>
      <c r="D231" s="87" t="s">
        <v>916</v>
      </c>
      <c r="E231" s="87" t="b">
        <v>0</v>
      </c>
      <c r="F231" s="87" t="b">
        <v>0</v>
      </c>
      <c r="G231" s="87" t="b">
        <v>0</v>
      </c>
    </row>
    <row r="232" spans="1:7" ht="15">
      <c r="A232" s="87" t="s">
        <v>1176</v>
      </c>
      <c r="B232" s="87">
        <v>2</v>
      </c>
      <c r="C232" s="121">
        <v>0</v>
      </c>
      <c r="D232" s="87" t="s">
        <v>916</v>
      </c>
      <c r="E232" s="87" t="b">
        <v>0</v>
      </c>
      <c r="F232" s="87" t="b">
        <v>0</v>
      </c>
      <c r="G232" s="87" t="b">
        <v>0</v>
      </c>
    </row>
    <row r="233" spans="1:7" ht="15">
      <c r="A233" s="87" t="s">
        <v>1177</v>
      </c>
      <c r="B233" s="87">
        <v>2</v>
      </c>
      <c r="C233" s="121">
        <v>0</v>
      </c>
      <c r="D233" s="87" t="s">
        <v>916</v>
      </c>
      <c r="E233" s="87" t="b">
        <v>0</v>
      </c>
      <c r="F233" s="87" t="b">
        <v>0</v>
      </c>
      <c r="G233" s="87" t="b">
        <v>0</v>
      </c>
    </row>
    <row r="234" spans="1:7" ht="15">
      <c r="A234" s="87" t="s">
        <v>1178</v>
      </c>
      <c r="B234" s="87">
        <v>2</v>
      </c>
      <c r="C234" s="121">
        <v>0</v>
      </c>
      <c r="D234" s="87" t="s">
        <v>916</v>
      </c>
      <c r="E234" s="87" t="b">
        <v>0</v>
      </c>
      <c r="F234" s="87" t="b">
        <v>0</v>
      </c>
      <c r="G234" s="87" t="b">
        <v>0</v>
      </c>
    </row>
    <row r="235" spans="1:7" ht="15">
      <c r="A235" s="87" t="s">
        <v>1179</v>
      </c>
      <c r="B235" s="87">
        <v>2</v>
      </c>
      <c r="C235" s="121">
        <v>0</v>
      </c>
      <c r="D235" s="87" t="s">
        <v>916</v>
      </c>
      <c r="E235" s="87" t="b">
        <v>0</v>
      </c>
      <c r="F235" s="87" t="b">
        <v>0</v>
      </c>
      <c r="G235" s="87" t="b">
        <v>0</v>
      </c>
    </row>
    <row r="236" spans="1:7" ht="15">
      <c r="A236" s="87" t="s">
        <v>1180</v>
      </c>
      <c r="B236" s="87">
        <v>2</v>
      </c>
      <c r="C236" s="121">
        <v>0</v>
      </c>
      <c r="D236" s="87" t="s">
        <v>916</v>
      </c>
      <c r="E236" s="87" t="b">
        <v>0</v>
      </c>
      <c r="F236" s="87" t="b">
        <v>0</v>
      </c>
      <c r="G236" s="87" t="b">
        <v>0</v>
      </c>
    </row>
    <row r="237" spans="1:7" ht="15">
      <c r="A237" s="87" t="s">
        <v>1181</v>
      </c>
      <c r="B237" s="87">
        <v>2</v>
      </c>
      <c r="C237" s="121">
        <v>0</v>
      </c>
      <c r="D237" s="87" t="s">
        <v>916</v>
      </c>
      <c r="E237" s="87" t="b">
        <v>0</v>
      </c>
      <c r="F237" s="87" t="b">
        <v>0</v>
      </c>
      <c r="G237" s="87" t="b">
        <v>0</v>
      </c>
    </row>
    <row r="238" spans="1:7" ht="15">
      <c r="A238" s="87" t="s">
        <v>1182</v>
      </c>
      <c r="B238" s="87">
        <v>2</v>
      </c>
      <c r="C238" s="121">
        <v>0</v>
      </c>
      <c r="D238" s="87" t="s">
        <v>916</v>
      </c>
      <c r="E238" s="87" t="b">
        <v>0</v>
      </c>
      <c r="F238" s="87" t="b">
        <v>0</v>
      </c>
      <c r="G238" s="87" t="b">
        <v>0</v>
      </c>
    </row>
    <row r="239" spans="1:7" ht="15">
      <c r="A239" s="87" t="s">
        <v>1183</v>
      </c>
      <c r="B239" s="87">
        <v>2</v>
      </c>
      <c r="C239" s="121">
        <v>0</v>
      </c>
      <c r="D239" s="87" t="s">
        <v>916</v>
      </c>
      <c r="E239" s="87" t="b">
        <v>0</v>
      </c>
      <c r="F239" s="87" t="b">
        <v>0</v>
      </c>
      <c r="G239" s="87" t="b">
        <v>0</v>
      </c>
    </row>
    <row r="240" spans="1:7" ht="15">
      <c r="A240" s="87" t="s">
        <v>1144</v>
      </c>
      <c r="B240" s="87">
        <v>2</v>
      </c>
      <c r="C240" s="121">
        <v>0</v>
      </c>
      <c r="D240" s="87" t="s">
        <v>916</v>
      </c>
      <c r="E240" s="87" t="b">
        <v>0</v>
      </c>
      <c r="F240" s="87" t="b">
        <v>0</v>
      </c>
      <c r="G240" s="87" t="b">
        <v>0</v>
      </c>
    </row>
    <row r="241" spans="1:7" ht="15">
      <c r="A241" s="87" t="s">
        <v>276</v>
      </c>
      <c r="B241" s="87">
        <v>2</v>
      </c>
      <c r="C241" s="121">
        <v>0</v>
      </c>
      <c r="D241" s="87" t="s">
        <v>916</v>
      </c>
      <c r="E241" s="87" t="b">
        <v>0</v>
      </c>
      <c r="F241" s="87" t="b">
        <v>0</v>
      </c>
      <c r="G241" s="87" t="b">
        <v>0</v>
      </c>
    </row>
    <row r="242" spans="1:7" ht="15">
      <c r="A242" s="87" t="s">
        <v>275</v>
      </c>
      <c r="B242" s="87">
        <v>2</v>
      </c>
      <c r="C242" s="121">
        <v>0</v>
      </c>
      <c r="D242" s="87" t="s">
        <v>916</v>
      </c>
      <c r="E242" s="87" t="b">
        <v>0</v>
      </c>
      <c r="F242" s="87" t="b">
        <v>0</v>
      </c>
      <c r="G242" s="87" t="b">
        <v>0</v>
      </c>
    </row>
    <row r="243" spans="1:7" ht="15">
      <c r="A243" s="87" t="s">
        <v>1069</v>
      </c>
      <c r="B243" s="87">
        <v>2</v>
      </c>
      <c r="C243" s="121">
        <v>0</v>
      </c>
      <c r="D243" s="87" t="s">
        <v>916</v>
      </c>
      <c r="E243" s="87" t="b">
        <v>0</v>
      </c>
      <c r="F243" s="87" t="b">
        <v>0</v>
      </c>
      <c r="G243" s="87" t="b">
        <v>0</v>
      </c>
    </row>
    <row r="244" spans="1:7" ht="15">
      <c r="A244" s="87" t="s">
        <v>1068</v>
      </c>
      <c r="B244" s="87">
        <v>2</v>
      </c>
      <c r="C244" s="121">
        <v>0</v>
      </c>
      <c r="D244" s="87" t="s">
        <v>917</v>
      </c>
      <c r="E244" s="87" t="b">
        <v>0</v>
      </c>
      <c r="F244" s="87" t="b">
        <v>0</v>
      </c>
      <c r="G244" s="87" t="b">
        <v>0</v>
      </c>
    </row>
    <row r="245" spans="1:7" ht="15">
      <c r="A245" s="87" t="s">
        <v>1067</v>
      </c>
      <c r="B245" s="87">
        <v>6</v>
      </c>
      <c r="C245" s="121">
        <v>0</v>
      </c>
      <c r="D245" s="87" t="s">
        <v>918</v>
      </c>
      <c r="E245" s="87" t="b">
        <v>0</v>
      </c>
      <c r="F245" s="87" t="b">
        <v>0</v>
      </c>
      <c r="G245" s="87" t="b">
        <v>0</v>
      </c>
    </row>
    <row r="246" spans="1:7" ht="15">
      <c r="A246" s="87" t="s">
        <v>236</v>
      </c>
      <c r="B246" s="87">
        <v>3</v>
      </c>
      <c r="C246" s="121">
        <v>0</v>
      </c>
      <c r="D246" s="87" t="s">
        <v>918</v>
      </c>
      <c r="E246" s="87" t="b">
        <v>0</v>
      </c>
      <c r="F246" s="87" t="b">
        <v>0</v>
      </c>
      <c r="G246" s="87" t="b">
        <v>0</v>
      </c>
    </row>
    <row r="247" spans="1:7" ht="15">
      <c r="A247" s="87" t="s">
        <v>1109</v>
      </c>
      <c r="B247" s="87">
        <v>3</v>
      </c>
      <c r="C247" s="121">
        <v>0</v>
      </c>
      <c r="D247" s="87" t="s">
        <v>918</v>
      </c>
      <c r="E247" s="87" t="b">
        <v>0</v>
      </c>
      <c r="F247" s="87" t="b">
        <v>0</v>
      </c>
      <c r="G247" s="87" t="b">
        <v>0</v>
      </c>
    </row>
    <row r="248" spans="1:7" ht="15">
      <c r="A248" s="87" t="s">
        <v>1145</v>
      </c>
      <c r="B248" s="87">
        <v>3</v>
      </c>
      <c r="C248" s="121">
        <v>0</v>
      </c>
      <c r="D248" s="87" t="s">
        <v>918</v>
      </c>
      <c r="E248" s="87" t="b">
        <v>0</v>
      </c>
      <c r="F248" s="87" t="b">
        <v>0</v>
      </c>
      <c r="G248" s="87" t="b">
        <v>0</v>
      </c>
    </row>
    <row r="249" spans="1:7" ht="15">
      <c r="A249" s="87" t="s">
        <v>1146</v>
      </c>
      <c r="B249" s="87">
        <v>3</v>
      </c>
      <c r="C249" s="121">
        <v>0</v>
      </c>
      <c r="D249" s="87" t="s">
        <v>918</v>
      </c>
      <c r="E249" s="87" t="b">
        <v>0</v>
      </c>
      <c r="F249" s="87" t="b">
        <v>0</v>
      </c>
      <c r="G249" s="87" t="b">
        <v>0</v>
      </c>
    </row>
    <row r="250" spans="1:7" ht="15">
      <c r="A250" s="87" t="s">
        <v>1147</v>
      </c>
      <c r="B250" s="87">
        <v>3</v>
      </c>
      <c r="C250" s="121">
        <v>0</v>
      </c>
      <c r="D250" s="87" t="s">
        <v>918</v>
      </c>
      <c r="E250" s="87" t="b">
        <v>0</v>
      </c>
      <c r="F250" s="87" t="b">
        <v>0</v>
      </c>
      <c r="G250" s="87" t="b">
        <v>0</v>
      </c>
    </row>
    <row r="251" spans="1:7" ht="15">
      <c r="A251" s="87" t="s">
        <v>1148</v>
      </c>
      <c r="B251" s="87">
        <v>3</v>
      </c>
      <c r="C251" s="121">
        <v>0</v>
      </c>
      <c r="D251" s="87" t="s">
        <v>918</v>
      </c>
      <c r="E251" s="87" t="b">
        <v>0</v>
      </c>
      <c r="F251" s="87" t="b">
        <v>0</v>
      </c>
      <c r="G251" s="87" t="b">
        <v>0</v>
      </c>
    </row>
    <row r="252" spans="1:7" ht="15">
      <c r="A252" s="87" t="s">
        <v>1149</v>
      </c>
      <c r="B252" s="87">
        <v>3</v>
      </c>
      <c r="C252" s="121">
        <v>0</v>
      </c>
      <c r="D252" s="87" t="s">
        <v>918</v>
      </c>
      <c r="E252" s="87" t="b">
        <v>0</v>
      </c>
      <c r="F252" s="87" t="b">
        <v>0</v>
      </c>
      <c r="G252" s="87" t="b">
        <v>0</v>
      </c>
    </row>
    <row r="253" spans="1:7" ht="15">
      <c r="A253" s="87" t="s">
        <v>1150</v>
      </c>
      <c r="B253" s="87">
        <v>3</v>
      </c>
      <c r="C253" s="121">
        <v>0</v>
      </c>
      <c r="D253" s="87" t="s">
        <v>918</v>
      </c>
      <c r="E253" s="87" t="b">
        <v>0</v>
      </c>
      <c r="F253" s="87" t="b">
        <v>0</v>
      </c>
      <c r="G253" s="87" t="b">
        <v>0</v>
      </c>
    </row>
    <row r="254" spans="1:7" ht="15">
      <c r="A254" s="87" t="s">
        <v>1151</v>
      </c>
      <c r="B254" s="87">
        <v>3</v>
      </c>
      <c r="C254" s="121">
        <v>0</v>
      </c>
      <c r="D254" s="87" t="s">
        <v>918</v>
      </c>
      <c r="E254" s="87" t="b">
        <v>0</v>
      </c>
      <c r="F254" s="87" t="b">
        <v>0</v>
      </c>
      <c r="G254" s="87" t="b">
        <v>0</v>
      </c>
    </row>
    <row r="255" spans="1:7" ht="15">
      <c r="A255" s="87" t="s">
        <v>1152</v>
      </c>
      <c r="B255" s="87">
        <v>3</v>
      </c>
      <c r="C255" s="121">
        <v>0</v>
      </c>
      <c r="D255" s="87" t="s">
        <v>918</v>
      </c>
      <c r="E255" s="87" t="b">
        <v>0</v>
      </c>
      <c r="F255" s="87" t="b">
        <v>0</v>
      </c>
      <c r="G255" s="87" t="b">
        <v>0</v>
      </c>
    </row>
    <row r="256" spans="1:7" ht="15">
      <c r="A256" s="87" t="s">
        <v>235</v>
      </c>
      <c r="B256" s="87">
        <v>3</v>
      </c>
      <c r="C256" s="121">
        <v>0</v>
      </c>
      <c r="D256" s="87" t="s">
        <v>918</v>
      </c>
      <c r="E256" s="87" t="b">
        <v>0</v>
      </c>
      <c r="F256" s="87" t="b">
        <v>0</v>
      </c>
      <c r="G256" s="87" t="b">
        <v>0</v>
      </c>
    </row>
    <row r="257" spans="1:7" ht="15">
      <c r="A257" s="87" t="s">
        <v>1153</v>
      </c>
      <c r="B257" s="87">
        <v>3</v>
      </c>
      <c r="C257" s="121">
        <v>0</v>
      </c>
      <c r="D257" s="87" t="s">
        <v>918</v>
      </c>
      <c r="E257" s="87" t="b">
        <v>0</v>
      </c>
      <c r="F257" s="87" t="b">
        <v>0</v>
      </c>
      <c r="G257" s="87" t="b">
        <v>0</v>
      </c>
    </row>
    <row r="258" spans="1:7" ht="15">
      <c r="A258" s="87" t="s">
        <v>321</v>
      </c>
      <c r="B258" s="87">
        <v>3</v>
      </c>
      <c r="C258" s="121">
        <v>0</v>
      </c>
      <c r="D258" s="87" t="s">
        <v>918</v>
      </c>
      <c r="E258" s="87" t="b">
        <v>0</v>
      </c>
      <c r="F258" s="87" t="b">
        <v>0</v>
      </c>
      <c r="G258" s="87" t="b">
        <v>0</v>
      </c>
    </row>
    <row r="259" spans="1:7" ht="15">
      <c r="A259" s="87" t="s">
        <v>1137</v>
      </c>
      <c r="B259" s="87">
        <v>3</v>
      </c>
      <c r="C259" s="121">
        <v>0</v>
      </c>
      <c r="D259" s="87" t="s">
        <v>918</v>
      </c>
      <c r="E259" s="87" t="b">
        <v>0</v>
      </c>
      <c r="F259" s="87" t="b">
        <v>0</v>
      </c>
      <c r="G259" s="87" t="b">
        <v>0</v>
      </c>
    </row>
    <row r="260" spans="1:7" ht="15">
      <c r="A260" s="87" t="s">
        <v>1155</v>
      </c>
      <c r="B260" s="87">
        <v>2</v>
      </c>
      <c r="C260" s="121">
        <v>0</v>
      </c>
      <c r="D260" s="87" t="s">
        <v>920</v>
      </c>
      <c r="E260" s="87" t="b">
        <v>0</v>
      </c>
      <c r="F260" s="87" t="b">
        <v>0</v>
      </c>
      <c r="G260" s="87" t="b">
        <v>0</v>
      </c>
    </row>
    <row r="261" spans="1:7" ht="15">
      <c r="A261" s="87" t="s">
        <v>1156</v>
      </c>
      <c r="B261" s="87">
        <v>2</v>
      </c>
      <c r="C261" s="121">
        <v>0</v>
      </c>
      <c r="D261" s="87" t="s">
        <v>920</v>
      </c>
      <c r="E261" s="87" t="b">
        <v>0</v>
      </c>
      <c r="F261" s="87" t="b">
        <v>0</v>
      </c>
      <c r="G261" s="87" t="b">
        <v>0</v>
      </c>
    </row>
    <row r="262" spans="1:7" ht="15">
      <c r="A262" s="87" t="s">
        <v>1075</v>
      </c>
      <c r="B262" s="87">
        <v>2</v>
      </c>
      <c r="C262" s="121">
        <v>0</v>
      </c>
      <c r="D262" s="87" t="s">
        <v>920</v>
      </c>
      <c r="E262" s="87" t="b">
        <v>0</v>
      </c>
      <c r="F262" s="87" t="b">
        <v>0</v>
      </c>
      <c r="G262" s="87" t="b">
        <v>0</v>
      </c>
    </row>
    <row r="263" spans="1:7" ht="15">
      <c r="A263" s="87" t="s">
        <v>1142</v>
      </c>
      <c r="B263" s="87">
        <v>2</v>
      </c>
      <c r="C263" s="121">
        <v>0</v>
      </c>
      <c r="D263" s="87" t="s">
        <v>920</v>
      </c>
      <c r="E263" s="87" t="b">
        <v>0</v>
      </c>
      <c r="F263" s="87" t="b">
        <v>0</v>
      </c>
      <c r="G263" s="87" t="b">
        <v>0</v>
      </c>
    </row>
    <row r="264" spans="1:7" ht="15">
      <c r="A264" s="87" t="s">
        <v>1157</v>
      </c>
      <c r="B264" s="87">
        <v>2</v>
      </c>
      <c r="C264" s="121">
        <v>0</v>
      </c>
      <c r="D264" s="87" t="s">
        <v>920</v>
      </c>
      <c r="E264" s="87" t="b">
        <v>1</v>
      </c>
      <c r="F264" s="87" t="b">
        <v>0</v>
      </c>
      <c r="G264" s="87" t="b">
        <v>0</v>
      </c>
    </row>
    <row r="265" spans="1:7" ht="15">
      <c r="A265" s="87" t="s">
        <v>1158</v>
      </c>
      <c r="B265" s="87">
        <v>2</v>
      </c>
      <c r="C265" s="121">
        <v>0</v>
      </c>
      <c r="D265" s="87" t="s">
        <v>920</v>
      </c>
      <c r="E265" s="87" t="b">
        <v>0</v>
      </c>
      <c r="F265" s="87" t="b">
        <v>0</v>
      </c>
      <c r="G265" s="87" t="b">
        <v>0</v>
      </c>
    </row>
    <row r="266" spans="1:7" ht="15">
      <c r="A266" s="87" t="s">
        <v>1159</v>
      </c>
      <c r="B266" s="87">
        <v>2</v>
      </c>
      <c r="C266" s="121">
        <v>0</v>
      </c>
      <c r="D266" s="87" t="s">
        <v>920</v>
      </c>
      <c r="E266" s="87" t="b">
        <v>0</v>
      </c>
      <c r="F266" s="87" t="b">
        <v>0</v>
      </c>
      <c r="G266" s="87" t="b">
        <v>0</v>
      </c>
    </row>
    <row r="267" spans="1:7" ht="15">
      <c r="A267" s="87" t="s">
        <v>1160</v>
      </c>
      <c r="B267" s="87">
        <v>2</v>
      </c>
      <c r="C267" s="121">
        <v>0</v>
      </c>
      <c r="D267" s="87" t="s">
        <v>920</v>
      </c>
      <c r="E267" s="87" t="b">
        <v>0</v>
      </c>
      <c r="F267" s="87" t="b">
        <v>0</v>
      </c>
      <c r="G267" s="87" t="b">
        <v>0</v>
      </c>
    </row>
    <row r="268" spans="1:7" ht="15">
      <c r="A268" s="87" t="s">
        <v>1161</v>
      </c>
      <c r="B268" s="87">
        <v>2</v>
      </c>
      <c r="C268" s="121">
        <v>0</v>
      </c>
      <c r="D268" s="87" t="s">
        <v>920</v>
      </c>
      <c r="E268" s="87" t="b">
        <v>0</v>
      </c>
      <c r="F268" s="87" t="b">
        <v>0</v>
      </c>
      <c r="G268" s="87" t="b">
        <v>0</v>
      </c>
    </row>
    <row r="269" spans="1:7" ht="15">
      <c r="A269" s="87" t="s">
        <v>1162</v>
      </c>
      <c r="B269" s="87">
        <v>2</v>
      </c>
      <c r="C269" s="121">
        <v>0</v>
      </c>
      <c r="D269" s="87" t="s">
        <v>920</v>
      </c>
      <c r="E269" s="87" t="b">
        <v>0</v>
      </c>
      <c r="F269" s="87" t="b">
        <v>1</v>
      </c>
      <c r="G269" s="87" t="b">
        <v>0</v>
      </c>
    </row>
    <row r="270" spans="1:7" ht="15">
      <c r="A270" s="87" t="s">
        <v>1141</v>
      </c>
      <c r="B270" s="87">
        <v>2</v>
      </c>
      <c r="C270" s="121">
        <v>0</v>
      </c>
      <c r="D270" s="87" t="s">
        <v>920</v>
      </c>
      <c r="E270" s="87" t="b">
        <v>0</v>
      </c>
      <c r="F270" s="87" t="b">
        <v>0</v>
      </c>
      <c r="G270" s="87" t="b">
        <v>0</v>
      </c>
    </row>
    <row r="271" spans="1:7" ht="15">
      <c r="A271" s="87" t="s">
        <v>1163</v>
      </c>
      <c r="B271" s="87">
        <v>2</v>
      </c>
      <c r="C271" s="121">
        <v>0</v>
      </c>
      <c r="D271" s="87" t="s">
        <v>920</v>
      </c>
      <c r="E271" s="87" t="b">
        <v>0</v>
      </c>
      <c r="F271" s="87" t="b">
        <v>0</v>
      </c>
      <c r="G271" s="87" t="b">
        <v>0</v>
      </c>
    </row>
    <row r="272" spans="1:7" ht="15">
      <c r="A272" s="87" t="s">
        <v>1143</v>
      </c>
      <c r="B272" s="87">
        <v>2</v>
      </c>
      <c r="C272" s="121">
        <v>0</v>
      </c>
      <c r="D272" s="87" t="s">
        <v>920</v>
      </c>
      <c r="E272" s="87" t="b">
        <v>0</v>
      </c>
      <c r="F272" s="87" t="b">
        <v>0</v>
      </c>
      <c r="G272" s="87" t="b">
        <v>0</v>
      </c>
    </row>
    <row r="273" spans="1:7" ht="15">
      <c r="A273" s="87" t="s">
        <v>321</v>
      </c>
      <c r="B273" s="87">
        <v>2</v>
      </c>
      <c r="C273" s="121">
        <v>0</v>
      </c>
      <c r="D273" s="87" t="s">
        <v>920</v>
      </c>
      <c r="E273" s="87" t="b">
        <v>0</v>
      </c>
      <c r="F273" s="87" t="b">
        <v>0</v>
      </c>
      <c r="G273" s="87" t="b">
        <v>0</v>
      </c>
    </row>
    <row r="274" spans="1:7" ht="15">
      <c r="A274" s="87" t="s">
        <v>1164</v>
      </c>
      <c r="B274" s="87">
        <v>2</v>
      </c>
      <c r="C274" s="121">
        <v>0</v>
      </c>
      <c r="D274" s="87" t="s">
        <v>920</v>
      </c>
      <c r="E274" s="87" t="b">
        <v>0</v>
      </c>
      <c r="F274" s="87" t="b">
        <v>0</v>
      </c>
      <c r="G274" s="87" t="b">
        <v>0</v>
      </c>
    </row>
    <row r="275" spans="1:7" ht="15">
      <c r="A275" s="87" t="s">
        <v>1115</v>
      </c>
      <c r="B275" s="87">
        <v>2</v>
      </c>
      <c r="C275" s="121">
        <v>0</v>
      </c>
      <c r="D275" s="87" t="s">
        <v>920</v>
      </c>
      <c r="E275" s="87" t="b">
        <v>0</v>
      </c>
      <c r="F275" s="87" t="b">
        <v>0</v>
      </c>
      <c r="G275" s="87" t="b">
        <v>0</v>
      </c>
    </row>
    <row r="276" spans="1:7" ht="15">
      <c r="A276" s="87" t="s">
        <v>1165</v>
      </c>
      <c r="B276" s="87">
        <v>2</v>
      </c>
      <c r="C276" s="121">
        <v>0</v>
      </c>
      <c r="D276" s="87" t="s">
        <v>920</v>
      </c>
      <c r="E276" s="87" t="b">
        <v>0</v>
      </c>
      <c r="F276" s="87" t="b">
        <v>0</v>
      </c>
      <c r="G276" s="87" t="b">
        <v>0</v>
      </c>
    </row>
    <row r="277" spans="1:7" ht="15">
      <c r="A277" s="87" t="s">
        <v>1067</v>
      </c>
      <c r="B277" s="87">
        <v>2</v>
      </c>
      <c r="C277" s="121">
        <v>0</v>
      </c>
      <c r="D277" s="87" t="s">
        <v>920</v>
      </c>
      <c r="E277" s="87" t="b">
        <v>0</v>
      </c>
      <c r="F277" s="87" t="b">
        <v>0</v>
      </c>
      <c r="G277" s="87" t="b">
        <v>0</v>
      </c>
    </row>
    <row r="278" spans="1:7" ht="15">
      <c r="A278" s="87" t="s">
        <v>1076</v>
      </c>
      <c r="B278" s="87">
        <v>2</v>
      </c>
      <c r="C278" s="121">
        <v>0</v>
      </c>
      <c r="D278" s="87" t="s">
        <v>920</v>
      </c>
      <c r="E278" s="87" t="b">
        <v>0</v>
      </c>
      <c r="F278" s="87" t="b">
        <v>0</v>
      </c>
      <c r="G278" s="87" t="b">
        <v>0</v>
      </c>
    </row>
    <row r="279" spans="1:7" ht="15">
      <c r="A279" s="87" t="s">
        <v>1077</v>
      </c>
      <c r="B279" s="87">
        <v>2</v>
      </c>
      <c r="C279" s="121">
        <v>0</v>
      </c>
      <c r="D279" s="87" t="s">
        <v>920</v>
      </c>
      <c r="E279" s="87" t="b">
        <v>0</v>
      </c>
      <c r="F279" s="87" t="b">
        <v>0</v>
      </c>
      <c r="G279" s="87" t="b">
        <v>0</v>
      </c>
    </row>
    <row r="280" spans="1:7" ht="15">
      <c r="A280" s="87" t="s">
        <v>1078</v>
      </c>
      <c r="B280" s="87">
        <v>2</v>
      </c>
      <c r="C280" s="121">
        <v>0</v>
      </c>
      <c r="D280" s="87" t="s">
        <v>920</v>
      </c>
      <c r="E280" s="87" t="b">
        <v>0</v>
      </c>
      <c r="F280" s="87" t="b">
        <v>0</v>
      </c>
      <c r="G280" s="87" t="b">
        <v>0</v>
      </c>
    </row>
    <row r="281" spans="1:7" ht="15">
      <c r="A281" s="87" t="s">
        <v>1073</v>
      </c>
      <c r="B281" s="87">
        <v>2</v>
      </c>
      <c r="C281" s="121">
        <v>0</v>
      </c>
      <c r="D281" s="87" t="s">
        <v>921</v>
      </c>
      <c r="E281" s="87" t="b">
        <v>0</v>
      </c>
      <c r="F281" s="87" t="b">
        <v>0</v>
      </c>
      <c r="G281" s="8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1190</v>
      </c>
      <c r="B1" s="13" t="s">
        <v>1191</v>
      </c>
      <c r="C1" s="13" t="s">
        <v>1184</v>
      </c>
      <c r="D1" s="13" t="s">
        <v>1185</v>
      </c>
      <c r="E1" s="13" t="s">
        <v>1192</v>
      </c>
      <c r="F1" s="13" t="s">
        <v>144</v>
      </c>
      <c r="G1" s="13" t="s">
        <v>1193</v>
      </c>
      <c r="H1" s="13" t="s">
        <v>1194</v>
      </c>
      <c r="I1" s="13" t="s">
        <v>1195</v>
      </c>
      <c r="J1" s="13" t="s">
        <v>1196</v>
      </c>
      <c r="K1" s="13" t="s">
        <v>1197</v>
      </c>
      <c r="L1" s="13" t="s">
        <v>1198</v>
      </c>
    </row>
    <row r="2" spans="1:12" ht="15">
      <c r="A2" s="87" t="s">
        <v>1067</v>
      </c>
      <c r="B2" s="87" t="s">
        <v>1076</v>
      </c>
      <c r="C2" s="87">
        <v>13</v>
      </c>
      <c r="D2" s="121">
        <v>0.007613599112124038</v>
      </c>
      <c r="E2" s="121">
        <v>1.6884198220027107</v>
      </c>
      <c r="F2" s="87" t="s">
        <v>1186</v>
      </c>
      <c r="G2" s="87" t="b">
        <v>0</v>
      </c>
      <c r="H2" s="87" t="b">
        <v>0</v>
      </c>
      <c r="I2" s="87" t="b">
        <v>0</v>
      </c>
      <c r="J2" s="87" t="b">
        <v>0</v>
      </c>
      <c r="K2" s="87" t="b">
        <v>0</v>
      </c>
      <c r="L2" s="87" t="b">
        <v>0</v>
      </c>
    </row>
    <row r="3" spans="1:12" ht="15">
      <c r="A3" s="87" t="s">
        <v>1082</v>
      </c>
      <c r="B3" s="87" t="s">
        <v>265</v>
      </c>
      <c r="C3" s="87">
        <v>11</v>
      </c>
      <c r="D3" s="121">
        <v>0.007218596540118983</v>
      </c>
      <c r="E3" s="121">
        <v>1.7106962167138628</v>
      </c>
      <c r="F3" s="87" t="s">
        <v>1186</v>
      </c>
      <c r="G3" s="87" t="b">
        <v>0</v>
      </c>
      <c r="H3" s="87" t="b">
        <v>0</v>
      </c>
      <c r="I3" s="87" t="b">
        <v>0</v>
      </c>
      <c r="J3" s="87" t="b">
        <v>0</v>
      </c>
      <c r="K3" s="87" t="b">
        <v>0</v>
      </c>
      <c r="L3" s="87" t="b">
        <v>0</v>
      </c>
    </row>
    <row r="4" spans="1:12" ht="15">
      <c r="A4" s="87" t="s">
        <v>265</v>
      </c>
      <c r="B4" s="87" t="s">
        <v>1083</v>
      </c>
      <c r="C4" s="87">
        <v>11</v>
      </c>
      <c r="D4" s="121">
        <v>0.007218596540118983</v>
      </c>
      <c r="E4" s="121">
        <v>1.7106962167138628</v>
      </c>
      <c r="F4" s="87" t="s">
        <v>1186</v>
      </c>
      <c r="G4" s="87" t="b">
        <v>0</v>
      </c>
      <c r="H4" s="87" t="b">
        <v>0</v>
      </c>
      <c r="I4" s="87" t="b">
        <v>0</v>
      </c>
      <c r="J4" s="87" t="b">
        <v>0</v>
      </c>
      <c r="K4" s="87" t="b">
        <v>0</v>
      </c>
      <c r="L4" s="87" t="b">
        <v>0</v>
      </c>
    </row>
    <row r="5" spans="1:12" ht="15">
      <c r="A5" s="87" t="s">
        <v>1083</v>
      </c>
      <c r="B5" s="87" t="s">
        <v>321</v>
      </c>
      <c r="C5" s="87">
        <v>11</v>
      </c>
      <c r="D5" s="121">
        <v>0.007218596540118983</v>
      </c>
      <c r="E5" s="121">
        <v>1.4842998393467859</v>
      </c>
      <c r="F5" s="87" t="s">
        <v>1186</v>
      </c>
      <c r="G5" s="87" t="b">
        <v>0</v>
      </c>
      <c r="H5" s="87" t="b">
        <v>0</v>
      </c>
      <c r="I5" s="87" t="b">
        <v>0</v>
      </c>
      <c r="J5" s="87" t="b">
        <v>0</v>
      </c>
      <c r="K5" s="87" t="b">
        <v>0</v>
      </c>
      <c r="L5" s="87" t="b">
        <v>0</v>
      </c>
    </row>
    <row r="6" spans="1:12" ht="15">
      <c r="A6" s="87" t="s">
        <v>321</v>
      </c>
      <c r="B6" s="87" t="s">
        <v>274</v>
      </c>
      <c r="C6" s="87">
        <v>11</v>
      </c>
      <c r="D6" s="121">
        <v>0.007218596540118983</v>
      </c>
      <c r="E6" s="121">
        <v>1.246938923552182</v>
      </c>
      <c r="F6" s="87" t="s">
        <v>1186</v>
      </c>
      <c r="G6" s="87" t="b">
        <v>0</v>
      </c>
      <c r="H6" s="87" t="b">
        <v>0</v>
      </c>
      <c r="I6" s="87" t="b">
        <v>0</v>
      </c>
      <c r="J6" s="87" t="b">
        <v>0</v>
      </c>
      <c r="K6" s="87" t="b">
        <v>0</v>
      </c>
      <c r="L6" s="87" t="b">
        <v>0</v>
      </c>
    </row>
    <row r="7" spans="1:12" ht="15">
      <c r="A7" s="87" t="s">
        <v>274</v>
      </c>
      <c r="B7" s="87" t="s">
        <v>1070</v>
      </c>
      <c r="C7" s="87">
        <v>11</v>
      </c>
      <c r="D7" s="121">
        <v>0.007218596540118983</v>
      </c>
      <c r="E7" s="121">
        <v>1.650631261113311</v>
      </c>
      <c r="F7" s="87" t="s">
        <v>1186</v>
      </c>
      <c r="G7" s="87" t="b">
        <v>0</v>
      </c>
      <c r="H7" s="87" t="b">
        <v>0</v>
      </c>
      <c r="I7" s="87" t="b">
        <v>0</v>
      </c>
      <c r="J7" s="87" t="b">
        <v>0</v>
      </c>
      <c r="K7" s="87" t="b">
        <v>0</v>
      </c>
      <c r="L7" s="87" t="b">
        <v>0</v>
      </c>
    </row>
    <row r="8" spans="1:12" ht="15">
      <c r="A8" s="87" t="s">
        <v>1070</v>
      </c>
      <c r="B8" s="87" t="s">
        <v>1084</v>
      </c>
      <c r="C8" s="87">
        <v>11</v>
      </c>
      <c r="D8" s="121">
        <v>0.007218596540118983</v>
      </c>
      <c r="E8" s="121">
        <v>1.8133585586110106</v>
      </c>
      <c r="F8" s="87" t="s">
        <v>1186</v>
      </c>
      <c r="G8" s="87" t="b">
        <v>0</v>
      </c>
      <c r="H8" s="87" t="b">
        <v>0</v>
      </c>
      <c r="I8" s="87" t="b">
        <v>0</v>
      </c>
      <c r="J8" s="87" t="b">
        <v>0</v>
      </c>
      <c r="K8" s="87" t="b">
        <v>0</v>
      </c>
      <c r="L8" s="87" t="b">
        <v>0</v>
      </c>
    </row>
    <row r="9" spans="1:12" ht="15">
      <c r="A9" s="87" t="s">
        <v>1084</v>
      </c>
      <c r="B9" s="87" t="s">
        <v>1065</v>
      </c>
      <c r="C9" s="87">
        <v>11</v>
      </c>
      <c r="D9" s="121">
        <v>0.007218596540118983</v>
      </c>
      <c r="E9" s="121">
        <v>1.3766659609469563</v>
      </c>
      <c r="F9" s="87" t="s">
        <v>1186</v>
      </c>
      <c r="G9" s="87" t="b">
        <v>0</v>
      </c>
      <c r="H9" s="87" t="b">
        <v>0</v>
      </c>
      <c r="I9" s="87" t="b">
        <v>0</v>
      </c>
      <c r="J9" s="87" t="b">
        <v>0</v>
      </c>
      <c r="K9" s="87" t="b">
        <v>0</v>
      </c>
      <c r="L9" s="87" t="b">
        <v>0</v>
      </c>
    </row>
    <row r="10" spans="1:12" ht="15">
      <c r="A10" s="87" t="s">
        <v>1065</v>
      </c>
      <c r="B10" s="87" t="s">
        <v>1078</v>
      </c>
      <c r="C10" s="87">
        <v>11</v>
      </c>
      <c r="D10" s="121">
        <v>0.007218596540118983</v>
      </c>
      <c r="E10" s="121">
        <v>1.3041152937983447</v>
      </c>
      <c r="F10" s="87" t="s">
        <v>1186</v>
      </c>
      <c r="G10" s="87" t="b">
        <v>0</v>
      </c>
      <c r="H10" s="87" t="b">
        <v>0</v>
      </c>
      <c r="I10" s="87" t="b">
        <v>0</v>
      </c>
      <c r="J10" s="87" t="b">
        <v>0</v>
      </c>
      <c r="K10" s="87" t="b">
        <v>0</v>
      </c>
      <c r="L10" s="87" t="b">
        <v>0</v>
      </c>
    </row>
    <row r="11" spans="1:12" ht="15">
      <c r="A11" s="87" t="s">
        <v>1078</v>
      </c>
      <c r="B11" s="87" t="s">
        <v>1074</v>
      </c>
      <c r="C11" s="87">
        <v>11</v>
      </c>
      <c r="D11" s="121">
        <v>0.007218596540118983</v>
      </c>
      <c r="E11" s="121">
        <v>1.875506465359855</v>
      </c>
      <c r="F11" s="87" t="s">
        <v>1186</v>
      </c>
      <c r="G11" s="87" t="b">
        <v>0</v>
      </c>
      <c r="H11" s="87" t="b">
        <v>0</v>
      </c>
      <c r="I11" s="87" t="b">
        <v>0</v>
      </c>
      <c r="J11" s="87" t="b">
        <v>0</v>
      </c>
      <c r="K11" s="87" t="b">
        <v>0</v>
      </c>
      <c r="L11" s="87" t="b">
        <v>0</v>
      </c>
    </row>
    <row r="12" spans="1:12" ht="15">
      <c r="A12" s="87" t="s">
        <v>1074</v>
      </c>
      <c r="B12" s="87" t="s">
        <v>1085</v>
      </c>
      <c r="C12" s="87">
        <v>11</v>
      </c>
      <c r="D12" s="121">
        <v>0.007218596540118983</v>
      </c>
      <c r="E12" s="121">
        <v>1.875506465359855</v>
      </c>
      <c r="F12" s="87" t="s">
        <v>1186</v>
      </c>
      <c r="G12" s="87" t="b">
        <v>0</v>
      </c>
      <c r="H12" s="87" t="b">
        <v>0</v>
      </c>
      <c r="I12" s="87" t="b">
        <v>0</v>
      </c>
      <c r="J12" s="87" t="b">
        <v>0</v>
      </c>
      <c r="K12" s="87" t="b">
        <v>0</v>
      </c>
      <c r="L12" s="87" t="b">
        <v>0</v>
      </c>
    </row>
    <row r="13" spans="1:12" ht="15">
      <c r="A13" s="87" t="s">
        <v>1085</v>
      </c>
      <c r="B13" s="87" t="s">
        <v>1086</v>
      </c>
      <c r="C13" s="87">
        <v>11</v>
      </c>
      <c r="D13" s="121">
        <v>0.007218596540118983</v>
      </c>
      <c r="E13" s="121">
        <v>1.9480571325084668</v>
      </c>
      <c r="F13" s="87" t="s">
        <v>1186</v>
      </c>
      <c r="G13" s="87" t="b">
        <v>0</v>
      </c>
      <c r="H13" s="87" t="b">
        <v>0</v>
      </c>
      <c r="I13" s="87" t="b">
        <v>0</v>
      </c>
      <c r="J13" s="87" t="b">
        <v>0</v>
      </c>
      <c r="K13" s="87" t="b">
        <v>0</v>
      </c>
      <c r="L13" s="87" t="b">
        <v>0</v>
      </c>
    </row>
    <row r="14" spans="1:12" ht="15">
      <c r="A14" s="87" t="s">
        <v>1086</v>
      </c>
      <c r="B14" s="87" t="s">
        <v>1087</v>
      </c>
      <c r="C14" s="87">
        <v>11</v>
      </c>
      <c r="D14" s="121">
        <v>0.007218596540118983</v>
      </c>
      <c r="E14" s="121">
        <v>1.9480571325084668</v>
      </c>
      <c r="F14" s="87" t="s">
        <v>1186</v>
      </c>
      <c r="G14" s="87" t="b">
        <v>0</v>
      </c>
      <c r="H14" s="87" t="b">
        <v>0</v>
      </c>
      <c r="I14" s="87" t="b">
        <v>0</v>
      </c>
      <c r="J14" s="87" t="b">
        <v>1</v>
      </c>
      <c r="K14" s="87" t="b">
        <v>0</v>
      </c>
      <c r="L14" s="87" t="b">
        <v>0</v>
      </c>
    </row>
    <row r="15" spans="1:12" ht="15">
      <c r="A15" s="87" t="s">
        <v>1087</v>
      </c>
      <c r="B15" s="87" t="s">
        <v>1088</v>
      </c>
      <c r="C15" s="87">
        <v>11</v>
      </c>
      <c r="D15" s="121">
        <v>0.007218596540118983</v>
      </c>
      <c r="E15" s="121">
        <v>1.9480571325084668</v>
      </c>
      <c r="F15" s="87" t="s">
        <v>1186</v>
      </c>
      <c r="G15" s="87" t="b">
        <v>1</v>
      </c>
      <c r="H15" s="87" t="b">
        <v>0</v>
      </c>
      <c r="I15" s="87" t="b">
        <v>0</v>
      </c>
      <c r="J15" s="87" t="b">
        <v>0</v>
      </c>
      <c r="K15" s="87" t="b">
        <v>0</v>
      </c>
      <c r="L15" s="87" t="b">
        <v>0</v>
      </c>
    </row>
    <row r="16" spans="1:12" ht="15">
      <c r="A16" s="87" t="s">
        <v>1088</v>
      </c>
      <c r="B16" s="87" t="s">
        <v>1068</v>
      </c>
      <c r="C16" s="87">
        <v>11</v>
      </c>
      <c r="D16" s="121">
        <v>0.007218596540118983</v>
      </c>
      <c r="E16" s="121">
        <v>1.785329835010767</v>
      </c>
      <c r="F16" s="87" t="s">
        <v>1186</v>
      </c>
      <c r="G16" s="87" t="b">
        <v>0</v>
      </c>
      <c r="H16" s="87" t="b">
        <v>0</v>
      </c>
      <c r="I16" s="87" t="b">
        <v>0</v>
      </c>
      <c r="J16" s="87" t="b">
        <v>0</v>
      </c>
      <c r="K16" s="87" t="b">
        <v>0</v>
      </c>
      <c r="L16" s="87" t="b">
        <v>0</v>
      </c>
    </row>
    <row r="17" spans="1:12" ht="15">
      <c r="A17" s="87" t="s">
        <v>1068</v>
      </c>
      <c r="B17" s="87" t="s">
        <v>1089</v>
      </c>
      <c r="C17" s="87">
        <v>11</v>
      </c>
      <c r="D17" s="121">
        <v>0.007218596540118983</v>
      </c>
      <c r="E17" s="121">
        <v>1.785329835010767</v>
      </c>
      <c r="F17" s="87" t="s">
        <v>1186</v>
      </c>
      <c r="G17" s="87" t="b">
        <v>0</v>
      </c>
      <c r="H17" s="87" t="b">
        <v>0</v>
      </c>
      <c r="I17" s="87" t="b">
        <v>0</v>
      </c>
      <c r="J17" s="87" t="b">
        <v>0</v>
      </c>
      <c r="K17" s="87" t="b">
        <v>0</v>
      </c>
      <c r="L17" s="87" t="b">
        <v>0</v>
      </c>
    </row>
    <row r="18" spans="1:12" ht="15">
      <c r="A18" s="87" t="s">
        <v>1089</v>
      </c>
      <c r="B18" s="87" t="s">
        <v>1080</v>
      </c>
      <c r="C18" s="87">
        <v>11</v>
      </c>
      <c r="D18" s="121">
        <v>0.007218596540118983</v>
      </c>
      <c r="E18" s="121">
        <v>1.9480571325084668</v>
      </c>
      <c r="F18" s="87" t="s">
        <v>1186</v>
      </c>
      <c r="G18" s="87" t="b">
        <v>0</v>
      </c>
      <c r="H18" s="87" t="b">
        <v>0</v>
      </c>
      <c r="I18" s="87" t="b">
        <v>0</v>
      </c>
      <c r="J18" s="87" t="b">
        <v>0</v>
      </c>
      <c r="K18" s="87" t="b">
        <v>0</v>
      </c>
      <c r="L18" s="87" t="b">
        <v>0</v>
      </c>
    </row>
    <row r="19" spans="1:12" ht="15">
      <c r="A19" s="87" t="s">
        <v>1080</v>
      </c>
      <c r="B19" s="87" t="s">
        <v>1065</v>
      </c>
      <c r="C19" s="87">
        <v>11</v>
      </c>
      <c r="D19" s="121">
        <v>0.007218596540118983</v>
      </c>
      <c r="E19" s="121">
        <v>1.3388774000575565</v>
      </c>
      <c r="F19" s="87" t="s">
        <v>1186</v>
      </c>
      <c r="G19" s="87" t="b">
        <v>0</v>
      </c>
      <c r="H19" s="87" t="b">
        <v>0</v>
      </c>
      <c r="I19" s="87" t="b">
        <v>0</v>
      </c>
      <c r="J19" s="87" t="b">
        <v>0</v>
      </c>
      <c r="K19" s="87" t="b">
        <v>0</v>
      </c>
      <c r="L19" s="87" t="b">
        <v>0</v>
      </c>
    </row>
    <row r="20" spans="1:12" ht="15">
      <c r="A20" s="87" t="s">
        <v>1065</v>
      </c>
      <c r="B20" s="87" t="s">
        <v>1090</v>
      </c>
      <c r="C20" s="87">
        <v>11</v>
      </c>
      <c r="D20" s="121">
        <v>0.007218596540118983</v>
      </c>
      <c r="E20" s="121">
        <v>1.3766659609469563</v>
      </c>
      <c r="F20" s="87" t="s">
        <v>1186</v>
      </c>
      <c r="G20" s="87" t="b">
        <v>0</v>
      </c>
      <c r="H20" s="87" t="b">
        <v>0</v>
      </c>
      <c r="I20" s="87" t="b">
        <v>0</v>
      </c>
      <c r="J20" s="87" t="b">
        <v>0</v>
      </c>
      <c r="K20" s="87" t="b">
        <v>0</v>
      </c>
      <c r="L20" s="87" t="b">
        <v>0</v>
      </c>
    </row>
    <row r="21" spans="1:12" ht="15">
      <c r="A21" s="87" t="s">
        <v>1090</v>
      </c>
      <c r="B21" s="87" t="s">
        <v>264</v>
      </c>
      <c r="C21" s="87">
        <v>11</v>
      </c>
      <c r="D21" s="121">
        <v>0.007218596540118983</v>
      </c>
      <c r="E21" s="121">
        <v>1.8133585586110106</v>
      </c>
      <c r="F21" s="87" t="s">
        <v>1186</v>
      </c>
      <c r="G21" s="87" t="b">
        <v>0</v>
      </c>
      <c r="H21" s="87" t="b">
        <v>0</v>
      </c>
      <c r="I21" s="87" t="b">
        <v>0</v>
      </c>
      <c r="J21" s="87" t="b">
        <v>0</v>
      </c>
      <c r="K21" s="87" t="b">
        <v>0</v>
      </c>
      <c r="L21" s="87" t="b">
        <v>0</v>
      </c>
    </row>
    <row r="22" spans="1:12" ht="15">
      <c r="A22" s="87" t="s">
        <v>264</v>
      </c>
      <c r="B22" s="87" t="s">
        <v>1091</v>
      </c>
      <c r="C22" s="87">
        <v>11</v>
      </c>
      <c r="D22" s="121">
        <v>0.007218596540118983</v>
      </c>
      <c r="E22" s="121">
        <v>1.8133585586110106</v>
      </c>
      <c r="F22" s="87" t="s">
        <v>1186</v>
      </c>
      <c r="G22" s="87" t="b">
        <v>0</v>
      </c>
      <c r="H22" s="87" t="b">
        <v>0</v>
      </c>
      <c r="I22" s="87" t="b">
        <v>0</v>
      </c>
      <c r="J22" s="87" t="b">
        <v>0</v>
      </c>
      <c r="K22" s="87" t="b">
        <v>0</v>
      </c>
      <c r="L22" s="87" t="b">
        <v>0</v>
      </c>
    </row>
    <row r="23" spans="1:12" ht="15">
      <c r="A23" s="87" t="s">
        <v>1091</v>
      </c>
      <c r="B23" s="87" t="s">
        <v>1092</v>
      </c>
      <c r="C23" s="87">
        <v>11</v>
      </c>
      <c r="D23" s="121">
        <v>0.007218596540118983</v>
      </c>
      <c r="E23" s="121">
        <v>1.9480571325084668</v>
      </c>
      <c r="F23" s="87" t="s">
        <v>1186</v>
      </c>
      <c r="G23" s="87" t="b">
        <v>0</v>
      </c>
      <c r="H23" s="87" t="b">
        <v>0</v>
      </c>
      <c r="I23" s="87" t="b">
        <v>0</v>
      </c>
      <c r="J23" s="87" t="b">
        <v>0</v>
      </c>
      <c r="K23" s="87" t="b">
        <v>0</v>
      </c>
      <c r="L23" s="87" t="b">
        <v>0</v>
      </c>
    </row>
    <row r="24" spans="1:12" ht="15">
      <c r="A24" s="87" t="s">
        <v>1092</v>
      </c>
      <c r="B24" s="87" t="s">
        <v>1093</v>
      </c>
      <c r="C24" s="87">
        <v>11</v>
      </c>
      <c r="D24" s="121">
        <v>0.007218596540118983</v>
      </c>
      <c r="E24" s="121">
        <v>1.9480571325084668</v>
      </c>
      <c r="F24" s="87" t="s">
        <v>1186</v>
      </c>
      <c r="G24" s="87" t="b">
        <v>0</v>
      </c>
      <c r="H24" s="87" t="b">
        <v>0</v>
      </c>
      <c r="I24" s="87" t="b">
        <v>0</v>
      </c>
      <c r="J24" s="87" t="b">
        <v>0</v>
      </c>
      <c r="K24" s="87" t="b">
        <v>0</v>
      </c>
      <c r="L24" s="87" t="b">
        <v>0</v>
      </c>
    </row>
    <row r="25" spans="1:12" ht="15">
      <c r="A25" s="87" t="s">
        <v>1093</v>
      </c>
      <c r="B25" s="87" t="s">
        <v>1071</v>
      </c>
      <c r="C25" s="87">
        <v>11</v>
      </c>
      <c r="D25" s="121">
        <v>0.007218596540118983</v>
      </c>
      <c r="E25" s="121">
        <v>1.8133585586110106</v>
      </c>
      <c r="F25" s="87" t="s">
        <v>1186</v>
      </c>
      <c r="G25" s="87" t="b">
        <v>0</v>
      </c>
      <c r="H25" s="87" t="b">
        <v>0</v>
      </c>
      <c r="I25" s="87" t="b">
        <v>0</v>
      </c>
      <c r="J25" s="87" t="b">
        <v>0</v>
      </c>
      <c r="K25" s="87" t="b">
        <v>0</v>
      </c>
      <c r="L25" s="87" t="b">
        <v>0</v>
      </c>
    </row>
    <row r="26" spans="1:12" ht="15">
      <c r="A26" s="87" t="s">
        <v>1071</v>
      </c>
      <c r="B26" s="87" t="s">
        <v>1094</v>
      </c>
      <c r="C26" s="87">
        <v>11</v>
      </c>
      <c r="D26" s="121">
        <v>0.007218596540118983</v>
      </c>
      <c r="E26" s="121">
        <v>1.8133585586110106</v>
      </c>
      <c r="F26" s="87" t="s">
        <v>1186</v>
      </c>
      <c r="G26" s="87" t="b">
        <v>0</v>
      </c>
      <c r="H26" s="87" t="b">
        <v>0</v>
      </c>
      <c r="I26" s="87" t="b">
        <v>0</v>
      </c>
      <c r="J26" s="87" t="b">
        <v>0</v>
      </c>
      <c r="K26" s="87" t="b">
        <v>0</v>
      </c>
      <c r="L26" s="87" t="b">
        <v>0</v>
      </c>
    </row>
    <row r="27" spans="1:12" ht="15">
      <c r="A27" s="87" t="s">
        <v>1094</v>
      </c>
      <c r="B27" s="87" t="s">
        <v>1069</v>
      </c>
      <c r="C27" s="87">
        <v>11</v>
      </c>
      <c r="D27" s="121">
        <v>0.007218596540118983</v>
      </c>
      <c r="E27" s="121">
        <v>1.785329835010767</v>
      </c>
      <c r="F27" s="87" t="s">
        <v>1186</v>
      </c>
      <c r="G27" s="87" t="b">
        <v>0</v>
      </c>
      <c r="H27" s="87" t="b">
        <v>0</v>
      </c>
      <c r="I27" s="87" t="b">
        <v>0</v>
      </c>
      <c r="J27" s="87" t="b">
        <v>0</v>
      </c>
      <c r="K27" s="87" t="b">
        <v>0</v>
      </c>
      <c r="L27" s="87" t="b">
        <v>0</v>
      </c>
    </row>
    <row r="28" spans="1:12" ht="15">
      <c r="A28" s="87" t="s">
        <v>1096</v>
      </c>
      <c r="B28" s="87" t="s">
        <v>1066</v>
      </c>
      <c r="C28" s="87">
        <v>11</v>
      </c>
      <c r="D28" s="121">
        <v>0.007218596540118983</v>
      </c>
      <c r="E28" s="121">
        <v>1.4212480935996967</v>
      </c>
      <c r="F28" s="87" t="s">
        <v>1186</v>
      </c>
      <c r="G28" s="87" t="b">
        <v>0</v>
      </c>
      <c r="H28" s="87" t="b">
        <v>0</v>
      </c>
      <c r="I28" s="87" t="b">
        <v>0</v>
      </c>
      <c r="J28" s="87" t="b">
        <v>0</v>
      </c>
      <c r="K28" s="87" t="b">
        <v>0</v>
      </c>
      <c r="L28" s="87" t="b">
        <v>0</v>
      </c>
    </row>
    <row r="29" spans="1:12" ht="15">
      <c r="A29" s="87" t="s">
        <v>1066</v>
      </c>
      <c r="B29" s="87" t="s">
        <v>1097</v>
      </c>
      <c r="C29" s="87">
        <v>11</v>
      </c>
      <c r="D29" s="121">
        <v>0.007218596540118983</v>
      </c>
      <c r="E29" s="121">
        <v>1.4212480935996967</v>
      </c>
      <c r="F29" s="87" t="s">
        <v>1186</v>
      </c>
      <c r="G29" s="87" t="b">
        <v>0</v>
      </c>
      <c r="H29" s="87" t="b">
        <v>0</v>
      </c>
      <c r="I29" s="87" t="b">
        <v>0</v>
      </c>
      <c r="J29" s="87" t="b">
        <v>0</v>
      </c>
      <c r="K29" s="87" t="b">
        <v>0</v>
      </c>
      <c r="L29" s="87" t="b">
        <v>0</v>
      </c>
    </row>
    <row r="30" spans="1:12" ht="15">
      <c r="A30" s="87" t="s">
        <v>1097</v>
      </c>
      <c r="B30" s="87" t="s">
        <v>1066</v>
      </c>
      <c r="C30" s="87">
        <v>11</v>
      </c>
      <c r="D30" s="121">
        <v>0.007218596540118983</v>
      </c>
      <c r="E30" s="121">
        <v>1.4212480935996967</v>
      </c>
      <c r="F30" s="87" t="s">
        <v>1186</v>
      </c>
      <c r="G30" s="87" t="b">
        <v>0</v>
      </c>
      <c r="H30" s="87" t="b">
        <v>0</v>
      </c>
      <c r="I30" s="87" t="b">
        <v>0</v>
      </c>
      <c r="J30" s="87" t="b">
        <v>0</v>
      </c>
      <c r="K30" s="87" t="b">
        <v>0</v>
      </c>
      <c r="L30" s="87" t="b">
        <v>0</v>
      </c>
    </row>
    <row r="31" spans="1:12" ht="15">
      <c r="A31" s="87" t="s">
        <v>1066</v>
      </c>
      <c r="B31" s="87" t="s">
        <v>1098</v>
      </c>
      <c r="C31" s="87">
        <v>11</v>
      </c>
      <c r="D31" s="121">
        <v>0.007218596540118983</v>
      </c>
      <c r="E31" s="121">
        <v>1.4212480935996967</v>
      </c>
      <c r="F31" s="87" t="s">
        <v>1186</v>
      </c>
      <c r="G31" s="87" t="b">
        <v>0</v>
      </c>
      <c r="H31" s="87" t="b">
        <v>0</v>
      </c>
      <c r="I31" s="87" t="b">
        <v>0</v>
      </c>
      <c r="J31" s="87" t="b">
        <v>0</v>
      </c>
      <c r="K31" s="87" t="b">
        <v>0</v>
      </c>
      <c r="L31" s="87" t="b">
        <v>0</v>
      </c>
    </row>
    <row r="32" spans="1:12" ht="15">
      <c r="A32" s="87" t="s">
        <v>1098</v>
      </c>
      <c r="B32" s="87" t="s">
        <v>1099</v>
      </c>
      <c r="C32" s="87">
        <v>11</v>
      </c>
      <c r="D32" s="121">
        <v>0.007218596540118983</v>
      </c>
      <c r="E32" s="121">
        <v>1.9480571325084668</v>
      </c>
      <c r="F32" s="87" t="s">
        <v>1186</v>
      </c>
      <c r="G32" s="87" t="b">
        <v>0</v>
      </c>
      <c r="H32" s="87" t="b">
        <v>0</v>
      </c>
      <c r="I32" s="87" t="b">
        <v>0</v>
      </c>
      <c r="J32" s="87" t="b">
        <v>0</v>
      </c>
      <c r="K32" s="87" t="b">
        <v>0</v>
      </c>
      <c r="L32" s="87" t="b">
        <v>0</v>
      </c>
    </row>
    <row r="33" spans="1:12" ht="15">
      <c r="A33" s="87" t="s">
        <v>1099</v>
      </c>
      <c r="B33" s="87" t="s">
        <v>1100</v>
      </c>
      <c r="C33" s="87">
        <v>11</v>
      </c>
      <c r="D33" s="121">
        <v>0.007218596540118983</v>
      </c>
      <c r="E33" s="121">
        <v>1.9480571325084668</v>
      </c>
      <c r="F33" s="87" t="s">
        <v>1186</v>
      </c>
      <c r="G33" s="87" t="b">
        <v>0</v>
      </c>
      <c r="H33" s="87" t="b">
        <v>0</v>
      </c>
      <c r="I33" s="87" t="b">
        <v>0</v>
      </c>
      <c r="J33" s="87" t="b">
        <v>0</v>
      </c>
      <c r="K33" s="87" t="b">
        <v>0</v>
      </c>
      <c r="L33" s="87" t="b">
        <v>0</v>
      </c>
    </row>
    <row r="34" spans="1:12" ht="15">
      <c r="A34" s="87" t="s">
        <v>1100</v>
      </c>
      <c r="B34" s="87" t="s">
        <v>1066</v>
      </c>
      <c r="C34" s="87">
        <v>11</v>
      </c>
      <c r="D34" s="121">
        <v>0.007218596540118983</v>
      </c>
      <c r="E34" s="121">
        <v>1.4212480935996967</v>
      </c>
      <c r="F34" s="87" t="s">
        <v>1186</v>
      </c>
      <c r="G34" s="87" t="b">
        <v>0</v>
      </c>
      <c r="H34" s="87" t="b">
        <v>0</v>
      </c>
      <c r="I34" s="87" t="b">
        <v>0</v>
      </c>
      <c r="J34" s="87" t="b">
        <v>0</v>
      </c>
      <c r="K34" s="87" t="b">
        <v>0</v>
      </c>
      <c r="L34" s="87" t="b">
        <v>0</v>
      </c>
    </row>
    <row r="35" spans="1:12" ht="15">
      <c r="A35" s="87" t="s">
        <v>1065</v>
      </c>
      <c r="B35" s="87" t="s">
        <v>1077</v>
      </c>
      <c r="C35" s="87">
        <v>11</v>
      </c>
      <c r="D35" s="121">
        <v>0.007218596540118983</v>
      </c>
      <c r="E35" s="121">
        <v>1.3041152937983447</v>
      </c>
      <c r="F35" s="87" t="s">
        <v>1186</v>
      </c>
      <c r="G35" s="87" t="b">
        <v>0</v>
      </c>
      <c r="H35" s="87" t="b">
        <v>0</v>
      </c>
      <c r="I35" s="87" t="b">
        <v>0</v>
      </c>
      <c r="J35" s="87" t="b">
        <v>0</v>
      </c>
      <c r="K35" s="87" t="b">
        <v>0</v>
      </c>
      <c r="L35" s="87" t="b">
        <v>0</v>
      </c>
    </row>
    <row r="36" spans="1:12" ht="15">
      <c r="A36" s="87" t="s">
        <v>1077</v>
      </c>
      <c r="B36" s="87" t="s">
        <v>1101</v>
      </c>
      <c r="C36" s="87">
        <v>11</v>
      </c>
      <c r="D36" s="121">
        <v>0.007218596540118983</v>
      </c>
      <c r="E36" s="121">
        <v>1.875506465359855</v>
      </c>
      <c r="F36" s="87" t="s">
        <v>1186</v>
      </c>
      <c r="G36" s="87" t="b">
        <v>0</v>
      </c>
      <c r="H36" s="87" t="b">
        <v>0</v>
      </c>
      <c r="I36" s="87" t="b">
        <v>0</v>
      </c>
      <c r="J36" s="87" t="b">
        <v>0</v>
      </c>
      <c r="K36" s="87" t="b">
        <v>0</v>
      </c>
      <c r="L36" s="87" t="b">
        <v>0</v>
      </c>
    </row>
    <row r="37" spans="1:12" ht="15">
      <c r="A37" s="87" t="s">
        <v>1101</v>
      </c>
      <c r="B37" s="87" t="s">
        <v>1079</v>
      </c>
      <c r="C37" s="87">
        <v>11</v>
      </c>
      <c r="D37" s="121">
        <v>0.007218596540118983</v>
      </c>
      <c r="E37" s="121">
        <v>1.875506465359855</v>
      </c>
      <c r="F37" s="87" t="s">
        <v>1186</v>
      </c>
      <c r="G37" s="87" t="b">
        <v>0</v>
      </c>
      <c r="H37" s="87" t="b">
        <v>0</v>
      </c>
      <c r="I37" s="87" t="b">
        <v>0</v>
      </c>
      <c r="J37" s="87" t="b">
        <v>0</v>
      </c>
      <c r="K37" s="87" t="b">
        <v>0</v>
      </c>
      <c r="L37" s="87" t="b">
        <v>0</v>
      </c>
    </row>
    <row r="38" spans="1:12" ht="15">
      <c r="A38" s="87" t="s">
        <v>1079</v>
      </c>
      <c r="B38" s="87" t="s">
        <v>1067</v>
      </c>
      <c r="C38" s="87">
        <v>11</v>
      </c>
      <c r="D38" s="121">
        <v>0.007218596540118983</v>
      </c>
      <c r="E38" s="121">
        <v>1.6158691548540989</v>
      </c>
      <c r="F38" s="87" t="s">
        <v>1186</v>
      </c>
      <c r="G38" s="87" t="b">
        <v>0</v>
      </c>
      <c r="H38" s="87" t="b">
        <v>0</v>
      </c>
      <c r="I38" s="87" t="b">
        <v>0</v>
      </c>
      <c r="J38" s="87" t="b">
        <v>0</v>
      </c>
      <c r="K38" s="87" t="b">
        <v>0</v>
      </c>
      <c r="L38" s="87" t="b">
        <v>0</v>
      </c>
    </row>
    <row r="39" spans="1:12" ht="15">
      <c r="A39" s="87" t="s">
        <v>1076</v>
      </c>
      <c r="B39" s="87" t="s">
        <v>256</v>
      </c>
      <c r="C39" s="87">
        <v>11</v>
      </c>
      <c r="D39" s="121">
        <v>0.007218596540118983</v>
      </c>
      <c r="E39" s="121">
        <v>1.875506465359855</v>
      </c>
      <c r="F39" s="87" t="s">
        <v>1186</v>
      </c>
      <c r="G39" s="87" t="b">
        <v>0</v>
      </c>
      <c r="H39" s="87" t="b">
        <v>0</v>
      </c>
      <c r="I39" s="87" t="b">
        <v>0</v>
      </c>
      <c r="J39" s="87" t="b">
        <v>0</v>
      </c>
      <c r="K39" s="87" t="b">
        <v>0</v>
      </c>
      <c r="L39" s="87" t="b">
        <v>0</v>
      </c>
    </row>
    <row r="40" spans="1:12" ht="15">
      <c r="A40" s="87" t="s">
        <v>1102</v>
      </c>
      <c r="B40" s="87" t="s">
        <v>1103</v>
      </c>
      <c r="C40" s="87">
        <v>11</v>
      </c>
      <c r="D40" s="121">
        <v>0.007218596540118983</v>
      </c>
      <c r="E40" s="121">
        <v>1.9480571325084668</v>
      </c>
      <c r="F40" s="87" t="s">
        <v>1186</v>
      </c>
      <c r="G40" s="87" t="b">
        <v>0</v>
      </c>
      <c r="H40" s="87" t="b">
        <v>0</v>
      </c>
      <c r="I40" s="87" t="b">
        <v>0</v>
      </c>
      <c r="J40" s="87" t="b">
        <v>0</v>
      </c>
      <c r="K40" s="87" t="b">
        <v>0</v>
      </c>
      <c r="L40" s="87" t="b">
        <v>0</v>
      </c>
    </row>
    <row r="41" spans="1:12" ht="15">
      <c r="A41" s="87" t="s">
        <v>1103</v>
      </c>
      <c r="B41" s="87" t="s">
        <v>1104</v>
      </c>
      <c r="C41" s="87">
        <v>11</v>
      </c>
      <c r="D41" s="121">
        <v>0.007218596540118983</v>
      </c>
      <c r="E41" s="121">
        <v>1.9480571325084668</v>
      </c>
      <c r="F41" s="87" t="s">
        <v>1186</v>
      </c>
      <c r="G41" s="87" t="b">
        <v>0</v>
      </c>
      <c r="H41" s="87" t="b">
        <v>0</v>
      </c>
      <c r="I41" s="87" t="b">
        <v>0</v>
      </c>
      <c r="J41" s="87" t="b">
        <v>0</v>
      </c>
      <c r="K41" s="87" t="b">
        <v>0</v>
      </c>
      <c r="L41" s="87" t="b">
        <v>0</v>
      </c>
    </row>
    <row r="42" spans="1:12" ht="15">
      <c r="A42" s="87" t="s">
        <v>1104</v>
      </c>
      <c r="B42" s="87" t="s">
        <v>1105</v>
      </c>
      <c r="C42" s="87">
        <v>11</v>
      </c>
      <c r="D42" s="121">
        <v>0.007218596540118983</v>
      </c>
      <c r="E42" s="121">
        <v>1.9480571325084668</v>
      </c>
      <c r="F42" s="87" t="s">
        <v>1186</v>
      </c>
      <c r="G42" s="87" t="b">
        <v>0</v>
      </c>
      <c r="H42" s="87" t="b">
        <v>0</v>
      </c>
      <c r="I42" s="87" t="b">
        <v>0</v>
      </c>
      <c r="J42" s="87" t="b">
        <v>0</v>
      </c>
      <c r="K42" s="87" t="b">
        <v>0</v>
      </c>
      <c r="L42" s="87" t="b">
        <v>0</v>
      </c>
    </row>
    <row r="43" spans="1:12" ht="15">
      <c r="A43" s="87" t="s">
        <v>1105</v>
      </c>
      <c r="B43" s="87" t="s">
        <v>1072</v>
      </c>
      <c r="C43" s="87">
        <v>11</v>
      </c>
      <c r="D43" s="121">
        <v>0.007218596540118983</v>
      </c>
      <c r="E43" s="121">
        <v>1.8133585586110106</v>
      </c>
      <c r="F43" s="87" t="s">
        <v>1186</v>
      </c>
      <c r="G43" s="87" t="b">
        <v>0</v>
      </c>
      <c r="H43" s="87" t="b">
        <v>0</v>
      </c>
      <c r="I43" s="87" t="b">
        <v>0</v>
      </c>
      <c r="J43" s="87" t="b">
        <v>0</v>
      </c>
      <c r="K43" s="87" t="b">
        <v>0</v>
      </c>
      <c r="L43" s="87" t="b">
        <v>0</v>
      </c>
    </row>
    <row r="44" spans="1:12" ht="15">
      <c r="A44" s="87" t="s">
        <v>1072</v>
      </c>
      <c r="B44" s="87" t="s">
        <v>1106</v>
      </c>
      <c r="C44" s="87">
        <v>11</v>
      </c>
      <c r="D44" s="121">
        <v>0.007218596540118983</v>
      </c>
      <c r="E44" s="121">
        <v>1.8133585586110106</v>
      </c>
      <c r="F44" s="87" t="s">
        <v>1186</v>
      </c>
      <c r="G44" s="87" t="b">
        <v>0</v>
      </c>
      <c r="H44" s="87" t="b">
        <v>0</v>
      </c>
      <c r="I44" s="87" t="b">
        <v>0</v>
      </c>
      <c r="J44" s="87" t="b">
        <v>0</v>
      </c>
      <c r="K44" s="87" t="b">
        <v>0</v>
      </c>
      <c r="L44" s="87" t="b">
        <v>0</v>
      </c>
    </row>
    <row r="45" spans="1:12" ht="15">
      <c r="A45" s="87" t="s">
        <v>1106</v>
      </c>
      <c r="B45" s="87" t="s">
        <v>1107</v>
      </c>
      <c r="C45" s="87">
        <v>11</v>
      </c>
      <c r="D45" s="121">
        <v>0.007218596540118983</v>
      </c>
      <c r="E45" s="121">
        <v>1.9480571325084668</v>
      </c>
      <c r="F45" s="87" t="s">
        <v>1186</v>
      </c>
      <c r="G45" s="87" t="b">
        <v>0</v>
      </c>
      <c r="H45" s="87" t="b">
        <v>0</v>
      </c>
      <c r="I45" s="87" t="b">
        <v>0</v>
      </c>
      <c r="J45" s="87" t="b">
        <v>0</v>
      </c>
      <c r="K45" s="87" t="b">
        <v>0</v>
      </c>
      <c r="L45" s="87" t="b">
        <v>0</v>
      </c>
    </row>
    <row r="46" spans="1:12" ht="15">
      <c r="A46" s="87" t="s">
        <v>1095</v>
      </c>
      <c r="B46" s="87" t="s">
        <v>1075</v>
      </c>
      <c r="C46" s="87">
        <v>10</v>
      </c>
      <c r="D46" s="121">
        <v>0.006965013070377424</v>
      </c>
      <c r="E46" s="121">
        <v>1.83411378020163</v>
      </c>
      <c r="F46" s="87" t="s">
        <v>1186</v>
      </c>
      <c r="G46" s="87" t="b">
        <v>0</v>
      </c>
      <c r="H46" s="87" t="b">
        <v>0</v>
      </c>
      <c r="I46" s="87" t="b">
        <v>0</v>
      </c>
      <c r="J46" s="87" t="b">
        <v>0</v>
      </c>
      <c r="K46" s="87" t="b">
        <v>0</v>
      </c>
      <c r="L46" s="87" t="b">
        <v>0</v>
      </c>
    </row>
    <row r="47" spans="1:12" ht="15">
      <c r="A47" s="87" t="s">
        <v>1075</v>
      </c>
      <c r="B47" s="87" t="s">
        <v>1096</v>
      </c>
      <c r="C47" s="87">
        <v>10</v>
      </c>
      <c r="D47" s="121">
        <v>0.006965013070377424</v>
      </c>
      <c r="E47" s="121">
        <v>1.868875886460842</v>
      </c>
      <c r="F47" s="87" t="s">
        <v>1186</v>
      </c>
      <c r="G47" s="87" t="b">
        <v>0</v>
      </c>
      <c r="H47" s="87" t="b">
        <v>0</v>
      </c>
      <c r="I47" s="87" t="b">
        <v>0</v>
      </c>
      <c r="J47" s="87" t="b">
        <v>0</v>
      </c>
      <c r="K47" s="87" t="b">
        <v>0</v>
      </c>
      <c r="L47" s="87" t="b">
        <v>0</v>
      </c>
    </row>
    <row r="48" spans="1:12" ht="15">
      <c r="A48" s="87" t="s">
        <v>1066</v>
      </c>
      <c r="B48" s="87" t="s">
        <v>321</v>
      </c>
      <c r="C48" s="87">
        <v>10</v>
      </c>
      <c r="D48" s="121">
        <v>0.006965013070377424</v>
      </c>
      <c r="E48" s="121">
        <v>0.9160981152797908</v>
      </c>
      <c r="F48" s="87" t="s">
        <v>1186</v>
      </c>
      <c r="G48" s="87" t="b">
        <v>0</v>
      </c>
      <c r="H48" s="87" t="b">
        <v>0</v>
      </c>
      <c r="I48" s="87" t="b">
        <v>0</v>
      </c>
      <c r="J48" s="87" t="b">
        <v>0</v>
      </c>
      <c r="K48" s="87" t="b">
        <v>0</v>
      </c>
      <c r="L48" s="87" t="b">
        <v>0</v>
      </c>
    </row>
    <row r="49" spans="1:12" ht="15">
      <c r="A49" s="87" t="s">
        <v>321</v>
      </c>
      <c r="B49" s="87" t="s">
        <v>1108</v>
      </c>
      <c r="C49" s="87">
        <v>10</v>
      </c>
      <c r="D49" s="121">
        <v>0.006965013070377424</v>
      </c>
      <c r="E49" s="121">
        <v>1.4842998393467859</v>
      </c>
      <c r="F49" s="87" t="s">
        <v>1186</v>
      </c>
      <c r="G49" s="87" t="b">
        <v>0</v>
      </c>
      <c r="H49" s="87" t="b">
        <v>0</v>
      </c>
      <c r="I49" s="87" t="b">
        <v>0</v>
      </c>
      <c r="J49" s="87" t="b">
        <v>0</v>
      </c>
      <c r="K49" s="87" t="b">
        <v>0</v>
      </c>
      <c r="L49" s="87" t="b">
        <v>0</v>
      </c>
    </row>
    <row r="50" spans="1:12" ht="15">
      <c r="A50" s="87" t="s">
        <v>1108</v>
      </c>
      <c r="B50" s="87" t="s">
        <v>1065</v>
      </c>
      <c r="C50" s="87">
        <v>10</v>
      </c>
      <c r="D50" s="121">
        <v>0.006965013070377424</v>
      </c>
      <c r="E50" s="121">
        <v>1.3766659609469563</v>
      </c>
      <c r="F50" s="87" t="s">
        <v>1186</v>
      </c>
      <c r="G50" s="87" t="b">
        <v>0</v>
      </c>
      <c r="H50" s="87" t="b">
        <v>0</v>
      </c>
      <c r="I50" s="87" t="b">
        <v>0</v>
      </c>
      <c r="J50" s="87" t="b">
        <v>0</v>
      </c>
      <c r="K50" s="87" t="b">
        <v>0</v>
      </c>
      <c r="L50" s="87" t="b">
        <v>0</v>
      </c>
    </row>
    <row r="51" spans="1:12" ht="15">
      <c r="A51" s="87" t="s">
        <v>256</v>
      </c>
      <c r="B51" s="87" t="s">
        <v>1102</v>
      </c>
      <c r="C51" s="87">
        <v>10</v>
      </c>
      <c r="D51" s="121">
        <v>0.006965013070377424</v>
      </c>
      <c r="E51" s="121">
        <v>1.9066644473502417</v>
      </c>
      <c r="F51" s="87" t="s">
        <v>1186</v>
      </c>
      <c r="G51" s="87" t="b">
        <v>0</v>
      </c>
      <c r="H51" s="87" t="b">
        <v>0</v>
      </c>
      <c r="I51" s="87" t="b">
        <v>0</v>
      </c>
      <c r="J51" s="87" t="b">
        <v>0</v>
      </c>
      <c r="K51" s="87" t="b">
        <v>0</v>
      </c>
      <c r="L51" s="87" t="b">
        <v>0</v>
      </c>
    </row>
    <row r="52" spans="1:12" ht="15">
      <c r="A52" s="87" t="s">
        <v>1110</v>
      </c>
      <c r="B52" s="87" t="s">
        <v>321</v>
      </c>
      <c r="C52" s="87">
        <v>5</v>
      </c>
      <c r="D52" s="121">
        <v>0.004946660210597181</v>
      </c>
      <c r="E52" s="121">
        <v>1.4842998393467859</v>
      </c>
      <c r="F52" s="87" t="s">
        <v>1186</v>
      </c>
      <c r="G52" s="87" t="b">
        <v>0</v>
      </c>
      <c r="H52" s="87" t="b">
        <v>0</v>
      </c>
      <c r="I52" s="87" t="b">
        <v>0</v>
      </c>
      <c r="J52" s="87" t="b">
        <v>0</v>
      </c>
      <c r="K52" s="87" t="b">
        <v>0</v>
      </c>
      <c r="L52" s="87" t="b">
        <v>0</v>
      </c>
    </row>
    <row r="53" spans="1:12" ht="15">
      <c r="A53" s="87" t="s">
        <v>321</v>
      </c>
      <c r="B53" s="87" t="s">
        <v>1111</v>
      </c>
      <c r="C53" s="87">
        <v>5</v>
      </c>
      <c r="D53" s="121">
        <v>0.004946660210597181</v>
      </c>
      <c r="E53" s="121">
        <v>1.4842998393467859</v>
      </c>
      <c r="F53" s="87" t="s">
        <v>1186</v>
      </c>
      <c r="G53" s="87" t="b">
        <v>0</v>
      </c>
      <c r="H53" s="87" t="b">
        <v>0</v>
      </c>
      <c r="I53" s="87" t="b">
        <v>0</v>
      </c>
      <c r="J53" s="87" t="b">
        <v>0</v>
      </c>
      <c r="K53" s="87" t="b">
        <v>0</v>
      </c>
      <c r="L53" s="87" t="b">
        <v>0</v>
      </c>
    </row>
    <row r="54" spans="1:12" ht="15">
      <c r="A54" s="87" t="s">
        <v>1111</v>
      </c>
      <c r="B54" s="87" t="s">
        <v>1112</v>
      </c>
      <c r="C54" s="87">
        <v>5</v>
      </c>
      <c r="D54" s="121">
        <v>0.004946660210597181</v>
      </c>
      <c r="E54" s="121">
        <v>2.290479813330673</v>
      </c>
      <c r="F54" s="87" t="s">
        <v>1186</v>
      </c>
      <c r="G54" s="87" t="b">
        <v>0</v>
      </c>
      <c r="H54" s="87" t="b">
        <v>0</v>
      </c>
      <c r="I54" s="87" t="b">
        <v>0</v>
      </c>
      <c r="J54" s="87" t="b">
        <v>0</v>
      </c>
      <c r="K54" s="87" t="b">
        <v>0</v>
      </c>
      <c r="L54" s="87" t="b">
        <v>0</v>
      </c>
    </row>
    <row r="55" spans="1:12" ht="15">
      <c r="A55" s="87" t="s">
        <v>1112</v>
      </c>
      <c r="B55" s="87" t="s">
        <v>1113</v>
      </c>
      <c r="C55" s="87">
        <v>5</v>
      </c>
      <c r="D55" s="121">
        <v>0.004946660210597181</v>
      </c>
      <c r="E55" s="121">
        <v>2.290479813330673</v>
      </c>
      <c r="F55" s="87" t="s">
        <v>1186</v>
      </c>
      <c r="G55" s="87" t="b">
        <v>0</v>
      </c>
      <c r="H55" s="87" t="b">
        <v>0</v>
      </c>
      <c r="I55" s="87" t="b">
        <v>0</v>
      </c>
      <c r="J55" s="87" t="b">
        <v>0</v>
      </c>
      <c r="K55" s="87" t="b">
        <v>0</v>
      </c>
      <c r="L55" s="87" t="b">
        <v>0</v>
      </c>
    </row>
    <row r="56" spans="1:12" ht="15">
      <c r="A56" s="87" t="s">
        <v>1113</v>
      </c>
      <c r="B56" s="87" t="s">
        <v>282</v>
      </c>
      <c r="C56" s="87">
        <v>5</v>
      </c>
      <c r="D56" s="121">
        <v>0.004946660210597181</v>
      </c>
      <c r="E56" s="121">
        <v>2.290479813330673</v>
      </c>
      <c r="F56" s="87" t="s">
        <v>1186</v>
      </c>
      <c r="G56" s="87" t="b">
        <v>0</v>
      </c>
      <c r="H56" s="87" t="b">
        <v>0</v>
      </c>
      <c r="I56" s="87" t="b">
        <v>0</v>
      </c>
      <c r="J56" s="87" t="b">
        <v>0</v>
      </c>
      <c r="K56" s="87" t="b">
        <v>0</v>
      </c>
      <c r="L56" s="87" t="b">
        <v>0</v>
      </c>
    </row>
    <row r="57" spans="1:12" ht="15">
      <c r="A57" s="87" t="s">
        <v>1081</v>
      </c>
      <c r="B57" s="87" t="s">
        <v>1073</v>
      </c>
      <c r="C57" s="87">
        <v>4</v>
      </c>
      <c r="D57" s="121">
        <v>0.004334409931155006</v>
      </c>
      <c r="E57" s="121">
        <v>1.3662005272687914</v>
      </c>
      <c r="F57" s="87" t="s">
        <v>1186</v>
      </c>
      <c r="G57" s="87" t="b">
        <v>0</v>
      </c>
      <c r="H57" s="87" t="b">
        <v>0</v>
      </c>
      <c r="I57" s="87" t="b">
        <v>0</v>
      </c>
      <c r="J57" s="87" t="b">
        <v>0</v>
      </c>
      <c r="K57" s="87" t="b">
        <v>0</v>
      </c>
      <c r="L57" s="87" t="b">
        <v>0</v>
      </c>
    </row>
    <row r="58" spans="1:12" ht="15">
      <c r="A58" s="87" t="s">
        <v>1073</v>
      </c>
      <c r="B58" s="87" t="s">
        <v>1116</v>
      </c>
      <c r="C58" s="87">
        <v>4</v>
      </c>
      <c r="D58" s="121">
        <v>0.004334409931155006</v>
      </c>
      <c r="E58" s="121">
        <v>2.0863598306747484</v>
      </c>
      <c r="F58" s="87" t="s">
        <v>1186</v>
      </c>
      <c r="G58" s="87" t="b">
        <v>0</v>
      </c>
      <c r="H58" s="87" t="b">
        <v>0</v>
      </c>
      <c r="I58" s="87" t="b">
        <v>0</v>
      </c>
      <c r="J58" s="87" t="b">
        <v>1</v>
      </c>
      <c r="K58" s="87" t="b">
        <v>0</v>
      </c>
      <c r="L58" s="87" t="b">
        <v>0</v>
      </c>
    </row>
    <row r="59" spans="1:12" ht="15">
      <c r="A59" s="87" t="s">
        <v>1116</v>
      </c>
      <c r="B59" s="87" t="s">
        <v>1117</v>
      </c>
      <c r="C59" s="87">
        <v>4</v>
      </c>
      <c r="D59" s="121">
        <v>0.004334409931155006</v>
      </c>
      <c r="E59" s="121">
        <v>2.387389826338729</v>
      </c>
      <c r="F59" s="87" t="s">
        <v>1186</v>
      </c>
      <c r="G59" s="87" t="b">
        <v>1</v>
      </c>
      <c r="H59" s="87" t="b">
        <v>0</v>
      </c>
      <c r="I59" s="87" t="b">
        <v>0</v>
      </c>
      <c r="J59" s="87" t="b">
        <v>0</v>
      </c>
      <c r="K59" s="87" t="b">
        <v>0</v>
      </c>
      <c r="L59" s="87" t="b">
        <v>0</v>
      </c>
    </row>
    <row r="60" spans="1:12" ht="15">
      <c r="A60" s="87" t="s">
        <v>1117</v>
      </c>
      <c r="B60" s="87" t="s">
        <v>1118</v>
      </c>
      <c r="C60" s="87">
        <v>4</v>
      </c>
      <c r="D60" s="121">
        <v>0.004334409931155006</v>
      </c>
      <c r="E60" s="121">
        <v>2.387389826338729</v>
      </c>
      <c r="F60" s="87" t="s">
        <v>1186</v>
      </c>
      <c r="G60" s="87" t="b">
        <v>0</v>
      </c>
      <c r="H60" s="87" t="b">
        <v>0</v>
      </c>
      <c r="I60" s="87" t="b">
        <v>0</v>
      </c>
      <c r="J60" s="87" t="b">
        <v>0</v>
      </c>
      <c r="K60" s="87" t="b">
        <v>0</v>
      </c>
      <c r="L60" s="87" t="b">
        <v>0</v>
      </c>
    </row>
    <row r="61" spans="1:12" ht="15">
      <c r="A61" s="87" t="s">
        <v>1118</v>
      </c>
      <c r="B61" s="87" t="s">
        <v>265</v>
      </c>
      <c r="C61" s="87">
        <v>4</v>
      </c>
      <c r="D61" s="121">
        <v>0.004334409931155006</v>
      </c>
      <c r="E61" s="121">
        <v>1.7106962167138628</v>
      </c>
      <c r="F61" s="87" t="s">
        <v>1186</v>
      </c>
      <c r="G61" s="87" t="b">
        <v>0</v>
      </c>
      <c r="H61" s="87" t="b">
        <v>0</v>
      </c>
      <c r="I61" s="87" t="b">
        <v>0</v>
      </c>
      <c r="J61" s="87" t="b">
        <v>0</v>
      </c>
      <c r="K61" s="87" t="b">
        <v>0</v>
      </c>
      <c r="L61" s="87" t="b">
        <v>0</v>
      </c>
    </row>
    <row r="62" spans="1:12" ht="15">
      <c r="A62" s="87" t="s">
        <v>265</v>
      </c>
      <c r="B62" s="87" t="s">
        <v>1065</v>
      </c>
      <c r="C62" s="87">
        <v>4</v>
      </c>
      <c r="D62" s="121">
        <v>0.004334409931155006</v>
      </c>
      <c r="E62" s="121">
        <v>0.6999723513220898</v>
      </c>
      <c r="F62" s="87" t="s">
        <v>1186</v>
      </c>
      <c r="G62" s="87" t="b">
        <v>0</v>
      </c>
      <c r="H62" s="87" t="b">
        <v>0</v>
      </c>
      <c r="I62" s="87" t="b">
        <v>0</v>
      </c>
      <c r="J62" s="87" t="b">
        <v>0</v>
      </c>
      <c r="K62" s="87" t="b">
        <v>0</v>
      </c>
      <c r="L62" s="87" t="b">
        <v>0</v>
      </c>
    </row>
    <row r="63" spans="1:12" ht="15">
      <c r="A63" s="87" t="s">
        <v>1065</v>
      </c>
      <c r="B63" s="87" t="s">
        <v>1119</v>
      </c>
      <c r="C63" s="87">
        <v>4</v>
      </c>
      <c r="D63" s="121">
        <v>0.004334409931155006</v>
      </c>
      <c r="E63" s="121">
        <v>1.3766659609469563</v>
      </c>
      <c r="F63" s="87" t="s">
        <v>1186</v>
      </c>
      <c r="G63" s="87" t="b">
        <v>0</v>
      </c>
      <c r="H63" s="87" t="b">
        <v>0</v>
      </c>
      <c r="I63" s="87" t="b">
        <v>0</v>
      </c>
      <c r="J63" s="87" t="b">
        <v>0</v>
      </c>
      <c r="K63" s="87" t="b">
        <v>0</v>
      </c>
      <c r="L63" s="87" t="b">
        <v>0</v>
      </c>
    </row>
    <row r="64" spans="1:12" ht="15">
      <c r="A64" s="87" t="s">
        <v>1119</v>
      </c>
      <c r="B64" s="87" t="s">
        <v>1066</v>
      </c>
      <c r="C64" s="87">
        <v>4</v>
      </c>
      <c r="D64" s="121">
        <v>0.004334409931155006</v>
      </c>
      <c r="E64" s="121">
        <v>1.4212480935996967</v>
      </c>
      <c r="F64" s="87" t="s">
        <v>1186</v>
      </c>
      <c r="G64" s="87" t="b">
        <v>0</v>
      </c>
      <c r="H64" s="87" t="b">
        <v>0</v>
      </c>
      <c r="I64" s="87" t="b">
        <v>0</v>
      </c>
      <c r="J64" s="87" t="b">
        <v>0</v>
      </c>
      <c r="K64" s="87" t="b">
        <v>0</v>
      </c>
      <c r="L64" s="87" t="b">
        <v>0</v>
      </c>
    </row>
    <row r="65" spans="1:12" ht="15">
      <c r="A65" s="87" t="s">
        <v>1066</v>
      </c>
      <c r="B65" s="87" t="s">
        <v>1120</v>
      </c>
      <c r="C65" s="87">
        <v>4</v>
      </c>
      <c r="D65" s="121">
        <v>0.004334409931155006</v>
      </c>
      <c r="E65" s="121">
        <v>1.4212480935996967</v>
      </c>
      <c r="F65" s="87" t="s">
        <v>1186</v>
      </c>
      <c r="G65" s="87" t="b">
        <v>0</v>
      </c>
      <c r="H65" s="87" t="b">
        <v>0</v>
      </c>
      <c r="I65" s="87" t="b">
        <v>0</v>
      </c>
      <c r="J65" s="87" t="b">
        <v>0</v>
      </c>
      <c r="K65" s="87" t="b">
        <v>0</v>
      </c>
      <c r="L65" s="87" t="b">
        <v>0</v>
      </c>
    </row>
    <row r="66" spans="1:12" ht="15">
      <c r="A66" s="87" t="s">
        <v>1120</v>
      </c>
      <c r="B66" s="87" t="s">
        <v>1121</v>
      </c>
      <c r="C66" s="87">
        <v>4</v>
      </c>
      <c r="D66" s="121">
        <v>0.004334409931155006</v>
      </c>
      <c r="E66" s="121">
        <v>2.387389826338729</v>
      </c>
      <c r="F66" s="87" t="s">
        <v>1186</v>
      </c>
      <c r="G66" s="87" t="b">
        <v>0</v>
      </c>
      <c r="H66" s="87" t="b">
        <v>0</v>
      </c>
      <c r="I66" s="87" t="b">
        <v>0</v>
      </c>
      <c r="J66" s="87" t="b">
        <v>0</v>
      </c>
      <c r="K66" s="87" t="b">
        <v>0</v>
      </c>
      <c r="L66" s="87" t="b">
        <v>0</v>
      </c>
    </row>
    <row r="67" spans="1:12" ht="15">
      <c r="A67" s="87" t="s">
        <v>1121</v>
      </c>
      <c r="B67" s="87" t="s">
        <v>1122</v>
      </c>
      <c r="C67" s="87">
        <v>4</v>
      </c>
      <c r="D67" s="121">
        <v>0.004334409931155006</v>
      </c>
      <c r="E67" s="121">
        <v>2.387389826338729</v>
      </c>
      <c r="F67" s="87" t="s">
        <v>1186</v>
      </c>
      <c r="G67" s="87" t="b">
        <v>0</v>
      </c>
      <c r="H67" s="87" t="b">
        <v>0</v>
      </c>
      <c r="I67" s="87" t="b">
        <v>0</v>
      </c>
      <c r="J67" s="87" t="b">
        <v>0</v>
      </c>
      <c r="K67" s="87" t="b">
        <v>0</v>
      </c>
      <c r="L67" s="87" t="b">
        <v>0</v>
      </c>
    </row>
    <row r="68" spans="1:12" ht="15">
      <c r="A68" s="87" t="s">
        <v>1122</v>
      </c>
      <c r="B68" s="87" t="s">
        <v>1123</v>
      </c>
      <c r="C68" s="87">
        <v>4</v>
      </c>
      <c r="D68" s="121">
        <v>0.004334409931155006</v>
      </c>
      <c r="E68" s="121">
        <v>2.387389826338729</v>
      </c>
      <c r="F68" s="87" t="s">
        <v>1186</v>
      </c>
      <c r="G68" s="87" t="b">
        <v>0</v>
      </c>
      <c r="H68" s="87" t="b">
        <v>0</v>
      </c>
      <c r="I68" s="87" t="b">
        <v>0</v>
      </c>
      <c r="J68" s="87" t="b">
        <v>0</v>
      </c>
      <c r="K68" s="87" t="b">
        <v>0</v>
      </c>
      <c r="L68" s="87" t="b">
        <v>0</v>
      </c>
    </row>
    <row r="69" spans="1:12" ht="15">
      <c r="A69" s="87" t="s">
        <v>1123</v>
      </c>
      <c r="B69" s="87" t="s">
        <v>1109</v>
      </c>
      <c r="C69" s="87">
        <v>4</v>
      </c>
      <c r="D69" s="121">
        <v>0.004334409931155006</v>
      </c>
      <c r="E69" s="121">
        <v>2.144351777652435</v>
      </c>
      <c r="F69" s="87" t="s">
        <v>1186</v>
      </c>
      <c r="G69" s="87" t="b">
        <v>0</v>
      </c>
      <c r="H69" s="87" t="b">
        <v>0</v>
      </c>
      <c r="I69" s="87" t="b">
        <v>0</v>
      </c>
      <c r="J69" s="87" t="b">
        <v>0</v>
      </c>
      <c r="K69" s="87" t="b">
        <v>0</v>
      </c>
      <c r="L69" s="87" t="b">
        <v>0</v>
      </c>
    </row>
    <row r="70" spans="1:12" ht="15">
      <c r="A70" s="87" t="s">
        <v>1109</v>
      </c>
      <c r="B70" s="87" t="s">
        <v>1124</v>
      </c>
      <c r="C70" s="87">
        <v>4</v>
      </c>
      <c r="D70" s="121">
        <v>0.004334409931155006</v>
      </c>
      <c r="E70" s="121">
        <v>2.144351777652435</v>
      </c>
      <c r="F70" s="87" t="s">
        <v>1186</v>
      </c>
      <c r="G70" s="87" t="b">
        <v>0</v>
      </c>
      <c r="H70" s="87" t="b">
        <v>0</v>
      </c>
      <c r="I70" s="87" t="b">
        <v>0</v>
      </c>
      <c r="J70" s="87" t="b">
        <v>0</v>
      </c>
      <c r="K70" s="87" t="b">
        <v>0</v>
      </c>
      <c r="L70" s="87" t="b">
        <v>0</v>
      </c>
    </row>
    <row r="71" spans="1:12" ht="15">
      <c r="A71" s="87" t="s">
        <v>1124</v>
      </c>
      <c r="B71" s="87" t="s">
        <v>1125</v>
      </c>
      <c r="C71" s="87">
        <v>4</v>
      </c>
      <c r="D71" s="121">
        <v>0.004334409931155006</v>
      </c>
      <c r="E71" s="121">
        <v>2.387389826338729</v>
      </c>
      <c r="F71" s="87" t="s">
        <v>1186</v>
      </c>
      <c r="G71" s="87" t="b">
        <v>0</v>
      </c>
      <c r="H71" s="87" t="b">
        <v>0</v>
      </c>
      <c r="I71" s="87" t="b">
        <v>0</v>
      </c>
      <c r="J71" s="87" t="b">
        <v>0</v>
      </c>
      <c r="K71" s="87" t="b">
        <v>0</v>
      </c>
      <c r="L71" s="87" t="b">
        <v>0</v>
      </c>
    </row>
    <row r="72" spans="1:12" ht="15">
      <c r="A72" s="87" t="s">
        <v>1125</v>
      </c>
      <c r="B72" s="87" t="s">
        <v>1126</v>
      </c>
      <c r="C72" s="87">
        <v>4</v>
      </c>
      <c r="D72" s="121">
        <v>0.004334409931155006</v>
      </c>
      <c r="E72" s="121">
        <v>2.387389826338729</v>
      </c>
      <c r="F72" s="87" t="s">
        <v>1186</v>
      </c>
      <c r="G72" s="87" t="b">
        <v>0</v>
      </c>
      <c r="H72" s="87" t="b">
        <v>0</v>
      </c>
      <c r="I72" s="87" t="b">
        <v>0</v>
      </c>
      <c r="J72" s="87" t="b">
        <v>0</v>
      </c>
      <c r="K72" s="87" t="b">
        <v>0</v>
      </c>
      <c r="L72" s="87" t="b">
        <v>0</v>
      </c>
    </row>
    <row r="73" spans="1:12" ht="15">
      <c r="A73" s="87" t="s">
        <v>1126</v>
      </c>
      <c r="B73" s="87" t="s">
        <v>1127</v>
      </c>
      <c r="C73" s="87">
        <v>4</v>
      </c>
      <c r="D73" s="121">
        <v>0.004334409931155006</v>
      </c>
      <c r="E73" s="121">
        <v>2.387389826338729</v>
      </c>
      <c r="F73" s="87" t="s">
        <v>1186</v>
      </c>
      <c r="G73" s="87" t="b">
        <v>0</v>
      </c>
      <c r="H73" s="87" t="b">
        <v>0</v>
      </c>
      <c r="I73" s="87" t="b">
        <v>0</v>
      </c>
      <c r="J73" s="87" t="b">
        <v>1</v>
      </c>
      <c r="K73" s="87" t="b">
        <v>0</v>
      </c>
      <c r="L73" s="87" t="b">
        <v>0</v>
      </c>
    </row>
    <row r="74" spans="1:12" ht="15">
      <c r="A74" s="87" t="s">
        <v>1127</v>
      </c>
      <c r="B74" s="87" t="s">
        <v>1128</v>
      </c>
      <c r="C74" s="87">
        <v>4</v>
      </c>
      <c r="D74" s="121">
        <v>0.004334409931155006</v>
      </c>
      <c r="E74" s="121">
        <v>2.387389826338729</v>
      </c>
      <c r="F74" s="87" t="s">
        <v>1186</v>
      </c>
      <c r="G74" s="87" t="b">
        <v>1</v>
      </c>
      <c r="H74" s="87" t="b">
        <v>0</v>
      </c>
      <c r="I74" s="87" t="b">
        <v>0</v>
      </c>
      <c r="J74" s="87" t="b">
        <v>0</v>
      </c>
      <c r="K74" s="87" t="b">
        <v>0</v>
      </c>
      <c r="L74" s="87" t="b">
        <v>0</v>
      </c>
    </row>
    <row r="75" spans="1:12" ht="15">
      <c r="A75" s="87" t="s">
        <v>1128</v>
      </c>
      <c r="B75" s="87" t="s">
        <v>1129</v>
      </c>
      <c r="C75" s="87">
        <v>4</v>
      </c>
      <c r="D75" s="121">
        <v>0.004334409931155006</v>
      </c>
      <c r="E75" s="121">
        <v>2.387389826338729</v>
      </c>
      <c r="F75" s="87" t="s">
        <v>1186</v>
      </c>
      <c r="G75" s="87" t="b">
        <v>0</v>
      </c>
      <c r="H75" s="87" t="b">
        <v>0</v>
      </c>
      <c r="I75" s="87" t="b">
        <v>0</v>
      </c>
      <c r="J75" s="87" t="b">
        <v>0</v>
      </c>
      <c r="K75" s="87" t="b">
        <v>0</v>
      </c>
      <c r="L75" s="87" t="b">
        <v>0</v>
      </c>
    </row>
    <row r="76" spans="1:12" ht="15">
      <c r="A76" s="87" t="s">
        <v>1129</v>
      </c>
      <c r="B76" s="87" t="s">
        <v>1130</v>
      </c>
      <c r="C76" s="87">
        <v>4</v>
      </c>
      <c r="D76" s="121">
        <v>0.004334409931155006</v>
      </c>
      <c r="E76" s="121">
        <v>2.387389826338729</v>
      </c>
      <c r="F76" s="87" t="s">
        <v>1186</v>
      </c>
      <c r="G76" s="87" t="b">
        <v>0</v>
      </c>
      <c r="H76" s="87" t="b">
        <v>0</v>
      </c>
      <c r="I76" s="87" t="b">
        <v>0</v>
      </c>
      <c r="J76" s="87" t="b">
        <v>0</v>
      </c>
      <c r="K76" s="87" t="b">
        <v>0</v>
      </c>
      <c r="L76" s="87" t="b">
        <v>0</v>
      </c>
    </row>
    <row r="77" spans="1:12" ht="15">
      <c r="A77" s="87" t="s">
        <v>1130</v>
      </c>
      <c r="B77" s="87" t="s">
        <v>1131</v>
      </c>
      <c r="C77" s="87">
        <v>4</v>
      </c>
      <c r="D77" s="121">
        <v>0.004334409931155006</v>
      </c>
      <c r="E77" s="121">
        <v>2.387389826338729</v>
      </c>
      <c r="F77" s="87" t="s">
        <v>1186</v>
      </c>
      <c r="G77" s="87" t="b">
        <v>0</v>
      </c>
      <c r="H77" s="87" t="b">
        <v>0</v>
      </c>
      <c r="I77" s="87" t="b">
        <v>0</v>
      </c>
      <c r="J77" s="87" t="b">
        <v>0</v>
      </c>
      <c r="K77" s="87" t="b">
        <v>0</v>
      </c>
      <c r="L77" s="87" t="b">
        <v>0</v>
      </c>
    </row>
    <row r="78" spans="1:12" ht="15">
      <c r="A78" s="87" t="s">
        <v>1131</v>
      </c>
      <c r="B78" s="87" t="s">
        <v>1132</v>
      </c>
      <c r="C78" s="87">
        <v>4</v>
      </c>
      <c r="D78" s="121">
        <v>0.004334409931155006</v>
      </c>
      <c r="E78" s="121">
        <v>2.387389826338729</v>
      </c>
      <c r="F78" s="87" t="s">
        <v>1186</v>
      </c>
      <c r="G78" s="87" t="b">
        <v>0</v>
      </c>
      <c r="H78" s="87" t="b">
        <v>0</v>
      </c>
      <c r="I78" s="87" t="b">
        <v>0</v>
      </c>
      <c r="J78" s="87" t="b">
        <v>0</v>
      </c>
      <c r="K78" s="87" t="b">
        <v>0</v>
      </c>
      <c r="L78" s="87" t="b">
        <v>0</v>
      </c>
    </row>
    <row r="79" spans="1:12" ht="15">
      <c r="A79" s="87" t="s">
        <v>1132</v>
      </c>
      <c r="B79" s="87" t="s">
        <v>1070</v>
      </c>
      <c r="C79" s="87">
        <v>4</v>
      </c>
      <c r="D79" s="121">
        <v>0.004334409931155006</v>
      </c>
      <c r="E79" s="121">
        <v>1.8133585586110106</v>
      </c>
      <c r="F79" s="87" t="s">
        <v>1186</v>
      </c>
      <c r="G79" s="87" t="b">
        <v>0</v>
      </c>
      <c r="H79" s="87" t="b">
        <v>0</v>
      </c>
      <c r="I79" s="87" t="b">
        <v>0</v>
      </c>
      <c r="J79" s="87" t="b">
        <v>0</v>
      </c>
      <c r="K79" s="87" t="b">
        <v>0</v>
      </c>
      <c r="L79" s="87" t="b">
        <v>0</v>
      </c>
    </row>
    <row r="80" spans="1:12" ht="15">
      <c r="A80" s="87" t="s">
        <v>1070</v>
      </c>
      <c r="B80" s="87" t="s">
        <v>1133</v>
      </c>
      <c r="C80" s="87">
        <v>4</v>
      </c>
      <c r="D80" s="121">
        <v>0.004334409931155006</v>
      </c>
      <c r="E80" s="121">
        <v>1.8133585586110106</v>
      </c>
      <c r="F80" s="87" t="s">
        <v>1186</v>
      </c>
      <c r="G80" s="87" t="b">
        <v>0</v>
      </c>
      <c r="H80" s="87" t="b">
        <v>0</v>
      </c>
      <c r="I80" s="87" t="b">
        <v>0</v>
      </c>
      <c r="J80" s="87" t="b">
        <v>0</v>
      </c>
      <c r="K80" s="87" t="b">
        <v>0</v>
      </c>
      <c r="L80" s="87" t="b">
        <v>0</v>
      </c>
    </row>
    <row r="81" spans="1:12" ht="15">
      <c r="A81" s="87" t="s">
        <v>1133</v>
      </c>
      <c r="B81" s="87" t="s">
        <v>1065</v>
      </c>
      <c r="C81" s="87">
        <v>4</v>
      </c>
      <c r="D81" s="121">
        <v>0.004334409931155006</v>
      </c>
      <c r="E81" s="121">
        <v>1.3766659609469563</v>
      </c>
      <c r="F81" s="87" t="s">
        <v>1186</v>
      </c>
      <c r="G81" s="87" t="b">
        <v>0</v>
      </c>
      <c r="H81" s="87" t="b">
        <v>0</v>
      </c>
      <c r="I81" s="87" t="b">
        <v>0</v>
      </c>
      <c r="J81" s="87" t="b">
        <v>0</v>
      </c>
      <c r="K81" s="87" t="b">
        <v>0</v>
      </c>
      <c r="L81" s="87" t="b">
        <v>0</v>
      </c>
    </row>
    <row r="82" spans="1:12" ht="15">
      <c r="A82" s="87" t="s">
        <v>1065</v>
      </c>
      <c r="B82" s="87" t="s">
        <v>274</v>
      </c>
      <c r="C82" s="87">
        <v>4</v>
      </c>
      <c r="D82" s="121">
        <v>0.004334409931155006</v>
      </c>
      <c r="E82" s="121">
        <v>0.6999723513220898</v>
      </c>
      <c r="F82" s="87" t="s">
        <v>1186</v>
      </c>
      <c r="G82" s="87" t="b">
        <v>0</v>
      </c>
      <c r="H82" s="87" t="b">
        <v>0</v>
      </c>
      <c r="I82" s="87" t="b">
        <v>0</v>
      </c>
      <c r="J82" s="87" t="b">
        <v>0</v>
      </c>
      <c r="K82" s="87" t="b">
        <v>0</v>
      </c>
      <c r="L82" s="87" t="b">
        <v>0</v>
      </c>
    </row>
    <row r="83" spans="1:12" ht="15">
      <c r="A83" s="87" t="s">
        <v>274</v>
      </c>
      <c r="B83" s="87" t="s">
        <v>1081</v>
      </c>
      <c r="C83" s="87">
        <v>4</v>
      </c>
      <c r="D83" s="121">
        <v>0.004334409931155006</v>
      </c>
      <c r="E83" s="121">
        <v>1.4842998393467859</v>
      </c>
      <c r="F83" s="87" t="s">
        <v>1186</v>
      </c>
      <c r="G83" s="87" t="b">
        <v>0</v>
      </c>
      <c r="H83" s="87" t="b">
        <v>0</v>
      </c>
      <c r="I83" s="87" t="b">
        <v>0</v>
      </c>
      <c r="J83" s="87" t="b">
        <v>0</v>
      </c>
      <c r="K83" s="87" t="b">
        <v>0</v>
      </c>
      <c r="L83" s="87" t="b">
        <v>0</v>
      </c>
    </row>
    <row r="84" spans="1:12" ht="15">
      <c r="A84" s="87" t="s">
        <v>1081</v>
      </c>
      <c r="B84" s="87" t="s">
        <v>1134</v>
      </c>
      <c r="C84" s="87">
        <v>4</v>
      </c>
      <c r="D84" s="121">
        <v>0.004334409931155006</v>
      </c>
      <c r="E84" s="121">
        <v>1.910268571619067</v>
      </c>
      <c r="F84" s="87" t="s">
        <v>1186</v>
      </c>
      <c r="G84" s="87" t="b">
        <v>0</v>
      </c>
      <c r="H84" s="87" t="b">
        <v>0</v>
      </c>
      <c r="I84" s="87" t="b">
        <v>0</v>
      </c>
      <c r="J84" s="87" t="b">
        <v>1</v>
      </c>
      <c r="K84" s="87" t="b">
        <v>0</v>
      </c>
      <c r="L84" s="87" t="b">
        <v>0</v>
      </c>
    </row>
    <row r="85" spans="1:12" ht="15">
      <c r="A85" s="87" t="s">
        <v>1134</v>
      </c>
      <c r="B85" s="87" t="s">
        <v>264</v>
      </c>
      <c r="C85" s="87">
        <v>4</v>
      </c>
      <c r="D85" s="121">
        <v>0.004334409931155006</v>
      </c>
      <c r="E85" s="121">
        <v>1.8133585586110106</v>
      </c>
      <c r="F85" s="87" t="s">
        <v>1186</v>
      </c>
      <c r="G85" s="87" t="b">
        <v>1</v>
      </c>
      <c r="H85" s="87" t="b">
        <v>0</v>
      </c>
      <c r="I85" s="87" t="b">
        <v>0</v>
      </c>
      <c r="J85" s="87" t="b">
        <v>0</v>
      </c>
      <c r="K85" s="87" t="b">
        <v>0</v>
      </c>
      <c r="L85" s="87" t="b">
        <v>0</v>
      </c>
    </row>
    <row r="86" spans="1:12" ht="15">
      <c r="A86" s="87" t="s">
        <v>264</v>
      </c>
      <c r="B86" s="87" t="s">
        <v>1081</v>
      </c>
      <c r="C86" s="87">
        <v>4</v>
      </c>
      <c r="D86" s="121">
        <v>0.004334409931155006</v>
      </c>
      <c r="E86" s="121">
        <v>1.5123285629470293</v>
      </c>
      <c r="F86" s="87" t="s">
        <v>1186</v>
      </c>
      <c r="G86" s="87" t="b">
        <v>0</v>
      </c>
      <c r="H86" s="87" t="b">
        <v>0</v>
      </c>
      <c r="I86" s="87" t="b">
        <v>0</v>
      </c>
      <c r="J86" s="87" t="b">
        <v>0</v>
      </c>
      <c r="K86" s="87" t="b">
        <v>0</v>
      </c>
      <c r="L86" s="87" t="b">
        <v>0</v>
      </c>
    </row>
    <row r="87" spans="1:12" ht="15">
      <c r="A87" s="87" t="s">
        <v>1081</v>
      </c>
      <c r="B87" s="87" t="s">
        <v>1135</v>
      </c>
      <c r="C87" s="87">
        <v>4</v>
      </c>
      <c r="D87" s="121">
        <v>0.004334409931155006</v>
      </c>
      <c r="E87" s="121">
        <v>1.910268571619067</v>
      </c>
      <c r="F87" s="87" t="s">
        <v>1186</v>
      </c>
      <c r="G87" s="87" t="b">
        <v>0</v>
      </c>
      <c r="H87" s="87" t="b">
        <v>0</v>
      </c>
      <c r="I87" s="87" t="b">
        <v>0</v>
      </c>
      <c r="J87" s="87" t="b">
        <v>0</v>
      </c>
      <c r="K87" s="87" t="b">
        <v>0</v>
      </c>
      <c r="L87" s="87" t="b">
        <v>0</v>
      </c>
    </row>
    <row r="88" spans="1:12" ht="15">
      <c r="A88" s="87" t="s">
        <v>1135</v>
      </c>
      <c r="B88" s="87" t="s">
        <v>265</v>
      </c>
      <c r="C88" s="87">
        <v>4</v>
      </c>
      <c r="D88" s="121">
        <v>0.004334409931155006</v>
      </c>
      <c r="E88" s="121">
        <v>1.7106962167138628</v>
      </c>
      <c r="F88" s="87" t="s">
        <v>1186</v>
      </c>
      <c r="G88" s="87" t="b">
        <v>0</v>
      </c>
      <c r="H88" s="87" t="b">
        <v>0</v>
      </c>
      <c r="I88" s="87" t="b">
        <v>0</v>
      </c>
      <c r="J88" s="87" t="b">
        <v>0</v>
      </c>
      <c r="K88" s="87" t="b">
        <v>0</v>
      </c>
      <c r="L88" s="87" t="b">
        <v>0</v>
      </c>
    </row>
    <row r="89" spans="1:12" ht="15">
      <c r="A89" s="87" t="s">
        <v>265</v>
      </c>
      <c r="B89" s="87" t="s">
        <v>1136</v>
      </c>
      <c r="C89" s="87">
        <v>4</v>
      </c>
      <c r="D89" s="121">
        <v>0.004334409931155006</v>
      </c>
      <c r="E89" s="121">
        <v>1.7106962167138628</v>
      </c>
      <c r="F89" s="87" t="s">
        <v>1186</v>
      </c>
      <c r="G89" s="87" t="b">
        <v>0</v>
      </c>
      <c r="H89" s="87" t="b">
        <v>0</v>
      </c>
      <c r="I89" s="87" t="b">
        <v>0</v>
      </c>
      <c r="J89" s="87" t="b">
        <v>0</v>
      </c>
      <c r="K89" s="87" t="b">
        <v>0</v>
      </c>
      <c r="L89" s="87" t="b">
        <v>0</v>
      </c>
    </row>
    <row r="90" spans="1:12" ht="15">
      <c r="A90" s="87" t="s">
        <v>1136</v>
      </c>
      <c r="B90" s="87" t="s">
        <v>1071</v>
      </c>
      <c r="C90" s="87">
        <v>4</v>
      </c>
      <c r="D90" s="121">
        <v>0.004334409931155006</v>
      </c>
      <c r="E90" s="121">
        <v>1.8133585586110106</v>
      </c>
      <c r="F90" s="87" t="s">
        <v>1186</v>
      </c>
      <c r="G90" s="87" t="b">
        <v>0</v>
      </c>
      <c r="H90" s="87" t="b">
        <v>0</v>
      </c>
      <c r="I90" s="87" t="b">
        <v>0</v>
      </c>
      <c r="J90" s="87" t="b">
        <v>0</v>
      </c>
      <c r="K90" s="87" t="b">
        <v>0</v>
      </c>
      <c r="L90" s="87" t="b">
        <v>0</v>
      </c>
    </row>
    <row r="91" spans="1:12" ht="15">
      <c r="A91" s="87" t="s">
        <v>1071</v>
      </c>
      <c r="B91" s="87" t="s">
        <v>1072</v>
      </c>
      <c r="C91" s="87">
        <v>4</v>
      </c>
      <c r="D91" s="121">
        <v>0.004334409931155006</v>
      </c>
      <c r="E91" s="121">
        <v>1.2393272908832917</v>
      </c>
      <c r="F91" s="87" t="s">
        <v>1186</v>
      </c>
      <c r="G91" s="87" t="b">
        <v>0</v>
      </c>
      <c r="H91" s="87" t="b">
        <v>0</v>
      </c>
      <c r="I91" s="87" t="b">
        <v>0</v>
      </c>
      <c r="J91" s="87" t="b">
        <v>0</v>
      </c>
      <c r="K91" s="87" t="b">
        <v>0</v>
      </c>
      <c r="L91" s="87" t="b">
        <v>0</v>
      </c>
    </row>
    <row r="92" spans="1:12" ht="15">
      <c r="A92" s="87" t="s">
        <v>1072</v>
      </c>
      <c r="B92" s="87" t="s">
        <v>1073</v>
      </c>
      <c r="C92" s="87">
        <v>4</v>
      </c>
      <c r="D92" s="121">
        <v>0.004334409931155006</v>
      </c>
      <c r="E92" s="121">
        <v>1.269290514260735</v>
      </c>
      <c r="F92" s="87" t="s">
        <v>1186</v>
      </c>
      <c r="G92" s="87" t="b">
        <v>0</v>
      </c>
      <c r="H92" s="87" t="b">
        <v>0</v>
      </c>
      <c r="I92" s="87" t="b">
        <v>0</v>
      </c>
      <c r="J92" s="87" t="b">
        <v>0</v>
      </c>
      <c r="K92" s="87" t="b">
        <v>0</v>
      </c>
      <c r="L92" s="87" t="b">
        <v>0</v>
      </c>
    </row>
    <row r="93" spans="1:12" ht="15">
      <c r="A93" s="87" t="s">
        <v>1138</v>
      </c>
      <c r="B93" s="87" t="s">
        <v>1139</v>
      </c>
      <c r="C93" s="87">
        <v>3</v>
      </c>
      <c r="D93" s="121">
        <v>0.0036154146563671303</v>
      </c>
      <c r="E93" s="121">
        <v>2.5123285629470296</v>
      </c>
      <c r="F93" s="87" t="s">
        <v>1186</v>
      </c>
      <c r="G93" s="87" t="b">
        <v>0</v>
      </c>
      <c r="H93" s="87" t="b">
        <v>0</v>
      </c>
      <c r="I93" s="87" t="b">
        <v>0</v>
      </c>
      <c r="J93" s="87" t="b">
        <v>0</v>
      </c>
      <c r="K93" s="87" t="b">
        <v>0</v>
      </c>
      <c r="L93" s="87" t="b">
        <v>0</v>
      </c>
    </row>
    <row r="94" spans="1:12" ht="15">
      <c r="A94" s="87" t="s">
        <v>236</v>
      </c>
      <c r="B94" s="87" t="s">
        <v>1109</v>
      </c>
      <c r="C94" s="87">
        <v>3</v>
      </c>
      <c r="D94" s="121">
        <v>0.0036154146563671303</v>
      </c>
      <c r="E94" s="121">
        <v>2.1443517776524352</v>
      </c>
      <c r="F94" s="87" t="s">
        <v>1186</v>
      </c>
      <c r="G94" s="87" t="b">
        <v>0</v>
      </c>
      <c r="H94" s="87" t="b">
        <v>0</v>
      </c>
      <c r="I94" s="87" t="b">
        <v>0</v>
      </c>
      <c r="J94" s="87" t="b">
        <v>0</v>
      </c>
      <c r="K94" s="87" t="b">
        <v>0</v>
      </c>
      <c r="L94" s="87" t="b">
        <v>0</v>
      </c>
    </row>
    <row r="95" spans="1:12" ht="15">
      <c r="A95" s="87" t="s">
        <v>1109</v>
      </c>
      <c r="B95" s="87" t="s">
        <v>1145</v>
      </c>
      <c r="C95" s="87">
        <v>3</v>
      </c>
      <c r="D95" s="121">
        <v>0.0036154146563671303</v>
      </c>
      <c r="E95" s="121">
        <v>2.1443517776524352</v>
      </c>
      <c r="F95" s="87" t="s">
        <v>1186</v>
      </c>
      <c r="G95" s="87" t="b">
        <v>0</v>
      </c>
      <c r="H95" s="87" t="b">
        <v>0</v>
      </c>
      <c r="I95" s="87" t="b">
        <v>0</v>
      </c>
      <c r="J95" s="87" t="b">
        <v>0</v>
      </c>
      <c r="K95" s="87" t="b">
        <v>0</v>
      </c>
      <c r="L95" s="87" t="b">
        <v>0</v>
      </c>
    </row>
    <row r="96" spans="1:12" ht="15">
      <c r="A96" s="87" t="s">
        <v>1145</v>
      </c>
      <c r="B96" s="87" t="s">
        <v>1067</v>
      </c>
      <c r="C96" s="87">
        <v>3</v>
      </c>
      <c r="D96" s="121">
        <v>0.0036154146563671303</v>
      </c>
      <c r="E96" s="121">
        <v>1.6884198220027107</v>
      </c>
      <c r="F96" s="87" t="s">
        <v>1186</v>
      </c>
      <c r="G96" s="87" t="b">
        <v>0</v>
      </c>
      <c r="H96" s="87" t="b">
        <v>0</v>
      </c>
      <c r="I96" s="87" t="b">
        <v>0</v>
      </c>
      <c r="J96" s="87" t="b">
        <v>0</v>
      </c>
      <c r="K96" s="87" t="b">
        <v>0</v>
      </c>
      <c r="L96" s="87" t="b">
        <v>0</v>
      </c>
    </row>
    <row r="97" spans="1:12" ht="15">
      <c r="A97" s="87" t="s">
        <v>1067</v>
      </c>
      <c r="B97" s="87" t="s">
        <v>1146</v>
      </c>
      <c r="C97" s="87">
        <v>3</v>
      </c>
      <c r="D97" s="121">
        <v>0.0036154146563671303</v>
      </c>
      <c r="E97" s="121">
        <v>1.6884198220027107</v>
      </c>
      <c r="F97" s="87" t="s">
        <v>1186</v>
      </c>
      <c r="G97" s="87" t="b">
        <v>0</v>
      </c>
      <c r="H97" s="87" t="b">
        <v>0</v>
      </c>
      <c r="I97" s="87" t="b">
        <v>0</v>
      </c>
      <c r="J97" s="87" t="b">
        <v>0</v>
      </c>
      <c r="K97" s="87" t="b">
        <v>0</v>
      </c>
      <c r="L97" s="87" t="b">
        <v>0</v>
      </c>
    </row>
    <row r="98" spans="1:12" ht="15">
      <c r="A98" s="87" t="s">
        <v>1146</v>
      </c>
      <c r="B98" s="87" t="s">
        <v>1147</v>
      </c>
      <c r="C98" s="87">
        <v>3</v>
      </c>
      <c r="D98" s="121">
        <v>0.0036154146563671303</v>
      </c>
      <c r="E98" s="121">
        <v>2.5123285629470296</v>
      </c>
      <c r="F98" s="87" t="s">
        <v>1186</v>
      </c>
      <c r="G98" s="87" t="b">
        <v>0</v>
      </c>
      <c r="H98" s="87" t="b">
        <v>0</v>
      </c>
      <c r="I98" s="87" t="b">
        <v>0</v>
      </c>
      <c r="J98" s="87" t="b">
        <v>0</v>
      </c>
      <c r="K98" s="87" t="b">
        <v>0</v>
      </c>
      <c r="L98" s="87" t="b">
        <v>0</v>
      </c>
    </row>
    <row r="99" spans="1:12" ht="15">
      <c r="A99" s="87" t="s">
        <v>1147</v>
      </c>
      <c r="B99" s="87" t="s">
        <v>1148</v>
      </c>
      <c r="C99" s="87">
        <v>3</v>
      </c>
      <c r="D99" s="121">
        <v>0.0036154146563671303</v>
      </c>
      <c r="E99" s="121">
        <v>2.5123285629470296</v>
      </c>
      <c r="F99" s="87" t="s">
        <v>1186</v>
      </c>
      <c r="G99" s="87" t="b">
        <v>0</v>
      </c>
      <c r="H99" s="87" t="b">
        <v>0</v>
      </c>
      <c r="I99" s="87" t="b">
        <v>0</v>
      </c>
      <c r="J99" s="87" t="b">
        <v>0</v>
      </c>
      <c r="K99" s="87" t="b">
        <v>0</v>
      </c>
      <c r="L99" s="87" t="b">
        <v>0</v>
      </c>
    </row>
    <row r="100" spans="1:12" ht="15">
      <c r="A100" s="87" t="s">
        <v>1148</v>
      </c>
      <c r="B100" s="87" t="s">
        <v>1149</v>
      </c>
      <c r="C100" s="87">
        <v>3</v>
      </c>
      <c r="D100" s="121">
        <v>0.0036154146563671303</v>
      </c>
      <c r="E100" s="121">
        <v>2.5123285629470296</v>
      </c>
      <c r="F100" s="87" t="s">
        <v>1186</v>
      </c>
      <c r="G100" s="87" t="b">
        <v>0</v>
      </c>
      <c r="H100" s="87" t="b">
        <v>0</v>
      </c>
      <c r="I100" s="87" t="b">
        <v>0</v>
      </c>
      <c r="J100" s="87" t="b">
        <v>0</v>
      </c>
      <c r="K100" s="87" t="b">
        <v>0</v>
      </c>
      <c r="L100" s="87" t="b">
        <v>0</v>
      </c>
    </row>
    <row r="101" spans="1:12" ht="15">
      <c r="A101" s="87" t="s">
        <v>1149</v>
      </c>
      <c r="B101" s="87" t="s">
        <v>1067</v>
      </c>
      <c r="C101" s="87">
        <v>3</v>
      </c>
      <c r="D101" s="121">
        <v>0.0036154146563671303</v>
      </c>
      <c r="E101" s="121">
        <v>1.6884198220027107</v>
      </c>
      <c r="F101" s="87" t="s">
        <v>1186</v>
      </c>
      <c r="G101" s="87" t="b">
        <v>0</v>
      </c>
      <c r="H101" s="87" t="b">
        <v>0</v>
      </c>
      <c r="I101" s="87" t="b">
        <v>0</v>
      </c>
      <c r="J101" s="87" t="b">
        <v>0</v>
      </c>
      <c r="K101" s="87" t="b">
        <v>0</v>
      </c>
      <c r="L101" s="87" t="b">
        <v>0</v>
      </c>
    </row>
    <row r="102" spans="1:12" ht="15">
      <c r="A102" s="87" t="s">
        <v>1067</v>
      </c>
      <c r="B102" s="87" t="s">
        <v>1150</v>
      </c>
      <c r="C102" s="87">
        <v>3</v>
      </c>
      <c r="D102" s="121">
        <v>0.0036154146563671303</v>
      </c>
      <c r="E102" s="121">
        <v>1.6884198220027107</v>
      </c>
      <c r="F102" s="87" t="s">
        <v>1186</v>
      </c>
      <c r="G102" s="87" t="b">
        <v>0</v>
      </c>
      <c r="H102" s="87" t="b">
        <v>0</v>
      </c>
      <c r="I102" s="87" t="b">
        <v>0</v>
      </c>
      <c r="J102" s="87" t="b">
        <v>0</v>
      </c>
      <c r="K102" s="87" t="b">
        <v>0</v>
      </c>
      <c r="L102" s="87" t="b">
        <v>0</v>
      </c>
    </row>
    <row r="103" spans="1:12" ht="15">
      <c r="A103" s="87" t="s">
        <v>1150</v>
      </c>
      <c r="B103" s="87" t="s">
        <v>1151</v>
      </c>
      <c r="C103" s="87">
        <v>3</v>
      </c>
      <c r="D103" s="121">
        <v>0.0036154146563671303</v>
      </c>
      <c r="E103" s="121">
        <v>2.5123285629470296</v>
      </c>
      <c r="F103" s="87" t="s">
        <v>1186</v>
      </c>
      <c r="G103" s="87" t="b">
        <v>0</v>
      </c>
      <c r="H103" s="87" t="b">
        <v>0</v>
      </c>
      <c r="I103" s="87" t="b">
        <v>0</v>
      </c>
      <c r="J103" s="87" t="b">
        <v>0</v>
      </c>
      <c r="K103" s="87" t="b">
        <v>0</v>
      </c>
      <c r="L103" s="87" t="b">
        <v>0</v>
      </c>
    </row>
    <row r="104" spans="1:12" ht="15">
      <c r="A104" s="87" t="s">
        <v>1151</v>
      </c>
      <c r="B104" s="87" t="s">
        <v>1152</v>
      </c>
      <c r="C104" s="87">
        <v>3</v>
      </c>
      <c r="D104" s="121">
        <v>0.0036154146563671303</v>
      </c>
      <c r="E104" s="121">
        <v>2.5123285629470296</v>
      </c>
      <c r="F104" s="87" t="s">
        <v>1186</v>
      </c>
      <c r="G104" s="87" t="b">
        <v>0</v>
      </c>
      <c r="H104" s="87" t="b">
        <v>0</v>
      </c>
      <c r="I104" s="87" t="b">
        <v>0</v>
      </c>
      <c r="J104" s="87" t="b">
        <v>0</v>
      </c>
      <c r="K104" s="87" t="b">
        <v>0</v>
      </c>
      <c r="L104" s="87" t="b">
        <v>0</v>
      </c>
    </row>
    <row r="105" spans="1:12" ht="15">
      <c r="A105" s="87" t="s">
        <v>1152</v>
      </c>
      <c r="B105" s="87" t="s">
        <v>235</v>
      </c>
      <c r="C105" s="87">
        <v>3</v>
      </c>
      <c r="D105" s="121">
        <v>0.0036154146563671303</v>
      </c>
      <c r="E105" s="121">
        <v>2.5123285629470296</v>
      </c>
      <c r="F105" s="87" t="s">
        <v>1186</v>
      </c>
      <c r="G105" s="87" t="b">
        <v>0</v>
      </c>
      <c r="H105" s="87" t="b">
        <v>0</v>
      </c>
      <c r="I105" s="87" t="b">
        <v>0</v>
      </c>
      <c r="J105" s="87" t="b">
        <v>0</v>
      </c>
      <c r="K105" s="87" t="b">
        <v>0</v>
      </c>
      <c r="L105" s="87" t="b">
        <v>0</v>
      </c>
    </row>
    <row r="106" spans="1:12" ht="15">
      <c r="A106" s="87" t="s">
        <v>235</v>
      </c>
      <c r="B106" s="87" t="s">
        <v>1153</v>
      </c>
      <c r="C106" s="87">
        <v>3</v>
      </c>
      <c r="D106" s="121">
        <v>0.0036154146563671303</v>
      </c>
      <c r="E106" s="121">
        <v>2.5123285629470296</v>
      </c>
      <c r="F106" s="87" t="s">
        <v>1186</v>
      </c>
      <c r="G106" s="87" t="b">
        <v>0</v>
      </c>
      <c r="H106" s="87" t="b">
        <v>0</v>
      </c>
      <c r="I106" s="87" t="b">
        <v>0</v>
      </c>
      <c r="J106" s="87" t="b">
        <v>0</v>
      </c>
      <c r="K106" s="87" t="b">
        <v>0</v>
      </c>
      <c r="L106" s="87" t="b">
        <v>0</v>
      </c>
    </row>
    <row r="107" spans="1:12" ht="15">
      <c r="A107" s="87" t="s">
        <v>1153</v>
      </c>
      <c r="B107" s="87" t="s">
        <v>321</v>
      </c>
      <c r="C107" s="87">
        <v>3</v>
      </c>
      <c r="D107" s="121">
        <v>0.0036154146563671303</v>
      </c>
      <c r="E107" s="121">
        <v>1.4842998393467859</v>
      </c>
      <c r="F107" s="87" t="s">
        <v>1186</v>
      </c>
      <c r="G107" s="87" t="b">
        <v>0</v>
      </c>
      <c r="H107" s="87" t="b">
        <v>0</v>
      </c>
      <c r="I107" s="87" t="b">
        <v>0</v>
      </c>
      <c r="J107" s="87" t="b">
        <v>0</v>
      </c>
      <c r="K107" s="87" t="b">
        <v>0</v>
      </c>
      <c r="L107" s="87" t="b">
        <v>0</v>
      </c>
    </row>
    <row r="108" spans="1:12" ht="15">
      <c r="A108" s="87" t="s">
        <v>321</v>
      </c>
      <c r="B108" s="87" t="s">
        <v>1137</v>
      </c>
      <c r="C108" s="87">
        <v>3</v>
      </c>
      <c r="D108" s="121">
        <v>0.0036154146563671303</v>
      </c>
      <c r="E108" s="121">
        <v>1.3593611027384858</v>
      </c>
      <c r="F108" s="87" t="s">
        <v>1186</v>
      </c>
      <c r="G108" s="87" t="b">
        <v>0</v>
      </c>
      <c r="H108" s="87" t="b">
        <v>0</v>
      </c>
      <c r="I108" s="87" t="b">
        <v>0</v>
      </c>
      <c r="J108" s="87" t="b">
        <v>0</v>
      </c>
      <c r="K108" s="87" t="b">
        <v>0</v>
      </c>
      <c r="L108" s="87" t="b">
        <v>0</v>
      </c>
    </row>
    <row r="109" spans="1:12" ht="15">
      <c r="A109" s="87" t="s">
        <v>1155</v>
      </c>
      <c r="B109" s="87" t="s">
        <v>1156</v>
      </c>
      <c r="C109" s="87">
        <v>2</v>
      </c>
      <c r="D109" s="121">
        <v>0.002752866435740891</v>
      </c>
      <c r="E109" s="121">
        <v>2.6884198220027105</v>
      </c>
      <c r="F109" s="87" t="s">
        <v>1186</v>
      </c>
      <c r="G109" s="87" t="b">
        <v>0</v>
      </c>
      <c r="H109" s="87" t="b">
        <v>0</v>
      </c>
      <c r="I109" s="87" t="b">
        <v>0</v>
      </c>
      <c r="J109" s="87" t="b">
        <v>0</v>
      </c>
      <c r="K109" s="87" t="b">
        <v>0</v>
      </c>
      <c r="L109" s="87" t="b">
        <v>0</v>
      </c>
    </row>
    <row r="110" spans="1:12" ht="15">
      <c r="A110" s="87" t="s">
        <v>1156</v>
      </c>
      <c r="B110" s="87" t="s">
        <v>1075</v>
      </c>
      <c r="C110" s="87">
        <v>2</v>
      </c>
      <c r="D110" s="121">
        <v>0.002752866435740891</v>
      </c>
      <c r="E110" s="121">
        <v>1.875506465359855</v>
      </c>
      <c r="F110" s="87" t="s">
        <v>1186</v>
      </c>
      <c r="G110" s="87" t="b">
        <v>0</v>
      </c>
      <c r="H110" s="87" t="b">
        <v>0</v>
      </c>
      <c r="I110" s="87" t="b">
        <v>0</v>
      </c>
      <c r="J110" s="87" t="b">
        <v>0</v>
      </c>
      <c r="K110" s="87" t="b">
        <v>0</v>
      </c>
      <c r="L110" s="87" t="b">
        <v>0</v>
      </c>
    </row>
    <row r="111" spans="1:12" ht="15">
      <c r="A111" s="87" t="s">
        <v>1075</v>
      </c>
      <c r="B111" s="87" t="s">
        <v>1142</v>
      </c>
      <c r="C111" s="87">
        <v>2</v>
      </c>
      <c r="D111" s="121">
        <v>0.002752866435740891</v>
      </c>
      <c r="E111" s="121">
        <v>1.910268571619067</v>
      </c>
      <c r="F111" s="87" t="s">
        <v>1186</v>
      </c>
      <c r="G111" s="87" t="b">
        <v>0</v>
      </c>
      <c r="H111" s="87" t="b">
        <v>0</v>
      </c>
      <c r="I111" s="87" t="b">
        <v>0</v>
      </c>
      <c r="J111" s="87" t="b">
        <v>0</v>
      </c>
      <c r="K111" s="87" t="b">
        <v>0</v>
      </c>
      <c r="L111" s="87" t="b">
        <v>0</v>
      </c>
    </row>
    <row r="112" spans="1:12" ht="15">
      <c r="A112" s="87" t="s">
        <v>1142</v>
      </c>
      <c r="B112" s="87" t="s">
        <v>1157</v>
      </c>
      <c r="C112" s="87">
        <v>2</v>
      </c>
      <c r="D112" s="121">
        <v>0.002752866435740891</v>
      </c>
      <c r="E112" s="121">
        <v>2.5123285629470296</v>
      </c>
      <c r="F112" s="87" t="s">
        <v>1186</v>
      </c>
      <c r="G112" s="87" t="b">
        <v>0</v>
      </c>
      <c r="H112" s="87" t="b">
        <v>0</v>
      </c>
      <c r="I112" s="87" t="b">
        <v>0</v>
      </c>
      <c r="J112" s="87" t="b">
        <v>1</v>
      </c>
      <c r="K112" s="87" t="b">
        <v>0</v>
      </c>
      <c r="L112" s="87" t="b">
        <v>0</v>
      </c>
    </row>
    <row r="113" spans="1:12" ht="15">
      <c r="A113" s="87" t="s">
        <v>1157</v>
      </c>
      <c r="B113" s="87" t="s">
        <v>1158</v>
      </c>
      <c r="C113" s="87">
        <v>2</v>
      </c>
      <c r="D113" s="121">
        <v>0.002752866435740891</v>
      </c>
      <c r="E113" s="121">
        <v>2.6884198220027105</v>
      </c>
      <c r="F113" s="87" t="s">
        <v>1186</v>
      </c>
      <c r="G113" s="87" t="b">
        <v>1</v>
      </c>
      <c r="H113" s="87" t="b">
        <v>0</v>
      </c>
      <c r="I113" s="87" t="b">
        <v>0</v>
      </c>
      <c r="J113" s="87" t="b">
        <v>0</v>
      </c>
      <c r="K113" s="87" t="b">
        <v>0</v>
      </c>
      <c r="L113" s="87" t="b">
        <v>0</v>
      </c>
    </row>
    <row r="114" spans="1:12" ht="15">
      <c r="A114" s="87" t="s">
        <v>1158</v>
      </c>
      <c r="B114" s="87" t="s">
        <v>1159</v>
      </c>
      <c r="C114" s="87">
        <v>2</v>
      </c>
      <c r="D114" s="121">
        <v>0.002752866435740891</v>
      </c>
      <c r="E114" s="121">
        <v>2.6884198220027105</v>
      </c>
      <c r="F114" s="87" t="s">
        <v>1186</v>
      </c>
      <c r="G114" s="87" t="b">
        <v>0</v>
      </c>
      <c r="H114" s="87" t="b">
        <v>0</v>
      </c>
      <c r="I114" s="87" t="b">
        <v>0</v>
      </c>
      <c r="J114" s="87" t="b">
        <v>0</v>
      </c>
      <c r="K114" s="87" t="b">
        <v>0</v>
      </c>
      <c r="L114" s="87" t="b">
        <v>0</v>
      </c>
    </row>
    <row r="115" spans="1:12" ht="15">
      <c r="A115" s="87" t="s">
        <v>1159</v>
      </c>
      <c r="B115" s="87" t="s">
        <v>1160</v>
      </c>
      <c r="C115" s="87">
        <v>2</v>
      </c>
      <c r="D115" s="121">
        <v>0.002752866435740891</v>
      </c>
      <c r="E115" s="121">
        <v>2.6884198220027105</v>
      </c>
      <c r="F115" s="87" t="s">
        <v>1186</v>
      </c>
      <c r="G115" s="87" t="b">
        <v>0</v>
      </c>
      <c r="H115" s="87" t="b">
        <v>0</v>
      </c>
      <c r="I115" s="87" t="b">
        <v>0</v>
      </c>
      <c r="J115" s="87" t="b">
        <v>0</v>
      </c>
      <c r="K115" s="87" t="b">
        <v>0</v>
      </c>
      <c r="L115" s="87" t="b">
        <v>0</v>
      </c>
    </row>
    <row r="116" spans="1:12" ht="15">
      <c r="A116" s="87" t="s">
        <v>1160</v>
      </c>
      <c r="B116" s="87" t="s">
        <v>1161</v>
      </c>
      <c r="C116" s="87">
        <v>2</v>
      </c>
      <c r="D116" s="121">
        <v>0.002752866435740891</v>
      </c>
      <c r="E116" s="121">
        <v>2.6884198220027105</v>
      </c>
      <c r="F116" s="87" t="s">
        <v>1186</v>
      </c>
      <c r="G116" s="87" t="b">
        <v>0</v>
      </c>
      <c r="H116" s="87" t="b">
        <v>0</v>
      </c>
      <c r="I116" s="87" t="b">
        <v>0</v>
      </c>
      <c r="J116" s="87" t="b">
        <v>0</v>
      </c>
      <c r="K116" s="87" t="b">
        <v>0</v>
      </c>
      <c r="L116" s="87" t="b">
        <v>0</v>
      </c>
    </row>
    <row r="117" spans="1:12" ht="15">
      <c r="A117" s="87" t="s">
        <v>1161</v>
      </c>
      <c r="B117" s="87" t="s">
        <v>1162</v>
      </c>
      <c r="C117" s="87">
        <v>2</v>
      </c>
      <c r="D117" s="121">
        <v>0.002752866435740891</v>
      </c>
      <c r="E117" s="121">
        <v>2.6884198220027105</v>
      </c>
      <c r="F117" s="87" t="s">
        <v>1186</v>
      </c>
      <c r="G117" s="87" t="b">
        <v>0</v>
      </c>
      <c r="H117" s="87" t="b">
        <v>0</v>
      </c>
      <c r="I117" s="87" t="b">
        <v>0</v>
      </c>
      <c r="J117" s="87" t="b">
        <v>0</v>
      </c>
      <c r="K117" s="87" t="b">
        <v>1</v>
      </c>
      <c r="L117" s="87" t="b">
        <v>0</v>
      </c>
    </row>
    <row r="118" spans="1:12" ht="15">
      <c r="A118" s="87" t="s">
        <v>1162</v>
      </c>
      <c r="B118" s="87" t="s">
        <v>1141</v>
      </c>
      <c r="C118" s="87">
        <v>2</v>
      </c>
      <c r="D118" s="121">
        <v>0.002752866435740891</v>
      </c>
      <c r="E118" s="121">
        <v>2.5123285629470296</v>
      </c>
      <c r="F118" s="87" t="s">
        <v>1186</v>
      </c>
      <c r="G118" s="87" t="b">
        <v>0</v>
      </c>
      <c r="H118" s="87" t="b">
        <v>1</v>
      </c>
      <c r="I118" s="87" t="b">
        <v>0</v>
      </c>
      <c r="J118" s="87" t="b">
        <v>0</v>
      </c>
      <c r="K118" s="87" t="b">
        <v>0</v>
      </c>
      <c r="L118" s="87" t="b">
        <v>0</v>
      </c>
    </row>
    <row r="119" spans="1:12" ht="15">
      <c r="A119" s="87" t="s">
        <v>1141</v>
      </c>
      <c r="B119" s="87" t="s">
        <v>1163</v>
      </c>
      <c r="C119" s="87">
        <v>2</v>
      </c>
      <c r="D119" s="121">
        <v>0.002752866435740891</v>
      </c>
      <c r="E119" s="121">
        <v>2.5123285629470296</v>
      </c>
      <c r="F119" s="87" t="s">
        <v>1186</v>
      </c>
      <c r="G119" s="87" t="b">
        <v>0</v>
      </c>
      <c r="H119" s="87" t="b">
        <v>0</v>
      </c>
      <c r="I119" s="87" t="b">
        <v>0</v>
      </c>
      <c r="J119" s="87" t="b">
        <v>0</v>
      </c>
      <c r="K119" s="87" t="b">
        <v>0</v>
      </c>
      <c r="L119" s="87" t="b">
        <v>0</v>
      </c>
    </row>
    <row r="120" spans="1:12" ht="15">
      <c r="A120" s="87" t="s">
        <v>1163</v>
      </c>
      <c r="B120" s="87" t="s">
        <v>1143</v>
      </c>
      <c r="C120" s="87">
        <v>2</v>
      </c>
      <c r="D120" s="121">
        <v>0.002752866435740891</v>
      </c>
      <c r="E120" s="121">
        <v>2.5123285629470296</v>
      </c>
      <c r="F120" s="87" t="s">
        <v>1186</v>
      </c>
      <c r="G120" s="87" t="b">
        <v>0</v>
      </c>
      <c r="H120" s="87" t="b">
        <v>0</v>
      </c>
      <c r="I120" s="87" t="b">
        <v>0</v>
      </c>
      <c r="J120" s="87" t="b">
        <v>0</v>
      </c>
      <c r="K120" s="87" t="b">
        <v>0</v>
      </c>
      <c r="L120" s="87" t="b">
        <v>0</v>
      </c>
    </row>
    <row r="121" spans="1:12" ht="15">
      <c r="A121" s="87" t="s">
        <v>1143</v>
      </c>
      <c r="B121" s="87" t="s">
        <v>321</v>
      </c>
      <c r="C121" s="87">
        <v>2</v>
      </c>
      <c r="D121" s="121">
        <v>0.002752866435740891</v>
      </c>
      <c r="E121" s="121">
        <v>1.3082085802911045</v>
      </c>
      <c r="F121" s="87" t="s">
        <v>1186</v>
      </c>
      <c r="G121" s="87" t="b">
        <v>0</v>
      </c>
      <c r="H121" s="87" t="b">
        <v>0</v>
      </c>
      <c r="I121" s="87" t="b">
        <v>0</v>
      </c>
      <c r="J121" s="87" t="b">
        <v>0</v>
      </c>
      <c r="K121" s="87" t="b">
        <v>0</v>
      </c>
      <c r="L121" s="87" t="b">
        <v>0</v>
      </c>
    </row>
    <row r="122" spans="1:12" ht="15">
      <c r="A122" s="87" t="s">
        <v>321</v>
      </c>
      <c r="B122" s="87" t="s">
        <v>1164</v>
      </c>
      <c r="C122" s="87">
        <v>2</v>
      </c>
      <c r="D122" s="121">
        <v>0.002752866435740891</v>
      </c>
      <c r="E122" s="121">
        <v>1.4842998393467859</v>
      </c>
      <c r="F122" s="87" t="s">
        <v>1186</v>
      </c>
      <c r="G122" s="87" t="b">
        <v>0</v>
      </c>
      <c r="H122" s="87" t="b">
        <v>0</v>
      </c>
      <c r="I122" s="87" t="b">
        <v>0</v>
      </c>
      <c r="J122" s="87" t="b">
        <v>0</v>
      </c>
      <c r="K122" s="87" t="b">
        <v>0</v>
      </c>
      <c r="L122" s="87" t="b">
        <v>0</v>
      </c>
    </row>
    <row r="123" spans="1:12" ht="15">
      <c r="A123" s="87" t="s">
        <v>1164</v>
      </c>
      <c r="B123" s="87" t="s">
        <v>1115</v>
      </c>
      <c r="C123" s="87">
        <v>2</v>
      </c>
      <c r="D123" s="121">
        <v>0.002752866435740891</v>
      </c>
      <c r="E123" s="121">
        <v>2.387389826338729</v>
      </c>
      <c r="F123" s="87" t="s">
        <v>1186</v>
      </c>
      <c r="G123" s="87" t="b">
        <v>0</v>
      </c>
      <c r="H123" s="87" t="b">
        <v>0</v>
      </c>
      <c r="I123" s="87" t="b">
        <v>0</v>
      </c>
      <c r="J123" s="87" t="b">
        <v>0</v>
      </c>
      <c r="K123" s="87" t="b">
        <v>0</v>
      </c>
      <c r="L123" s="87" t="b">
        <v>0</v>
      </c>
    </row>
    <row r="124" spans="1:12" ht="15">
      <c r="A124" s="87" t="s">
        <v>1115</v>
      </c>
      <c r="B124" s="87" t="s">
        <v>1165</v>
      </c>
      <c r="C124" s="87">
        <v>2</v>
      </c>
      <c r="D124" s="121">
        <v>0.002752866435740891</v>
      </c>
      <c r="E124" s="121">
        <v>2.387389826338729</v>
      </c>
      <c r="F124" s="87" t="s">
        <v>1186</v>
      </c>
      <c r="G124" s="87" t="b">
        <v>0</v>
      </c>
      <c r="H124" s="87" t="b">
        <v>0</v>
      </c>
      <c r="I124" s="87" t="b">
        <v>0</v>
      </c>
      <c r="J124" s="87" t="b">
        <v>0</v>
      </c>
      <c r="K124" s="87" t="b">
        <v>0</v>
      </c>
      <c r="L124" s="87" t="b">
        <v>0</v>
      </c>
    </row>
    <row r="125" spans="1:12" ht="15">
      <c r="A125" s="87" t="s">
        <v>1165</v>
      </c>
      <c r="B125" s="87" t="s">
        <v>1067</v>
      </c>
      <c r="C125" s="87">
        <v>2</v>
      </c>
      <c r="D125" s="121">
        <v>0.002752866435740891</v>
      </c>
      <c r="E125" s="121">
        <v>1.6884198220027107</v>
      </c>
      <c r="F125" s="87" t="s">
        <v>1186</v>
      </c>
      <c r="G125" s="87" t="b">
        <v>0</v>
      </c>
      <c r="H125" s="87" t="b">
        <v>0</v>
      </c>
      <c r="I125" s="87" t="b">
        <v>0</v>
      </c>
      <c r="J125" s="87" t="b">
        <v>0</v>
      </c>
      <c r="K125" s="87" t="b">
        <v>0</v>
      </c>
      <c r="L125" s="87" t="b">
        <v>0</v>
      </c>
    </row>
    <row r="126" spans="1:12" ht="15">
      <c r="A126" s="87" t="s">
        <v>1076</v>
      </c>
      <c r="B126" s="87" t="s">
        <v>1077</v>
      </c>
      <c r="C126" s="87">
        <v>2</v>
      </c>
      <c r="D126" s="121">
        <v>0.002752866435740891</v>
      </c>
      <c r="E126" s="121">
        <v>1.0625931087169995</v>
      </c>
      <c r="F126" s="87" t="s">
        <v>1186</v>
      </c>
      <c r="G126" s="87" t="b">
        <v>0</v>
      </c>
      <c r="H126" s="87" t="b">
        <v>0</v>
      </c>
      <c r="I126" s="87" t="b">
        <v>0</v>
      </c>
      <c r="J126" s="87" t="b">
        <v>0</v>
      </c>
      <c r="K126" s="87" t="b">
        <v>0</v>
      </c>
      <c r="L126" s="87" t="b">
        <v>0</v>
      </c>
    </row>
    <row r="127" spans="1:12" ht="15">
      <c r="A127" s="87" t="s">
        <v>1077</v>
      </c>
      <c r="B127" s="87" t="s">
        <v>1078</v>
      </c>
      <c r="C127" s="87">
        <v>2</v>
      </c>
      <c r="D127" s="121">
        <v>0.002752866435740891</v>
      </c>
      <c r="E127" s="121">
        <v>1.0625931087169995</v>
      </c>
      <c r="F127" s="87" t="s">
        <v>1186</v>
      </c>
      <c r="G127" s="87" t="b">
        <v>0</v>
      </c>
      <c r="H127" s="87" t="b">
        <v>0</v>
      </c>
      <c r="I127" s="87" t="b">
        <v>0</v>
      </c>
      <c r="J127" s="87" t="b">
        <v>0</v>
      </c>
      <c r="K127" s="87" t="b">
        <v>0</v>
      </c>
      <c r="L127" s="87" t="b">
        <v>0</v>
      </c>
    </row>
    <row r="128" spans="1:12" ht="15">
      <c r="A128" s="87" t="s">
        <v>1166</v>
      </c>
      <c r="B128" s="87" t="s">
        <v>1167</v>
      </c>
      <c r="C128" s="87">
        <v>2</v>
      </c>
      <c r="D128" s="121">
        <v>0.002752866435740891</v>
      </c>
      <c r="E128" s="121">
        <v>2.6884198220027105</v>
      </c>
      <c r="F128" s="87" t="s">
        <v>1186</v>
      </c>
      <c r="G128" s="87" t="b">
        <v>0</v>
      </c>
      <c r="H128" s="87" t="b">
        <v>0</v>
      </c>
      <c r="I128" s="87" t="b">
        <v>0</v>
      </c>
      <c r="J128" s="87" t="b">
        <v>0</v>
      </c>
      <c r="K128" s="87" t="b">
        <v>0</v>
      </c>
      <c r="L128" s="87" t="b">
        <v>0</v>
      </c>
    </row>
    <row r="129" spans="1:12" ht="15">
      <c r="A129" s="87" t="s">
        <v>1167</v>
      </c>
      <c r="B129" s="87" t="s">
        <v>1168</v>
      </c>
      <c r="C129" s="87">
        <v>2</v>
      </c>
      <c r="D129" s="121">
        <v>0.002752866435740891</v>
      </c>
      <c r="E129" s="121">
        <v>2.6884198220027105</v>
      </c>
      <c r="F129" s="87" t="s">
        <v>1186</v>
      </c>
      <c r="G129" s="87" t="b">
        <v>0</v>
      </c>
      <c r="H129" s="87" t="b">
        <v>0</v>
      </c>
      <c r="I129" s="87" t="b">
        <v>0</v>
      </c>
      <c r="J129" s="87" t="b">
        <v>0</v>
      </c>
      <c r="K129" s="87" t="b">
        <v>0</v>
      </c>
      <c r="L129" s="87" t="b">
        <v>0</v>
      </c>
    </row>
    <row r="130" spans="1:12" ht="15">
      <c r="A130" s="87" t="s">
        <v>1168</v>
      </c>
      <c r="B130" s="87" t="s">
        <v>1169</v>
      </c>
      <c r="C130" s="87">
        <v>2</v>
      </c>
      <c r="D130" s="121">
        <v>0.002752866435740891</v>
      </c>
      <c r="E130" s="121">
        <v>2.6884198220027105</v>
      </c>
      <c r="F130" s="87" t="s">
        <v>1186</v>
      </c>
      <c r="G130" s="87" t="b">
        <v>0</v>
      </c>
      <c r="H130" s="87" t="b">
        <v>0</v>
      </c>
      <c r="I130" s="87" t="b">
        <v>0</v>
      </c>
      <c r="J130" s="87" t="b">
        <v>0</v>
      </c>
      <c r="K130" s="87" t="b">
        <v>0</v>
      </c>
      <c r="L130" s="87" t="b">
        <v>0</v>
      </c>
    </row>
    <row r="131" spans="1:12" ht="15">
      <c r="A131" s="87" t="s">
        <v>1169</v>
      </c>
      <c r="B131" s="87" t="s">
        <v>1170</v>
      </c>
      <c r="C131" s="87">
        <v>2</v>
      </c>
      <c r="D131" s="121">
        <v>0.002752866435740891</v>
      </c>
      <c r="E131" s="121">
        <v>2.6884198220027105</v>
      </c>
      <c r="F131" s="87" t="s">
        <v>1186</v>
      </c>
      <c r="G131" s="87" t="b">
        <v>0</v>
      </c>
      <c r="H131" s="87" t="b">
        <v>0</v>
      </c>
      <c r="I131" s="87" t="b">
        <v>0</v>
      </c>
      <c r="J131" s="87" t="b">
        <v>0</v>
      </c>
      <c r="K131" s="87" t="b">
        <v>0</v>
      </c>
      <c r="L131" s="87" t="b">
        <v>0</v>
      </c>
    </row>
    <row r="132" spans="1:12" ht="15">
      <c r="A132" s="87" t="s">
        <v>1170</v>
      </c>
      <c r="B132" s="87" t="s">
        <v>1171</v>
      </c>
      <c r="C132" s="87">
        <v>2</v>
      </c>
      <c r="D132" s="121">
        <v>0.002752866435740891</v>
      </c>
      <c r="E132" s="121">
        <v>2.6884198220027105</v>
      </c>
      <c r="F132" s="87" t="s">
        <v>1186</v>
      </c>
      <c r="G132" s="87" t="b">
        <v>0</v>
      </c>
      <c r="H132" s="87" t="b">
        <v>0</v>
      </c>
      <c r="I132" s="87" t="b">
        <v>0</v>
      </c>
      <c r="J132" s="87" t="b">
        <v>0</v>
      </c>
      <c r="K132" s="87" t="b">
        <v>0</v>
      </c>
      <c r="L132" s="87" t="b">
        <v>0</v>
      </c>
    </row>
    <row r="133" spans="1:12" ht="15">
      <c r="A133" s="87" t="s">
        <v>1171</v>
      </c>
      <c r="B133" s="87" t="s">
        <v>1172</v>
      </c>
      <c r="C133" s="87">
        <v>2</v>
      </c>
      <c r="D133" s="121">
        <v>0.002752866435740891</v>
      </c>
      <c r="E133" s="121">
        <v>2.6884198220027105</v>
      </c>
      <c r="F133" s="87" t="s">
        <v>1186</v>
      </c>
      <c r="G133" s="87" t="b">
        <v>0</v>
      </c>
      <c r="H133" s="87" t="b">
        <v>0</v>
      </c>
      <c r="I133" s="87" t="b">
        <v>0</v>
      </c>
      <c r="J133" s="87" t="b">
        <v>0</v>
      </c>
      <c r="K133" s="87" t="b">
        <v>0</v>
      </c>
      <c r="L133" s="87" t="b">
        <v>0</v>
      </c>
    </row>
    <row r="134" spans="1:12" ht="15">
      <c r="A134" s="87" t="s">
        <v>1172</v>
      </c>
      <c r="B134" s="87" t="s">
        <v>1173</v>
      </c>
      <c r="C134" s="87">
        <v>2</v>
      </c>
      <c r="D134" s="121">
        <v>0.002752866435740891</v>
      </c>
      <c r="E134" s="121">
        <v>2.6884198220027105</v>
      </c>
      <c r="F134" s="87" t="s">
        <v>1186</v>
      </c>
      <c r="G134" s="87" t="b">
        <v>0</v>
      </c>
      <c r="H134" s="87" t="b">
        <v>0</v>
      </c>
      <c r="I134" s="87" t="b">
        <v>0</v>
      </c>
      <c r="J134" s="87" t="b">
        <v>0</v>
      </c>
      <c r="K134" s="87" t="b">
        <v>0</v>
      </c>
      <c r="L134" s="87" t="b">
        <v>0</v>
      </c>
    </row>
    <row r="135" spans="1:12" ht="15">
      <c r="A135" s="87" t="s">
        <v>1173</v>
      </c>
      <c r="B135" s="87" t="s">
        <v>1174</v>
      </c>
      <c r="C135" s="87">
        <v>2</v>
      </c>
      <c r="D135" s="121">
        <v>0.002752866435740891</v>
      </c>
      <c r="E135" s="121">
        <v>2.6884198220027105</v>
      </c>
      <c r="F135" s="87" t="s">
        <v>1186</v>
      </c>
      <c r="G135" s="87" t="b">
        <v>0</v>
      </c>
      <c r="H135" s="87" t="b">
        <v>0</v>
      </c>
      <c r="I135" s="87" t="b">
        <v>0</v>
      </c>
      <c r="J135" s="87" t="b">
        <v>0</v>
      </c>
      <c r="K135" s="87" t="b">
        <v>0</v>
      </c>
      <c r="L135" s="87" t="b">
        <v>0</v>
      </c>
    </row>
    <row r="136" spans="1:12" ht="15">
      <c r="A136" s="87" t="s">
        <v>1174</v>
      </c>
      <c r="B136" s="87" t="s">
        <v>1175</v>
      </c>
      <c r="C136" s="87">
        <v>2</v>
      </c>
      <c r="D136" s="121">
        <v>0.002752866435740891</v>
      </c>
      <c r="E136" s="121">
        <v>2.6884198220027105</v>
      </c>
      <c r="F136" s="87" t="s">
        <v>1186</v>
      </c>
      <c r="G136" s="87" t="b">
        <v>0</v>
      </c>
      <c r="H136" s="87" t="b">
        <v>0</v>
      </c>
      <c r="I136" s="87" t="b">
        <v>0</v>
      </c>
      <c r="J136" s="87" t="b">
        <v>0</v>
      </c>
      <c r="K136" s="87" t="b">
        <v>0</v>
      </c>
      <c r="L136" s="87" t="b">
        <v>0</v>
      </c>
    </row>
    <row r="137" spans="1:12" ht="15">
      <c r="A137" s="87" t="s">
        <v>1175</v>
      </c>
      <c r="B137" s="87" t="s">
        <v>1176</v>
      </c>
      <c r="C137" s="87">
        <v>2</v>
      </c>
      <c r="D137" s="121">
        <v>0.002752866435740891</v>
      </c>
      <c r="E137" s="121">
        <v>2.6884198220027105</v>
      </c>
      <c r="F137" s="87" t="s">
        <v>1186</v>
      </c>
      <c r="G137" s="87" t="b">
        <v>0</v>
      </c>
      <c r="H137" s="87" t="b">
        <v>0</v>
      </c>
      <c r="I137" s="87" t="b">
        <v>0</v>
      </c>
      <c r="J137" s="87" t="b">
        <v>0</v>
      </c>
      <c r="K137" s="87" t="b">
        <v>0</v>
      </c>
      <c r="L137" s="87" t="b">
        <v>0</v>
      </c>
    </row>
    <row r="138" spans="1:12" ht="15">
      <c r="A138" s="87" t="s">
        <v>1176</v>
      </c>
      <c r="B138" s="87" t="s">
        <v>1177</v>
      </c>
      <c r="C138" s="87">
        <v>2</v>
      </c>
      <c r="D138" s="121">
        <v>0.002752866435740891</v>
      </c>
      <c r="E138" s="121">
        <v>2.6884198220027105</v>
      </c>
      <c r="F138" s="87" t="s">
        <v>1186</v>
      </c>
      <c r="G138" s="87" t="b">
        <v>0</v>
      </c>
      <c r="H138" s="87" t="b">
        <v>0</v>
      </c>
      <c r="I138" s="87" t="b">
        <v>0</v>
      </c>
      <c r="J138" s="87" t="b">
        <v>0</v>
      </c>
      <c r="K138" s="87" t="b">
        <v>0</v>
      </c>
      <c r="L138" s="87" t="b">
        <v>0</v>
      </c>
    </row>
    <row r="139" spans="1:12" ht="15">
      <c r="A139" s="87" t="s">
        <v>1177</v>
      </c>
      <c r="B139" s="87" t="s">
        <v>1178</v>
      </c>
      <c r="C139" s="87">
        <v>2</v>
      </c>
      <c r="D139" s="121">
        <v>0.002752866435740891</v>
      </c>
      <c r="E139" s="121">
        <v>2.6884198220027105</v>
      </c>
      <c r="F139" s="87" t="s">
        <v>1186</v>
      </c>
      <c r="G139" s="87" t="b">
        <v>0</v>
      </c>
      <c r="H139" s="87" t="b">
        <v>0</v>
      </c>
      <c r="I139" s="87" t="b">
        <v>0</v>
      </c>
      <c r="J139" s="87" t="b">
        <v>0</v>
      </c>
      <c r="K139" s="87" t="b">
        <v>0</v>
      </c>
      <c r="L139" s="87" t="b">
        <v>0</v>
      </c>
    </row>
    <row r="140" spans="1:12" ht="15">
      <c r="A140" s="87" t="s">
        <v>1178</v>
      </c>
      <c r="B140" s="87" t="s">
        <v>1179</v>
      </c>
      <c r="C140" s="87">
        <v>2</v>
      </c>
      <c r="D140" s="121">
        <v>0.002752866435740891</v>
      </c>
      <c r="E140" s="121">
        <v>2.6884198220027105</v>
      </c>
      <c r="F140" s="87" t="s">
        <v>1186</v>
      </c>
      <c r="G140" s="87" t="b">
        <v>0</v>
      </c>
      <c r="H140" s="87" t="b">
        <v>0</v>
      </c>
      <c r="I140" s="87" t="b">
        <v>0</v>
      </c>
      <c r="J140" s="87" t="b">
        <v>0</v>
      </c>
      <c r="K140" s="87" t="b">
        <v>0</v>
      </c>
      <c r="L140" s="87" t="b">
        <v>0</v>
      </c>
    </row>
    <row r="141" spans="1:12" ht="15">
      <c r="A141" s="87" t="s">
        <v>1179</v>
      </c>
      <c r="B141" s="87" t="s">
        <v>1180</v>
      </c>
      <c r="C141" s="87">
        <v>2</v>
      </c>
      <c r="D141" s="121">
        <v>0.002752866435740891</v>
      </c>
      <c r="E141" s="121">
        <v>2.6884198220027105</v>
      </c>
      <c r="F141" s="87" t="s">
        <v>1186</v>
      </c>
      <c r="G141" s="87" t="b">
        <v>0</v>
      </c>
      <c r="H141" s="87" t="b">
        <v>0</v>
      </c>
      <c r="I141" s="87" t="b">
        <v>0</v>
      </c>
      <c r="J141" s="87" t="b">
        <v>0</v>
      </c>
      <c r="K141" s="87" t="b">
        <v>0</v>
      </c>
      <c r="L141" s="87" t="b">
        <v>0</v>
      </c>
    </row>
    <row r="142" spans="1:12" ht="15">
      <c r="A142" s="87" t="s">
        <v>1180</v>
      </c>
      <c r="B142" s="87" t="s">
        <v>1181</v>
      </c>
      <c r="C142" s="87">
        <v>2</v>
      </c>
      <c r="D142" s="121">
        <v>0.002752866435740891</v>
      </c>
      <c r="E142" s="121">
        <v>2.6884198220027105</v>
      </c>
      <c r="F142" s="87" t="s">
        <v>1186</v>
      </c>
      <c r="G142" s="87" t="b">
        <v>0</v>
      </c>
      <c r="H142" s="87" t="b">
        <v>0</v>
      </c>
      <c r="I142" s="87" t="b">
        <v>0</v>
      </c>
      <c r="J142" s="87" t="b">
        <v>0</v>
      </c>
      <c r="K142" s="87" t="b">
        <v>0</v>
      </c>
      <c r="L142" s="87" t="b">
        <v>0</v>
      </c>
    </row>
    <row r="143" spans="1:12" ht="15">
      <c r="A143" s="87" t="s">
        <v>1181</v>
      </c>
      <c r="B143" s="87" t="s">
        <v>1182</v>
      </c>
      <c r="C143" s="87">
        <v>2</v>
      </c>
      <c r="D143" s="121">
        <v>0.002752866435740891</v>
      </c>
      <c r="E143" s="121">
        <v>2.6884198220027105</v>
      </c>
      <c r="F143" s="87" t="s">
        <v>1186</v>
      </c>
      <c r="G143" s="87" t="b">
        <v>0</v>
      </c>
      <c r="H143" s="87" t="b">
        <v>0</v>
      </c>
      <c r="I143" s="87" t="b">
        <v>0</v>
      </c>
      <c r="J143" s="87" t="b">
        <v>0</v>
      </c>
      <c r="K143" s="87" t="b">
        <v>0</v>
      </c>
      <c r="L143" s="87" t="b">
        <v>0</v>
      </c>
    </row>
    <row r="144" spans="1:12" ht="15">
      <c r="A144" s="87" t="s">
        <v>1182</v>
      </c>
      <c r="B144" s="87" t="s">
        <v>1183</v>
      </c>
      <c r="C144" s="87">
        <v>2</v>
      </c>
      <c r="D144" s="121">
        <v>0.002752866435740891</v>
      </c>
      <c r="E144" s="121">
        <v>2.6884198220027105</v>
      </c>
      <c r="F144" s="87" t="s">
        <v>1186</v>
      </c>
      <c r="G144" s="87" t="b">
        <v>0</v>
      </c>
      <c r="H144" s="87" t="b">
        <v>0</v>
      </c>
      <c r="I144" s="87" t="b">
        <v>0</v>
      </c>
      <c r="J144" s="87" t="b">
        <v>0</v>
      </c>
      <c r="K144" s="87" t="b">
        <v>0</v>
      </c>
      <c r="L144" s="87" t="b">
        <v>0</v>
      </c>
    </row>
    <row r="145" spans="1:12" ht="15">
      <c r="A145" s="87" t="s">
        <v>1183</v>
      </c>
      <c r="B145" s="87" t="s">
        <v>1144</v>
      </c>
      <c r="C145" s="87">
        <v>2</v>
      </c>
      <c r="D145" s="121">
        <v>0.002752866435740891</v>
      </c>
      <c r="E145" s="121">
        <v>2.5123285629470296</v>
      </c>
      <c r="F145" s="87" t="s">
        <v>1186</v>
      </c>
      <c r="G145" s="87" t="b">
        <v>0</v>
      </c>
      <c r="H145" s="87" t="b">
        <v>0</v>
      </c>
      <c r="I145" s="87" t="b">
        <v>0</v>
      </c>
      <c r="J145" s="87" t="b">
        <v>0</v>
      </c>
      <c r="K145" s="87" t="b">
        <v>0</v>
      </c>
      <c r="L145" s="87" t="b">
        <v>0</v>
      </c>
    </row>
    <row r="146" spans="1:12" ht="15">
      <c r="A146" s="87" t="s">
        <v>1144</v>
      </c>
      <c r="B146" s="87" t="s">
        <v>276</v>
      </c>
      <c r="C146" s="87">
        <v>2</v>
      </c>
      <c r="D146" s="121">
        <v>0.002752866435740891</v>
      </c>
      <c r="E146" s="121">
        <v>2.5123285629470296</v>
      </c>
      <c r="F146" s="87" t="s">
        <v>1186</v>
      </c>
      <c r="G146" s="87" t="b">
        <v>0</v>
      </c>
      <c r="H146" s="87" t="b">
        <v>0</v>
      </c>
      <c r="I146" s="87" t="b">
        <v>0</v>
      </c>
      <c r="J146" s="87" t="b">
        <v>0</v>
      </c>
      <c r="K146" s="87" t="b">
        <v>0</v>
      </c>
      <c r="L146" s="87" t="b">
        <v>0</v>
      </c>
    </row>
    <row r="147" spans="1:12" ht="15">
      <c r="A147" s="87" t="s">
        <v>276</v>
      </c>
      <c r="B147" s="87" t="s">
        <v>275</v>
      </c>
      <c r="C147" s="87">
        <v>2</v>
      </c>
      <c r="D147" s="121">
        <v>0.002752866435740891</v>
      </c>
      <c r="E147" s="121">
        <v>2.6884198220027105</v>
      </c>
      <c r="F147" s="87" t="s">
        <v>1186</v>
      </c>
      <c r="G147" s="87" t="b">
        <v>0</v>
      </c>
      <c r="H147" s="87" t="b">
        <v>0</v>
      </c>
      <c r="I147" s="87" t="b">
        <v>0</v>
      </c>
      <c r="J147" s="87" t="b">
        <v>0</v>
      </c>
      <c r="K147" s="87" t="b">
        <v>0</v>
      </c>
      <c r="L147" s="87" t="b">
        <v>0</v>
      </c>
    </row>
    <row r="148" spans="1:12" ht="15">
      <c r="A148" s="87" t="s">
        <v>275</v>
      </c>
      <c r="B148" s="87" t="s">
        <v>1069</v>
      </c>
      <c r="C148" s="87">
        <v>2</v>
      </c>
      <c r="D148" s="121">
        <v>0.002752866435740891</v>
      </c>
      <c r="E148" s="121">
        <v>1.785329835010767</v>
      </c>
      <c r="F148" s="87" t="s">
        <v>1186</v>
      </c>
      <c r="G148" s="87" t="b">
        <v>0</v>
      </c>
      <c r="H148" s="87" t="b">
        <v>0</v>
      </c>
      <c r="I148" s="87" t="b">
        <v>0</v>
      </c>
      <c r="J148" s="87" t="b">
        <v>0</v>
      </c>
      <c r="K148" s="87" t="b">
        <v>0</v>
      </c>
      <c r="L148" s="87" t="b">
        <v>0</v>
      </c>
    </row>
    <row r="149" spans="1:12" ht="15">
      <c r="A149" s="87" t="s">
        <v>1082</v>
      </c>
      <c r="B149" s="87" t="s">
        <v>265</v>
      </c>
      <c r="C149" s="87">
        <v>11</v>
      </c>
      <c r="D149" s="121">
        <v>0.007265115247733314</v>
      </c>
      <c r="E149" s="121">
        <v>1.4105552581707912</v>
      </c>
      <c r="F149" s="87" t="s">
        <v>912</v>
      </c>
      <c r="G149" s="87" t="b">
        <v>0</v>
      </c>
      <c r="H149" s="87" t="b">
        <v>0</v>
      </c>
      <c r="I149" s="87" t="b">
        <v>0</v>
      </c>
      <c r="J149" s="87" t="b">
        <v>0</v>
      </c>
      <c r="K149" s="87" t="b">
        <v>0</v>
      </c>
      <c r="L149" s="87" t="b">
        <v>0</v>
      </c>
    </row>
    <row r="150" spans="1:12" ht="15">
      <c r="A150" s="87" t="s">
        <v>265</v>
      </c>
      <c r="B150" s="87" t="s">
        <v>1083</v>
      </c>
      <c r="C150" s="87">
        <v>11</v>
      </c>
      <c r="D150" s="121">
        <v>0.007265115247733314</v>
      </c>
      <c r="E150" s="121">
        <v>1.4105552581707912</v>
      </c>
      <c r="F150" s="87" t="s">
        <v>912</v>
      </c>
      <c r="G150" s="87" t="b">
        <v>0</v>
      </c>
      <c r="H150" s="87" t="b">
        <v>0</v>
      </c>
      <c r="I150" s="87" t="b">
        <v>0</v>
      </c>
      <c r="J150" s="87" t="b">
        <v>0</v>
      </c>
      <c r="K150" s="87" t="b">
        <v>0</v>
      </c>
      <c r="L150" s="87" t="b">
        <v>0</v>
      </c>
    </row>
    <row r="151" spans="1:12" ht="15">
      <c r="A151" s="87" t="s">
        <v>1083</v>
      </c>
      <c r="B151" s="87" t="s">
        <v>321</v>
      </c>
      <c r="C151" s="87">
        <v>11</v>
      </c>
      <c r="D151" s="121">
        <v>0.007265115247733314</v>
      </c>
      <c r="E151" s="121">
        <v>1.6101276130759954</v>
      </c>
      <c r="F151" s="87" t="s">
        <v>912</v>
      </c>
      <c r="G151" s="87" t="b">
        <v>0</v>
      </c>
      <c r="H151" s="87" t="b">
        <v>0</v>
      </c>
      <c r="I151" s="87" t="b">
        <v>0</v>
      </c>
      <c r="J151" s="87" t="b">
        <v>0</v>
      </c>
      <c r="K151" s="87" t="b">
        <v>0</v>
      </c>
      <c r="L151" s="87" t="b">
        <v>0</v>
      </c>
    </row>
    <row r="152" spans="1:12" ht="15">
      <c r="A152" s="87" t="s">
        <v>321</v>
      </c>
      <c r="B152" s="87" t="s">
        <v>274</v>
      </c>
      <c r="C152" s="87">
        <v>11</v>
      </c>
      <c r="D152" s="121">
        <v>0.007265115247733314</v>
      </c>
      <c r="E152" s="121">
        <v>1.4210713768559464</v>
      </c>
      <c r="F152" s="87" t="s">
        <v>912</v>
      </c>
      <c r="G152" s="87" t="b">
        <v>0</v>
      </c>
      <c r="H152" s="87" t="b">
        <v>0</v>
      </c>
      <c r="I152" s="87" t="b">
        <v>0</v>
      </c>
      <c r="J152" s="87" t="b">
        <v>0</v>
      </c>
      <c r="K152" s="87" t="b">
        <v>0</v>
      </c>
      <c r="L152" s="87" t="b">
        <v>0</v>
      </c>
    </row>
    <row r="153" spans="1:12" ht="15">
      <c r="A153" s="87" t="s">
        <v>274</v>
      </c>
      <c r="B153" s="87" t="s">
        <v>1070</v>
      </c>
      <c r="C153" s="87">
        <v>11</v>
      </c>
      <c r="D153" s="121">
        <v>0.007265115247733314</v>
      </c>
      <c r="E153" s="121">
        <v>1.3504903025702393</v>
      </c>
      <c r="F153" s="87" t="s">
        <v>912</v>
      </c>
      <c r="G153" s="87" t="b">
        <v>0</v>
      </c>
      <c r="H153" s="87" t="b">
        <v>0</v>
      </c>
      <c r="I153" s="87" t="b">
        <v>0</v>
      </c>
      <c r="J153" s="87" t="b">
        <v>0</v>
      </c>
      <c r="K153" s="87" t="b">
        <v>0</v>
      </c>
      <c r="L153" s="87" t="b">
        <v>0</v>
      </c>
    </row>
    <row r="154" spans="1:12" ht="15">
      <c r="A154" s="87" t="s">
        <v>1070</v>
      </c>
      <c r="B154" s="87" t="s">
        <v>1084</v>
      </c>
      <c r="C154" s="87">
        <v>11</v>
      </c>
      <c r="D154" s="121">
        <v>0.007265115247733314</v>
      </c>
      <c r="E154" s="121">
        <v>1.513217600067939</v>
      </c>
      <c r="F154" s="87" t="s">
        <v>912</v>
      </c>
      <c r="G154" s="87" t="b">
        <v>0</v>
      </c>
      <c r="H154" s="87" t="b">
        <v>0</v>
      </c>
      <c r="I154" s="87" t="b">
        <v>0</v>
      </c>
      <c r="J154" s="87" t="b">
        <v>0</v>
      </c>
      <c r="K154" s="87" t="b">
        <v>0</v>
      </c>
      <c r="L154" s="87" t="b">
        <v>0</v>
      </c>
    </row>
    <row r="155" spans="1:12" ht="15">
      <c r="A155" s="87" t="s">
        <v>1084</v>
      </c>
      <c r="B155" s="87" t="s">
        <v>1065</v>
      </c>
      <c r="C155" s="87">
        <v>11</v>
      </c>
      <c r="D155" s="121">
        <v>0.007265115247733314</v>
      </c>
      <c r="E155" s="121">
        <v>1.212187604403958</v>
      </c>
      <c r="F155" s="87" t="s">
        <v>912</v>
      </c>
      <c r="G155" s="87" t="b">
        <v>0</v>
      </c>
      <c r="H155" s="87" t="b">
        <v>0</v>
      </c>
      <c r="I155" s="87" t="b">
        <v>0</v>
      </c>
      <c r="J155" s="87" t="b">
        <v>0</v>
      </c>
      <c r="K155" s="87" t="b">
        <v>0</v>
      </c>
      <c r="L155" s="87" t="b">
        <v>0</v>
      </c>
    </row>
    <row r="156" spans="1:12" ht="15">
      <c r="A156" s="87" t="s">
        <v>1065</v>
      </c>
      <c r="B156" s="87" t="s">
        <v>1078</v>
      </c>
      <c r="C156" s="87">
        <v>11</v>
      </c>
      <c r="D156" s="121">
        <v>0.007265115247733314</v>
      </c>
      <c r="E156" s="121">
        <v>1.212187604403958</v>
      </c>
      <c r="F156" s="87" t="s">
        <v>912</v>
      </c>
      <c r="G156" s="87" t="b">
        <v>0</v>
      </c>
      <c r="H156" s="87" t="b">
        <v>0</v>
      </c>
      <c r="I156" s="87" t="b">
        <v>0</v>
      </c>
      <c r="J156" s="87" t="b">
        <v>0</v>
      </c>
      <c r="K156" s="87" t="b">
        <v>0</v>
      </c>
      <c r="L156" s="87" t="b">
        <v>0</v>
      </c>
    </row>
    <row r="157" spans="1:12" ht="15">
      <c r="A157" s="87" t="s">
        <v>1078</v>
      </c>
      <c r="B157" s="87" t="s">
        <v>1074</v>
      </c>
      <c r="C157" s="87">
        <v>11</v>
      </c>
      <c r="D157" s="121">
        <v>0.007265115247733314</v>
      </c>
      <c r="E157" s="121">
        <v>1.6101276130759954</v>
      </c>
      <c r="F157" s="87" t="s">
        <v>912</v>
      </c>
      <c r="G157" s="87" t="b">
        <v>0</v>
      </c>
      <c r="H157" s="87" t="b">
        <v>0</v>
      </c>
      <c r="I157" s="87" t="b">
        <v>0</v>
      </c>
      <c r="J157" s="87" t="b">
        <v>0</v>
      </c>
      <c r="K157" s="87" t="b">
        <v>0</v>
      </c>
      <c r="L157" s="87" t="b">
        <v>0</v>
      </c>
    </row>
    <row r="158" spans="1:12" ht="15">
      <c r="A158" s="87" t="s">
        <v>1074</v>
      </c>
      <c r="B158" s="87" t="s">
        <v>1085</v>
      </c>
      <c r="C158" s="87">
        <v>11</v>
      </c>
      <c r="D158" s="121">
        <v>0.007265115247733314</v>
      </c>
      <c r="E158" s="121">
        <v>1.6101276130759954</v>
      </c>
      <c r="F158" s="87" t="s">
        <v>912</v>
      </c>
      <c r="G158" s="87" t="b">
        <v>0</v>
      </c>
      <c r="H158" s="87" t="b">
        <v>0</v>
      </c>
      <c r="I158" s="87" t="b">
        <v>0</v>
      </c>
      <c r="J158" s="87" t="b">
        <v>0</v>
      </c>
      <c r="K158" s="87" t="b">
        <v>0</v>
      </c>
      <c r="L158" s="87" t="b">
        <v>0</v>
      </c>
    </row>
    <row r="159" spans="1:12" ht="15">
      <c r="A159" s="87" t="s">
        <v>1085</v>
      </c>
      <c r="B159" s="87" t="s">
        <v>1086</v>
      </c>
      <c r="C159" s="87">
        <v>11</v>
      </c>
      <c r="D159" s="121">
        <v>0.007265115247733314</v>
      </c>
      <c r="E159" s="121">
        <v>1.6479161739653951</v>
      </c>
      <c r="F159" s="87" t="s">
        <v>912</v>
      </c>
      <c r="G159" s="87" t="b">
        <v>0</v>
      </c>
      <c r="H159" s="87" t="b">
        <v>0</v>
      </c>
      <c r="I159" s="87" t="b">
        <v>0</v>
      </c>
      <c r="J159" s="87" t="b">
        <v>0</v>
      </c>
      <c r="K159" s="87" t="b">
        <v>0</v>
      </c>
      <c r="L159" s="87" t="b">
        <v>0</v>
      </c>
    </row>
    <row r="160" spans="1:12" ht="15">
      <c r="A160" s="87" t="s">
        <v>1086</v>
      </c>
      <c r="B160" s="87" t="s">
        <v>1087</v>
      </c>
      <c r="C160" s="87">
        <v>11</v>
      </c>
      <c r="D160" s="121">
        <v>0.007265115247733314</v>
      </c>
      <c r="E160" s="121">
        <v>1.6479161739653951</v>
      </c>
      <c r="F160" s="87" t="s">
        <v>912</v>
      </c>
      <c r="G160" s="87" t="b">
        <v>0</v>
      </c>
      <c r="H160" s="87" t="b">
        <v>0</v>
      </c>
      <c r="I160" s="87" t="b">
        <v>0</v>
      </c>
      <c r="J160" s="87" t="b">
        <v>1</v>
      </c>
      <c r="K160" s="87" t="b">
        <v>0</v>
      </c>
      <c r="L160" s="87" t="b">
        <v>0</v>
      </c>
    </row>
    <row r="161" spans="1:12" ht="15">
      <c r="A161" s="87" t="s">
        <v>1087</v>
      </c>
      <c r="B161" s="87" t="s">
        <v>1088</v>
      </c>
      <c r="C161" s="87">
        <v>11</v>
      </c>
      <c r="D161" s="121">
        <v>0.007265115247733314</v>
      </c>
      <c r="E161" s="121">
        <v>1.6479161739653951</v>
      </c>
      <c r="F161" s="87" t="s">
        <v>912</v>
      </c>
      <c r="G161" s="87" t="b">
        <v>1</v>
      </c>
      <c r="H161" s="87" t="b">
        <v>0</v>
      </c>
      <c r="I161" s="87" t="b">
        <v>0</v>
      </c>
      <c r="J161" s="87" t="b">
        <v>0</v>
      </c>
      <c r="K161" s="87" t="b">
        <v>0</v>
      </c>
      <c r="L161" s="87" t="b">
        <v>0</v>
      </c>
    </row>
    <row r="162" spans="1:12" ht="15">
      <c r="A162" s="87" t="s">
        <v>1088</v>
      </c>
      <c r="B162" s="87" t="s">
        <v>1068</v>
      </c>
      <c r="C162" s="87">
        <v>11</v>
      </c>
      <c r="D162" s="121">
        <v>0.007265115247733314</v>
      </c>
      <c r="E162" s="121">
        <v>1.5431808234453823</v>
      </c>
      <c r="F162" s="87" t="s">
        <v>912</v>
      </c>
      <c r="G162" s="87" t="b">
        <v>0</v>
      </c>
      <c r="H162" s="87" t="b">
        <v>0</v>
      </c>
      <c r="I162" s="87" t="b">
        <v>0</v>
      </c>
      <c r="J162" s="87" t="b">
        <v>0</v>
      </c>
      <c r="K162" s="87" t="b">
        <v>0</v>
      </c>
      <c r="L162" s="87" t="b">
        <v>0</v>
      </c>
    </row>
    <row r="163" spans="1:12" ht="15">
      <c r="A163" s="87" t="s">
        <v>1068</v>
      </c>
      <c r="B163" s="87" t="s">
        <v>1089</v>
      </c>
      <c r="C163" s="87">
        <v>11</v>
      </c>
      <c r="D163" s="121">
        <v>0.007265115247733314</v>
      </c>
      <c r="E163" s="121">
        <v>1.5431808234453823</v>
      </c>
      <c r="F163" s="87" t="s">
        <v>912</v>
      </c>
      <c r="G163" s="87" t="b">
        <v>0</v>
      </c>
      <c r="H163" s="87" t="b">
        <v>0</v>
      </c>
      <c r="I163" s="87" t="b">
        <v>0</v>
      </c>
      <c r="J163" s="87" t="b">
        <v>0</v>
      </c>
      <c r="K163" s="87" t="b">
        <v>0</v>
      </c>
      <c r="L163" s="87" t="b">
        <v>0</v>
      </c>
    </row>
    <row r="164" spans="1:12" ht="15">
      <c r="A164" s="87" t="s">
        <v>1089</v>
      </c>
      <c r="B164" s="87" t="s">
        <v>1080</v>
      </c>
      <c r="C164" s="87">
        <v>11</v>
      </c>
      <c r="D164" s="121">
        <v>0.007265115247733314</v>
      </c>
      <c r="E164" s="121">
        <v>1.6479161739653951</v>
      </c>
      <c r="F164" s="87" t="s">
        <v>912</v>
      </c>
      <c r="G164" s="87" t="b">
        <v>0</v>
      </c>
      <c r="H164" s="87" t="b">
        <v>0</v>
      </c>
      <c r="I164" s="87" t="b">
        <v>0</v>
      </c>
      <c r="J164" s="87" t="b">
        <v>0</v>
      </c>
      <c r="K164" s="87" t="b">
        <v>0</v>
      </c>
      <c r="L164" s="87" t="b">
        <v>0</v>
      </c>
    </row>
    <row r="165" spans="1:12" ht="15">
      <c r="A165" s="87" t="s">
        <v>1080</v>
      </c>
      <c r="B165" s="87" t="s">
        <v>1065</v>
      </c>
      <c r="C165" s="87">
        <v>11</v>
      </c>
      <c r="D165" s="121">
        <v>0.007265115247733314</v>
      </c>
      <c r="E165" s="121">
        <v>1.1743990435145581</v>
      </c>
      <c r="F165" s="87" t="s">
        <v>912</v>
      </c>
      <c r="G165" s="87" t="b">
        <v>0</v>
      </c>
      <c r="H165" s="87" t="b">
        <v>0</v>
      </c>
      <c r="I165" s="87" t="b">
        <v>0</v>
      </c>
      <c r="J165" s="87" t="b">
        <v>0</v>
      </c>
      <c r="K165" s="87" t="b">
        <v>0</v>
      </c>
      <c r="L165" s="87" t="b">
        <v>0</v>
      </c>
    </row>
    <row r="166" spans="1:12" ht="15">
      <c r="A166" s="87" t="s">
        <v>1065</v>
      </c>
      <c r="B166" s="87" t="s">
        <v>1090</v>
      </c>
      <c r="C166" s="87">
        <v>11</v>
      </c>
      <c r="D166" s="121">
        <v>0.007265115247733314</v>
      </c>
      <c r="E166" s="121">
        <v>1.212187604403958</v>
      </c>
      <c r="F166" s="87" t="s">
        <v>912</v>
      </c>
      <c r="G166" s="87" t="b">
        <v>0</v>
      </c>
      <c r="H166" s="87" t="b">
        <v>0</v>
      </c>
      <c r="I166" s="87" t="b">
        <v>0</v>
      </c>
      <c r="J166" s="87" t="b">
        <v>0</v>
      </c>
      <c r="K166" s="87" t="b">
        <v>0</v>
      </c>
      <c r="L166" s="87" t="b">
        <v>0</v>
      </c>
    </row>
    <row r="167" spans="1:12" ht="15">
      <c r="A167" s="87" t="s">
        <v>1090</v>
      </c>
      <c r="B167" s="87" t="s">
        <v>264</v>
      </c>
      <c r="C167" s="87">
        <v>11</v>
      </c>
      <c r="D167" s="121">
        <v>0.007265115247733314</v>
      </c>
      <c r="E167" s="121">
        <v>1.513217600067939</v>
      </c>
      <c r="F167" s="87" t="s">
        <v>912</v>
      </c>
      <c r="G167" s="87" t="b">
        <v>0</v>
      </c>
      <c r="H167" s="87" t="b">
        <v>0</v>
      </c>
      <c r="I167" s="87" t="b">
        <v>0</v>
      </c>
      <c r="J167" s="87" t="b">
        <v>0</v>
      </c>
      <c r="K167" s="87" t="b">
        <v>0</v>
      </c>
      <c r="L167" s="87" t="b">
        <v>0</v>
      </c>
    </row>
    <row r="168" spans="1:12" ht="15">
      <c r="A168" s="87" t="s">
        <v>264</v>
      </c>
      <c r="B168" s="87" t="s">
        <v>1091</v>
      </c>
      <c r="C168" s="87">
        <v>11</v>
      </c>
      <c r="D168" s="121">
        <v>0.007265115247733314</v>
      </c>
      <c r="E168" s="121">
        <v>1.513217600067939</v>
      </c>
      <c r="F168" s="87" t="s">
        <v>912</v>
      </c>
      <c r="G168" s="87" t="b">
        <v>0</v>
      </c>
      <c r="H168" s="87" t="b">
        <v>0</v>
      </c>
      <c r="I168" s="87" t="b">
        <v>0</v>
      </c>
      <c r="J168" s="87" t="b">
        <v>0</v>
      </c>
      <c r="K168" s="87" t="b">
        <v>0</v>
      </c>
      <c r="L168" s="87" t="b">
        <v>0</v>
      </c>
    </row>
    <row r="169" spans="1:12" ht="15">
      <c r="A169" s="87" t="s">
        <v>1091</v>
      </c>
      <c r="B169" s="87" t="s">
        <v>1092</v>
      </c>
      <c r="C169" s="87">
        <v>11</v>
      </c>
      <c r="D169" s="121">
        <v>0.007265115247733314</v>
      </c>
      <c r="E169" s="121">
        <v>1.6479161739653951</v>
      </c>
      <c r="F169" s="87" t="s">
        <v>912</v>
      </c>
      <c r="G169" s="87" t="b">
        <v>0</v>
      </c>
      <c r="H169" s="87" t="b">
        <v>0</v>
      </c>
      <c r="I169" s="87" t="b">
        <v>0</v>
      </c>
      <c r="J169" s="87" t="b">
        <v>0</v>
      </c>
      <c r="K169" s="87" t="b">
        <v>0</v>
      </c>
      <c r="L169" s="87" t="b">
        <v>0</v>
      </c>
    </row>
    <row r="170" spans="1:12" ht="15">
      <c r="A170" s="87" t="s">
        <v>1092</v>
      </c>
      <c r="B170" s="87" t="s">
        <v>1093</v>
      </c>
      <c r="C170" s="87">
        <v>11</v>
      </c>
      <c r="D170" s="121">
        <v>0.007265115247733314</v>
      </c>
      <c r="E170" s="121">
        <v>1.6479161739653951</v>
      </c>
      <c r="F170" s="87" t="s">
        <v>912</v>
      </c>
      <c r="G170" s="87" t="b">
        <v>0</v>
      </c>
      <c r="H170" s="87" t="b">
        <v>0</v>
      </c>
      <c r="I170" s="87" t="b">
        <v>0</v>
      </c>
      <c r="J170" s="87" t="b">
        <v>0</v>
      </c>
      <c r="K170" s="87" t="b">
        <v>0</v>
      </c>
      <c r="L170" s="87" t="b">
        <v>0</v>
      </c>
    </row>
    <row r="171" spans="1:12" ht="15">
      <c r="A171" s="87" t="s">
        <v>1093</v>
      </c>
      <c r="B171" s="87" t="s">
        <v>1071</v>
      </c>
      <c r="C171" s="87">
        <v>11</v>
      </c>
      <c r="D171" s="121">
        <v>0.007265115247733314</v>
      </c>
      <c r="E171" s="121">
        <v>1.513217600067939</v>
      </c>
      <c r="F171" s="87" t="s">
        <v>912</v>
      </c>
      <c r="G171" s="87" t="b">
        <v>0</v>
      </c>
      <c r="H171" s="87" t="b">
        <v>0</v>
      </c>
      <c r="I171" s="87" t="b">
        <v>0</v>
      </c>
      <c r="J171" s="87" t="b">
        <v>0</v>
      </c>
      <c r="K171" s="87" t="b">
        <v>0</v>
      </c>
      <c r="L171" s="87" t="b">
        <v>0</v>
      </c>
    </row>
    <row r="172" spans="1:12" ht="15">
      <c r="A172" s="87" t="s">
        <v>1071</v>
      </c>
      <c r="B172" s="87" t="s">
        <v>1094</v>
      </c>
      <c r="C172" s="87">
        <v>11</v>
      </c>
      <c r="D172" s="121">
        <v>0.007265115247733314</v>
      </c>
      <c r="E172" s="121">
        <v>1.513217600067939</v>
      </c>
      <c r="F172" s="87" t="s">
        <v>912</v>
      </c>
      <c r="G172" s="87" t="b">
        <v>0</v>
      </c>
      <c r="H172" s="87" t="b">
        <v>0</v>
      </c>
      <c r="I172" s="87" t="b">
        <v>0</v>
      </c>
      <c r="J172" s="87" t="b">
        <v>0</v>
      </c>
      <c r="K172" s="87" t="b">
        <v>0</v>
      </c>
      <c r="L172" s="87" t="b">
        <v>0</v>
      </c>
    </row>
    <row r="173" spans="1:12" ht="15">
      <c r="A173" s="87" t="s">
        <v>1094</v>
      </c>
      <c r="B173" s="87" t="s">
        <v>1069</v>
      </c>
      <c r="C173" s="87">
        <v>11</v>
      </c>
      <c r="D173" s="121">
        <v>0.007265115247733314</v>
      </c>
      <c r="E173" s="121">
        <v>1.6101276130759954</v>
      </c>
      <c r="F173" s="87" t="s">
        <v>912</v>
      </c>
      <c r="G173" s="87" t="b">
        <v>0</v>
      </c>
      <c r="H173" s="87" t="b">
        <v>0</v>
      </c>
      <c r="I173" s="87" t="b">
        <v>0</v>
      </c>
      <c r="J173" s="87" t="b">
        <v>0</v>
      </c>
      <c r="K173" s="87" t="b">
        <v>0</v>
      </c>
      <c r="L173" s="87" t="b">
        <v>0</v>
      </c>
    </row>
    <row r="174" spans="1:12" ht="15">
      <c r="A174" s="87" t="s">
        <v>1081</v>
      </c>
      <c r="B174" s="87" t="s">
        <v>1073</v>
      </c>
      <c r="C174" s="87">
        <v>4</v>
      </c>
      <c r="D174" s="121">
        <v>0.00606745614334225</v>
      </c>
      <c r="E174" s="121">
        <v>1.133006358356333</v>
      </c>
      <c r="F174" s="87" t="s">
        <v>912</v>
      </c>
      <c r="G174" s="87" t="b">
        <v>0</v>
      </c>
      <c r="H174" s="87" t="b">
        <v>0</v>
      </c>
      <c r="I174" s="87" t="b">
        <v>0</v>
      </c>
      <c r="J174" s="87" t="b">
        <v>0</v>
      </c>
      <c r="K174" s="87" t="b">
        <v>0</v>
      </c>
      <c r="L174" s="87" t="b">
        <v>0</v>
      </c>
    </row>
    <row r="175" spans="1:12" ht="15">
      <c r="A175" s="87" t="s">
        <v>1073</v>
      </c>
      <c r="B175" s="87" t="s">
        <v>1116</v>
      </c>
      <c r="C175" s="87">
        <v>4</v>
      </c>
      <c r="D175" s="121">
        <v>0.00606745614334225</v>
      </c>
      <c r="E175" s="121">
        <v>1.9111576087399766</v>
      </c>
      <c r="F175" s="87" t="s">
        <v>912</v>
      </c>
      <c r="G175" s="87" t="b">
        <v>0</v>
      </c>
      <c r="H175" s="87" t="b">
        <v>0</v>
      </c>
      <c r="I175" s="87" t="b">
        <v>0</v>
      </c>
      <c r="J175" s="87" t="b">
        <v>1</v>
      </c>
      <c r="K175" s="87" t="b">
        <v>0</v>
      </c>
      <c r="L175" s="87" t="b">
        <v>0</v>
      </c>
    </row>
    <row r="176" spans="1:12" ht="15">
      <c r="A176" s="87" t="s">
        <v>1116</v>
      </c>
      <c r="B176" s="87" t="s">
        <v>1117</v>
      </c>
      <c r="C176" s="87">
        <v>4</v>
      </c>
      <c r="D176" s="121">
        <v>0.00606745614334225</v>
      </c>
      <c r="E176" s="121">
        <v>2.0872488677956578</v>
      </c>
      <c r="F176" s="87" t="s">
        <v>912</v>
      </c>
      <c r="G176" s="87" t="b">
        <v>1</v>
      </c>
      <c r="H176" s="87" t="b">
        <v>0</v>
      </c>
      <c r="I176" s="87" t="b">
        <v>0</v>
      </c>
      <c r="J176" s="87" t="b">
        <v>0</v>
      </c>
      <c r="K176" s="87" t="b">
        <v>0</v>
      </c>
      <c r="L176" s="87" t="b">
        <v>0</v>
      </c>
    </row>
    <row r="177" spans="1:12" ht="15">
      <c r="A177" s="87" t="s">
        <v>1117</v>
      </c>
      <c r="B177" s="87" t="s">
        <v>1118</v>
      </c>
      <c r="C177" s="87">
        <v>4</v>
      </c>
      <c r="D177" s="121">
        <v>0.00606745614334225</v>
      </c>
      <c r="E177" s="121">
        <v>2.0872488677956578</v>
      </c>
      <c r="F177" s="87" t="s">
        <v>912</v>
      </c>
      <c r="G177" s="87" t="b">
        <v>0</v>
      </c>
      <c r="H177" s="87" t="b">
        <v>0</v>
      </c>
      <c r="I177" s="87" t="b">
        <v>0</v>
      </c>
      <c r="J177" s="87" t="b">
        <v>0</v>
      </c>
      <c r="K177" s="87" t="b">
        <v>0</v>
      </c>
      <c r="L177" s="87" t="b">
        <v>0</v>
      </c>
    </row>
    <row r="178" spans="1:12" ht="15">
      <c r="A178" s="87" t="s">
        <v>1118</v>
      </c>
      <c r="B178" s="87" t="s">
        <v>265</v>
      </c>
      <c r="C178" s="87">
        <v>4</v>
      </c>
      <c r="D178" s="121">
        <v>0.00606745614334225</v>
      </c>
      <c r="E178" s="121">
        <v>1.4105552581707912</v>
      </c>
      <c r="F178" s="87" t="s">
        <v>912</v>
      </c>
      <c r="G178" s="87" t="b">
        <v>0</v>
      </c>
      <c r="H178" s="87" t="b">
        <v>0</v>
      </c>
      <c r="I178" s="87" t="b">
        <v>0</v>
      </c>
      <c r="J178" s="87" t="b">
        <v>0</v>
      </c>
      <c r="K178" s="87" t="b">
        <v>0</v>
      </c>
      <c r="L178" s="87" t="b">
        <v>0</v>
      </c>
    </row>
    <row r="179" spans="1:12" ht="15">
      <c r="A179" s="87" t="s">
        <v>265</v>
      </c>
      <c r="B179" s="87" t="s">
        <v>1065</v>
      </c>
      <c r="C179" s="87">
        <v>4</v>
      </c>
      <c r="D179" s="121">
        <v>0.00606745614334225</v>
      </c>
      <c r="E179" s="121">
        <v>0.5354939947790913</v>
      </c>
      <c r="F179" s="87" t="s">
        <v>912</v>
      </c>
      <c r="G179" s="87" t="b">
        <v>0</v>
      </c>
      <c r="H179" s="87" t="b">
        <v>0</v>
      </c>
      <c r="I179" s="87" t="b">
        <v>0</v>
      </c>
      <c r="J179" s="87" t="b">
        <v>0</v>
      </c>
      <c r="K179" s="87" t="b">
        <v>0</v>
      </c>
      <c r="L179" s="87" t="b">
        <v>0</v>
      </c>
    </row>
    <row r="180" spans="1:12" ht="15">
      <c r="A180" s="87" t="s">
        <v>1065</v>
      </c>
      <c r="B180" s="87" t="s">
        <v>1119</v>
      </c>
      <c r="C180" s="87">
        <v>4</v>
      </c>
      <c r="D180" s="121">
        <v>0.00606745614334225</v>
      </c>
      <c r="E180" s="121">
        <v>1.212187604403958</v>
      </c>
      <c r="F180" s="87" t="s">
        <v>912</v>
      </c>
      <c r="G180" s="87" t="b">
        <v>0</v>
      </c>
      <c r="H180" s="87" t="b">
        <v>0</v>
      </c>
      <c r="I180" s="87" t="b">
        <v>0</v>
      </c>
      <c r="J180" s="87" t="b">
        <v>0</v>
      </c>
      <c r="K180" s="87" t="b">
        <v>0</v>
      </c>
      <c r="L180" s="87" t="b">
        <v>0</v>
      </c>
    </row>
    <row r="181" spans="1:12" ht="15">
      <c r="A181" s="87" t="s">
        <v>1119</v>
      </c>
      <c r="B181" s="87" t="s">
        <v>1066</v>
      </c>
      <c r="C181" s="87">
        <v>4</v>
      </c>
      <c r="D181" s="121">
        <v>0.00606745614334225</v>
      </c>
      <c r="E181" s="121">
        <v>2.0872488677956578</v>
      </c>
      <c r="F181" s="87" t="s">
        <v>912</v>
      </c>
      <c r="G181" s="87" t="b">
        <v>0</v>
      </c>
      <c r="H181" s="87" t="b">
        <v>0</v>
      </c>
      <c r="I181" s="87" t="b">
        <v>0</v>
      </c>
      <c r="J181" s="87" t="b">
        <v>0</v>
      </c>
      <c r="K181" s="87" t="b">
        <v>0</v>
      </c>
      <c r="L181" s="87" t="b">
        <v>0</v>
      </c>
    </row>
    <row r="182" spans="1:12" ht="15">
      <c r="A182" s="87" t="s">
        <v>1066</v>
      </c>
      <c r="B182" s="87" t="s">
        <v>1120</v>
      </c>
      <c r="C182" s="87">
        <v>4</v>
      </c>
      <c r="D182" s="121">
        <v>0.00606745614334225</v>
      </c>
      <c r="E182" s="121">
        <v>2.0872488677956578</v>
      </c>
      <c r="F182" s="87" t="s">
        <v>912</v>
      </c>
      <c r="G182" s="87" t="b">
        <v>0</v>
      </c>
      <c r="H182" s="87" t="b">
        <v>0</v>
      </c>
      <c r="I182" s="87" t="b">
        <v>0</v>
      </c>
      <c r="J182" s="87" t="b">
        <v>0</v>
      </c>
      <c r="K182" s="87" t="b">
        <v>0</v>
      </c>
      <c r="L182" s="87" t="b">
        <v>0</v>
      </c>
    </row>
    <row r="183" spans="1:12" ht="15">
      <c r="A183" s="87" t="s">
        <v>1120</v>
      </c>
      <c r="B183" s="87" t="s">
        <v>1121</v>
      </c>
      <c r="C183" s="87">
        <v>4</v>
      </c>
      <c r="D183" s="121">
        <v>0.00606745614334225</v>
      </c>
      <c r="E183" s="121">
        <v>2.0872488677956578</v>
      </c>
      <c r="F183" s="87" t="s">
        <v>912</v>
      </c>
      <c r="G183" s="87" t="b">
        <v>0</v>
      </c>
      <c r="H183" s="87" t="b">
        <v>0</v>
      </c>
      <c r="I183" s="87" t="b">
        <v>0</v>
      </c>
      <c r="J183" s="87" t="b">
        <v>0</v>
      </c>
      <c r="K183" s="87" t="b">
        <v>0</v>
      </c>
      <c r="L183" s="87" t="b">
        <v>0</v>
      </c>
    </row>
    <row r="184" spans="1:12" ht="15">
      <c r="A184" s="87" t="s">
        <v>1121</v>
      </c>
      <c r="B184" s="87" t="s">
        <v>1122</v>
      </c>
      <c r="C184" s="87">
        <v>4</v>
      </c>
      <c r="D184" s="121">
        <v>0.00606745614334225</v>
      </c>
      <c r="E184" s="121">
        <v>2.0872488677956578</v>
      </c>
      <c r="F184" s="87" t="s">
        <v>912</v>
      </c>
      <c r="G184" s="87" t="b">
        <v>0</v>
      </c>
      <c r="H184" s="87" t="b">
        <v>0</v>
      </c>
      <c r="I184" s="87" t="b">
        <v>0</v>
      </c>
      <c r="J184" s="87" t="b">
        <v>0</v>
      </c>
      <c r="K184" s="87" t="b">
        <v>0</v>
      </c>
      <c r="L184" s="87" t="b">
        <v>0</v>
      </c>
    </row>
    <row r="185" spans="1:12" ht="15">
      <c r="A185" s="87" t="s">
        <v>1122</v>
      </c>
      <c r="B185" s="87" t="s">
        <v>1123</v>
      </c>
      <c r="C185" s="87">
        <v>4</v>
      </c>
      <c r="D185" s="121">
        <v>0.00606745614334225</v>
      </c>
      <c r="E185" s="121">
        <v>2.0872488677956578</v>
      </c>
      <c r="F185" s="87" t="s">
        <v>912</v>
      </c>
      <c r="G185" s="87" t="b">
        <v>0</v>
      </c>
      <c r="H185" s="87" t="b">
        <v>0</v>
      </c>
      <c r="I185" s="87" t="b">
        <v>0</v>
      </c>
      <c r="J185" s="87" t="b">
        <v>0</v>
      </c>
      <c r="K185" s="87" t="b">
        <v>0</v>
      </c>
      <c r="L185" s="87" t="b">
        <v>0</v>
      </c>
    </row>
    <row r="186" spans="1:12" ht="15">
      <c r="A186" s="87" t="s">
        <v>1123</v>
      </c>
      <c r="B186" s="87" t="s">
        <v>1109</v>
      </c>
      <c r="C186" s="87">
        <v>4</v>
      </c>
      <c r="D186" s="121">
        <v>0.00606745614334225</v>
      </c>
      <c r="E186" s="121">
        <v>2.0872488677956578</v>
      </c>
      <c r="F186" s="87" t="s">
        <v>912</v>
      </c>
      <c r="G186" s="87" t="b">
        <v>0</v>
      </c>
      <c r="H186" s="87" t="b">
        <v>0</v>
      </c>
      <c r="I186" s="87" t="b">
        <v>0</v>
      </c>
      <c r="J186" s="87" t="b">
        <v>0</v>
      </c>
      <c r="K186" s="87" t="b">
        <v>0</v>
      </c>
      <c r="L186" s="87" t="b">
        <v>0</v>
      </c>
    </row>
    <row r="187" spans="1:12" ht="15">
      <c r="A187" s="87" t="s">
        <v>1109</v>
      </c>
      <c r="B187" s="87" t="s">
        <v>1124</v>
      </c>
      <c r="C187" s="87">
        <v>4</v>
      </c>
      <c r="D187" s="121">
        <v>0.00606745614334225</v>
      </c>
      <c r="E187" s="121">
        <v>2.0872488677956578</v>
      </c>
      <c r="F187" s="87" t="s">
        <v>912</v>
      </c>
      <c r="G187" s="87" t="b">
        <v>0</v>
      </c>
      <c r="H187" s="87" t="b">
        <v>0</v>
      </c>
      <c r="I187" s="87" t="b">
        <v>0</v>
      </c>
      <c r="J187" s="87" t="b">
        <v>0</v>
      </c>
      <c r="K187" s="87" t="b">
        <v>0</v>
      </c>
      <c r="L187" s="87" t="b">
        <v>0</v>
      </c>
    </row>
    <row r="188" spans="1:12" ht="15">
      <c r="A188" s="87" t="s">
        <v>1124</v>
      </c>
      <c r="B188" s="87" t="s">
        <v>1125</v>
      </c>
      <c r="C188" s="87">
        <v>4</v>
      </c>
      <c r="D188" s="121">
        <v>0.00606745614334225</v>
      </c>
      <c r="E188" s="121">
        <v>2.0872488677956578</v>
      </c>
      <c r="F188" s="87" t="s">
        <v>912</v>
      </c>
      <c r="G188" s="87" t="b">
        <v>0</v>
      </c>
      <c r="H188" s="87" t="b">
        <v>0</v>
      </c>
      <c r="I188" s="87" t="b">
        <v>0</v>
      </c>
      <c r="J188" s="87" t="b">
        <v>0</v>
      </c>
      <c r="K188" s="87" t="b">
        <v>0</v>
      </c>
      <c r="L188" s="87" t="b">
        <v>0</v>
      </c>
    </row>
    <row r="189" spans="1:12" ht="15">
      <c r="A189" s="87" t="s">
        <v>1125</v>
      </c>
      <c r="B189" s="87" t="s">
        <v>1126</v>
      </c>
      <c r="C189" s="87">
        <v>4</v>
      </c>
      <c r="D189" s="121">
        <v>0.00606745614334225</v>
      </c>
      <c r="E189" s="121">
        <v>2.0872488677956578</v>
      </c>
      <c r="F189" s="87" t="s">
        <v>912</v>
      </c>
      <c r="G189" s="87" t="b">
        <v>0</v>
      </c>
      <c r="H189" s="87" t="b">
        <v>0</v>
      </c>
      <c r="I189" s="87" t="b">
        <v>0</v>
      </c>
      <c r="J189" s="87" t="b">
        <v>0</v>
      </c>
      <c r="K189" s="87" t="b">
        <v>0</v>
      </c>
      <c r="L189" s="87" t="b">
        <v>0</v>
      </c>
    </row>
    <row r="190" spans="1:12" ht="15">
      <c r="A190" s="87" t="s">
        <v>1126</v>
      </c>
      <c r="B190" s="87" t="s">
        <v>1127</v>
      </c>
      <c r="C190" s="87">
        <v>4</v>
      </c>
      <c r="D190" s="121">
        <v>0.00606745614334225</v>
      </c>
      <c r="E190" s="121">
        <v>2.0872488677956578</v>
      </c>
      <c r="F190" s="87" t="s">
        <v>912</v>
      </c>
      <c r="G190" s="87" t="b">
        <v>0</v>
      </c>
      <c r="H190" s="87" t="b">
        <v>0</v>
      </c>
      <c r="I190" s="87" t="b">
        <v>0</v>
      </c>
      <c r="J190" s="87" t="b">
        <v>1</v>
      </c>
      <c r="K190" s="87" t="b">
        <v>0</v>
      </c>
      <c r="L190" s="87" t="b">
        <v>0</v>
      </c>
    </row>
    <row r="191" spans="1:12" ht="15">
      <c r="A191" s="87" t="s">
        <v>1127</v>
      </c>
      <c r="B191" s="87" t="s">
        <v>1128</v>
      </c>
      <c r="C191" s="87">
        <v>4</v>
      </c>
      <c r="D191" s="121">
        <v>0.00606745614334225</v>
      </c>
      <c r="E191" s="121">
        <v>2.0872488677956578</v>
      </c>
      <c r="F191" s="87" t="s">
        <v>912</v>
      </c>
      <c r="G191" s="87" t="b">
        <v>1</v>
      </c>
      <c r="H191" s="87" t="b">
        <v>0</v>
      </c>
      <c r="I191" s="87" t="b">
        <v>0</v>
      </c>
      <c r="J191" s="87" t="b">
        <v>0</v>
      </c>
      <c r="K191" s="87" t="b">
        <v>0</v>
      </c>
      <c r="L191" s="87" t="b">
        <v>0</v>
      </c>
    </row>
    <row r="192" spans="1:12" ht="15">
      <c r="A192" s="87" t="s">
        <v>1128</v>
      </c>
      <c r="B192" s="87" t="s">
        <v>1129</v>
      </c>
      <c r="C192" s="87">
        <v>4</v>
      </c>
      <c r="D192" s="121">
        <v>0.00606745614334225</v>
      </c>
      <c r="E192" s="121">
        <v>2.0872488677956578</v>
      </c>
      <c r="F192" s="87" t="s">
        <v>912</v>
      </c>
      <c r="G192" s="87" t="b">
        <v>0</v>
      </c>
      <c r="H192" s="87" t="b">
        <v>0</v>
      </c>
      <c r="I192" s="87" t="b">
        <v>0</v>
      </c>
      <c r="J192" s="87" t="b">
        <v>0</v>
      </c>
      <c r="K192" s="87" t="b">
        <v>0</v>
      </c>
      <c r="L192" s="87" t="b">
        <v>0</v>
      </c>
    </row>
    <row r="193" spans="1:12" ht="15">
      <c r="A193" s="87" t="s">
        <v>1129</v>
      </c>
      <c r="B193" s="87" t="s">
        <v>1130</v>
      </c>
      <c r="C193" s="87">
        <v>4</v>
      </c>
      <c r="D193" s="121">
        <v>0.00606745614334225</v>
      </c>
      <c r="E193" s="121">
        <v>2.0872488677956578</v>
      </c>
      <c r="F193" s="87" t="s">
        <v>912</v>
      </c>
      <c r="G193" s="87" t="b">
        <v>0</v>
      </c>
      <c r="H193" s="87" t="b">
        <v>0</v>
      </c>
      <c r="I193" s="87" t="b">
        <v>0</v>
      </c>
      <c r="J193" s="87" t="b">
        <v>0</v>
      </c>
      <c r="K193" s="87" t="b">
        <v>0</v>
      </c>
      <c r="L193" s="87" t="b">
        <v>0</v>
      </c>
    </row>
    <row r="194" spans="1:12" ht="15">
      <c r="A194" s="87" t="s">
        <v>1130</v>
      </c>
      <c r="B194" s="87" t="s">
        <v>1131</v>
      </c>
      <c r="C194" s="87">
        <v>4</v>
      </c>
      <c r="D194" s="121">
        <v>0.00606745614334225</v>
      </c>
      <c r="E194" s="121">
        <v>2.0872488677956578</v>
      </c>
      <c r="F194" s="87" t="s">
        <v>912</v>
      </c>
      <c r="G194" s="87" t="b">
        <v>0</v>
      </c>
      <c r="H194" s="87" t="b">
        <v>0</v>
      </c>
      <c r="I194" s="87" t="b">
        <v>0</v>
      </c>
      <c r="J194" s="87" t="b">
        <v>0</v>
      </c>
      <c r="K194" s="87" t="b">
        <v>0</v>
      </c>
      <c r="L194" s="87" t="b">
        <v>0</v>
      </c>
    </row>
    <row r="195" spans="1:12" ht="15">
      <c r="A195" s="87" t="s">
        <v>1131</v>
      </c>
      <c r="B195" s="87" t="s">
        <v>1132</v>
      </c>
      <c r="C195" s="87">
        <v>4</v>
      </c>
      <c r="D195" s="121">
        <v>0.00606745614334225</v>
      </c>
      <c r="E195" s="121">
        <v>2.0872488677956578</v>
      </c>
      <c r="F195" s="87" t="s">
        <v>912</v>
      </c>
      <c r="G195" s="87" t="b">
        <v>0</v>
      </c>
      <c r="H195" s="87" t="b">
        <v>0</v>
      </c>
      <c r="I195" s="87" t="b">
        <v>0</v>
      </c>
      <c r="J195" s="87" t="b">
        <v>0</v>
      </c>
      <c r="K195" s="87" t="b">
        <v>0</v>
      </c>
      <c r="L195" s="87" t="b">
        <v>0</v>
      </c>
    </row>
    <row r="196" spans="1:12" ht="15">
      <c r="A196" s="87" t="s">
        <v>1132</v>
      </c>
      <c r="B196" s="87" t="s">
        <v>1070</v>
      </c>
      <c r="C196" s="87">
        <v>4</v>
      </c>
      <c r="D196" s="121">
        <v>0.00606745614334225</v>
      </c>
      <c r="E196" s="121">
        <v>1.513217600067939</v>
      </c>
      <c r="F196" s="87" t="s">
        <v>912</v>
      </c>
      <c r="G196" s="87" t="b">
        <v>0</v>
      </c>
      <c r="H196" s="87" t="b">
        <v>0</v>
      </c>
      <c r="I196" s="87" t="b">
        <v>0</v>
      </c>
      <c r="J196" s="87" t="b">
        <v>0</v>
      </c>
      <c r="K196" s="87" t="b">
        <v>0</v>
      </c>
      <c r="L196" s="87" t="b">
        <v>0</v>
      </c>
    </row>
    <row r="197" spans="1:12" ht="15">
      <c r="A197" s="87" t="s">
        <v>1070</v>
      </c>
      <c r="B197" s="87" t="s">
        <v>1133</v>
      </c>
      <c r="C197" s="87">
        <v>4</v>
      </c>
      <c r="D197" s="121">
        <v>0.00606745614334225</v>
      </c>
      <c r="E197" s="121">
        <v>1.513217600067939</v>
      </c>
      <c r="F197" s="87" t="s">
        <v>912</v>
      </c>
      <c r="G197" s="87" t="b">
        <v>0</v>
      </c>
      <c r="H197" s="87" t="b">
        <v>0</v>
      </c>
      <c r="I197" s="87" t="b">
        <v>0</v>
      </c>
      <c r="J197" s="87" t="b">
        <v>0</v>
      </c>
      <c r="K197" s="87" t="b">
        <v>0</v>
      </c>
      <c r="L197" s="87" t="b">
        <v>0</v>
      </c>
    </row>
    <row r="198" spans="1:12" ht="15">
      <c r="A198" s="87" t="s">
        <v>1133</v>
      </c>
      <c r="B198" s="87" t="s">
        <v>1065</v>
      </c>
      <c r="C198" s="87">
        <v>4</v>
      </c>
      <c r="D198" s="121">
        <v>0.00606745614334225</v>
      </c>
      <c r="E198" s="121">
        <v>1.212187604403958</v>
      </c>
      <c r="F198" s="87" t="s">
        <v>912</v>
      </c>
      <c r="G198" s="87" t="b">
        <v>0</v>
      </c>
      <c r="H198" s="87" t="b">
        <v>0</v>
      </c>
      <c r="I198" s="87" t="b">
        <v>0</v>
      </c>
      <c r="J198" s="87" t="b">
        <v>0</v>
      </c>
      <c r="K198" s="87" t="b">
        <v>0</v>
      </c>
      <c r="L198" s="87" t="b">
        <v>0</v>
      </c>
    </row>
    <row r="199" spans="1:12" ht="15">
      <c r="A199" s="87" t="s">
        <v>1065</v>
      </c>
      <c r="B199" s="87" t="s">
        <v>274</v>
      </c>
      <c r="C199" s="87">
        <v>4</v>
      </c>
      <c r="D199" s="121">
        <v>0.00606745614334225</v>
      </c>
      <c r="E199" s="121">
        <v>0.5837986743536463</v>
      </c>
      <c r="F199" s="87" t="s">
        <v>912</v>
      </c>
      <c r="G199" s="87" t="b">
        <v>0</v>
      </c>
      <c r="H199" s="87" t="b">
        <v>0</v>
      </c>
      <c r="I199" s="87" t="b">
        <v>0</v>
      </c>
      <c r="J199" s="87" t="b">
        <v>0</v>
      </c>
      <c r="K199" s="87" t="b">
        <v>0</v>
      </c>
      <c r="L199" s="87" t="b">
        <v>0</v>
      </c>
    </row>
    <row r="200" spans="1:12" ht="15">
      <c r="A200" s="87" t="s">
        <v>274</v>
      </c>
      <c r="B200" s="87" t="s">
        <v>1081</v>
      </c>
      <c r="C200" s="87">
        <v>4</v>
      </c>
      <c r="D200" s="121">
        <v>0.00606745614334225</v>
      </c>
      <c r="E200" s="121">
        <v>1.1841588808037142</v>
      </c>
      <c r="F200" s="87" t="s">
        <v>912</v>
      </c>
      <c r="G200" s="87" t="b">
        <v>0</v>
      </c>
      <c r="H200" s="87" t="b">
        <v>0</v>
      </c>
      <c r="I200" s="87" t="b">
        <v>0</v>
      </c>
      <c r="J200" s="87" t="b">
        <v>0</v>
      </c>
      <c r="K200" s="87" t="b">
        <v>0</v>
      </c>
      <c r="L200" s="87" t="b">
        <v>0</v>
      </c>
    </row>
    <row r="201" spans="1:12" ht="15">
      <c r="A201" s="87" t="s">
        <v>1081</v>
      </c>
      <c r="B201" s="87" t="s">
        <v>1134</v>
      </c>
      <c r="C201" s="87">
        <v>4</v>
      </c>
      <c r="D201" s="121">
        <v>0.00606745614334225</v>
      </c>
      <c r="E201" s="121">
        <v>1.6101276130759954</v>
      </c>
      <c r="F201" s="87" t="s">
        <v>912</v>
      </c>
      <c r="G201" s="87" t="b">
        <v>0</v>
      </c>
      <c r="H201" s="87" t="b">
        <v>0</v>
      </c>
      <c r="I201" s="87" t="b">
        <v>0</v>
      </c>
      <c r="J201" s="87" t="b">
        <v>1</v>
      </c>
      <c r="K201" s="87" t="b">
        <v>0</v>
      </c>
      <c r="L201" s="87" t="b">
        <v>0</v>
      </c>
    </row>
    <row r="202" spans="1:12" ht="15">
      <c r="A202" s="87" t="s">
        <v>1134</v>
      </c>
      <c r="B202" s="87" t="s">
        <v>264</v>
      </c>
      <c r="C202" s="87">
        <v>4</v>
      </c>
      <c r="D202" s="121">
        <v>0.00606745614334225</v>
      </c>
      <c r="E202" s="121">
        <v>1.513217600067939</v>
      </c>
      <c r="F202" s="87" t="s">
        <v>912</v>
      </c>
      <c r="G202" s="87" t="b">
        <v>1</v>
      </c>
      <c r="H202" s="87" t="b">
        <v>0</v>
      </c>
      <c r="I202" s="87" t="b">
        <v>0</v>
      </c>
      <c r="J202" s="87" t="b">
        <v>0</v>
      </c>
      <c r="K202" s="87" t="b">
        <v>0</v>
      </c>
      <c r="L202" s="87" t="b">
        <v>0</v>
      </c>
    </row>
    <row r="203" spans="1:12" ht="15">
      <c r="A203" s="87" t="s">
        <v>264</v>
      </c>
      <c r="B203" s="87" t="s">
        <v>1081</v>
      </c>
      <c r="C203" s="87">
        <v>4</v>
      </c>
      <c r="D203" s="121">
        <v>0.00606745614334225</v>
      </c>
      <c r="E203" s="121">
        <v>1.212187604403958</v>
      </c>
      <c r="F203" s="87" t="s">
        <v>912</v>
      </c>
      <c r="G203" s="87" t="b">
        <v>0</v>
      </c>
      <c r="H203" s="87" t="b">
        <v>0</v>
      </c>
      <c r="I203" s="87" t="b">
        <v>0</v>
      </c>
      <c r="J203" s="87" t="b">
        <v>0</v>
      </c>
      <c r="K203" s="87" t="b">
        <v>0</v>
      </c>
      <c r="L203" s="87" t="b">
        <v>0</v>
      </c>
    </row>
    <row r="204" spans="1:12" ht="15">
      <c r="A204" s="87" t="s">
        <v>1081</v>
      </c>
      <c r="B204" s="87" t="s">
        <v>1135</v>
      </c>
      <c r="C204" s="87">
        <v>4</v>
      </c>
      <c r="D204" s="121">
        <v>0.00606745614334225</v>
      </c>
      <c r="E204" s="121">
        <v>1.6101276130759954</v>
      </c>
      <c r="F204" s="87" t="s">
        <v>912</v>
      </c>
      <c r="G204" s="87" t="b">
        <v>0</v>
      </c>
      <c r="H204" s="87" t="b">
        <v>0</v>
      </c>
      <c r="I204" s="87" t="b">
        <v>0</v>
      </c>
      <c r="J204" s="87" t="b">
        <v>0</v>
      </c>
      <c r="K204" s="87" t="b">
        <v>0</v>
      </c>
      <c r="L204" s="87" t="b">
        <v>0</v>
      </c>
    </row>
    <row r="205" spans="1:12" ht="15">
      <c r="A205" s="87" t="s">
        <v>1135</v>
      </c>
      <c r="B205" s="87" t="s">
        <v>265</v>
      </c>
      <c r="C205" s="87">
        <v>4</v>
      </c>
      <c r="D205" s="121">
        <v>0.00606745614334225</v>
      </c>
      <c r="E205" s="121">
        <v>1.4105552581707912</v>
      </c>
      <c r="F205" s="87" t="s">
        <v>912</v>
      </c>
      <c r="G205" s="87" t="b">
        <v>0</v>
      </c>
      <c r="H205" s="87" t="b">
        <v>0</v>
      </c>
      <c r="I205" s="87" t="b">
        <v>0</v>
      </c>
      <c r="J205" s="87" t="b">
        <v>0</v>
      </c>
      <c r="K205" s="87" t="b">
        <v>0</v>
      </c>
      <c r="L205" s="87" t="b">
        <v>0</v>
      </c>
    </row>
    <row r="206" spans="1:12" ht="15">
      <c r="A206" s="87" t="s">
        <v>265</v>
      </c>
      <c r="B206" s="87" t="s">
        <v>1136</v>
      </c>
      <c r="C206" s="87">
        <v>4</v>
      </c>
      <c r="D206" s="121">
        <v>0.00606745614334225</v>
      </c>
      <c r="E206" s="121">
        <v>1.4105552581707912</v>
      </c>
      <c r="F206" s="87" t="s">
        <v>912</v>
      </c>
      <c r="G206" s="87" t="b">
        <v>0</v>
      </c>
      <c r="H206" s="87" t="b">
        <v>0</v>
      </c>
      <c r="I206" s="87" t="b">
        <v>0</v>
      </c>
      <c r="J206" s="87" t="b">
        <v>0</v>
      </c>
      <c r="K206" s="87" t="b">
        <v>0</v>
      </c>
      <c r="L206" s="87" t="b">
        <v>0</v>
      </c>
    </row>
    <row r="207" spans="1:12" ht="15">
      <c r="A207" s="87" t="s">
        <v>1136</v>
      </c>
      <c r="B207" s="87" t="s">
        <v>1071</v>
      </c>
      <c r="C207" s="87">
        <v>4</v>
      </c>
      <c r="D207" s="121">
        <v>0.00606745614334225</v>
      </c>
      <c r="E207" s="121">
        <v>1.513217600067939</v>
      </c>
      <c r="F207" s="87" t="s">
        <v>912</v>
      </c>
      <c r="G207" s="87" t="b">
        <v>0</v>
      </c>
      <c r="H207" s="87" t="b">
        <v>0</v>
      </c>
      <c r="I207" s="87" t="b">
        <v>0</v>
      </c>
      <c r="J207" s="87" t="b">
        <v>0</v>
      </c>
      <c r="K207" s="87" t="b">
        <v>0</v>
      </c>
      <c r="L207" s="87" t="b">
        <v>0</v>
      </c>
    </row>
    <row r="208" spans="1:12" ht="15">
      <c r="A208" s="87" t="s">
        <v>1071</v>
      </c>
      <c r="B208" s="87" t="s">
        <v>1072</v>
      </c>
      <c r="C208" s="87">
        <v>4</v>
      </c>
      <c r="D208" s="121">
        <v>0.00606745614334225</v>
      </c>
      <c r="E208" s="121">
        <v>1.513217600067939</v>
      </c>
      <c r="F208" s="87" t="s">
        <v>912</v>
      </c>
      <c r="G208" s="87" t="b">
        <v>0</v>
      </c>
      <c r="H208" s="87" t="b">
        <v>0</v>
      </c>
      <c r="I208" s="87" t="b">
        <v>0</v>
      </c>
      <c r="J208" s="87" t="b">
        <v>0</v>
      </c>
      <c r="K208" s="87" t="b">
        <v>0</v>
      </c>
      <c r="L208" s="87" t="b">
        <v>0</v>
      </c>
    </row>
    <row r="209" spans="1:12" ht="15">
      <c r="A209" s="87" t="s">
        <v>1072</v>
      </c>
      <c r="B209" s="87" t="s">
        <v>1073</v>
      </c>
      <c r="C209" s="87">
        <v>4</v>
      </c>
      <c r="D209" s="121">
        <v>0.00606745614334225</v>
      </c>
      <c r="E209" s="121">
        <v>1.6101276130759954</v>
      </c>
      <c r="F209" s="87" t="s">
        <v>912</v>
      </c>
      <c r="G209" s="87" t="b">
        <v>0</v>
      </c>
      <c r="H209" s="87" t="b">
        <v>0</v>
      </c>
      <c r="I209" s="87" t="b">
        <v>0</v>
      </c>
      <c r="J209" s="87" t="b">
        <v>0</v>
      </c>
      <c r="K209" s="87" t="b">
        <v>0</v>
      </c>
      <c r="L209" s="87" t="b">
        <v>0</v>
      </c>
    </row>
    <row r="210" spans="1:12" ht="15">
      <c r="A210" s="87" t="s">
        <v>1138</v>
      </c>
      <c r="B210" s="87" t="s">
        <v>1139</v>
      </c>
      <c r="C210" s="87">
        <v>2</v>
      </c>
      <c r="D210" s="121">
        <v>0.004207334292583333</v>
      </c>
      <c r="E210" s="121">
        <v>2.388278863459639</v>
      </c>
      <c r="F210" s="87" t="s">
        <v>912</v>
      </c>
      <c r="G210" s="87" t="b">
        <v>0</v>
      </c>
      <c r="H210" s="87" t="b">
        <v>0</v>
      </c>
      <c r="I210" s="87" t="b">
        <v>0</v>
      </c>
      <c r="J210" s="87" t="b">
        <v>0</v>
      </c>
      <c r="K210" s="87" t="b">
        <v>0</v>
      </c>
      <c r="L210" s="87" t="b">
        <v>0</v>
      </c>
    </row>
    <row r="211" spans="1:12" ht="15">
      <c r="A211" s="87" t="s">
        <v>1096</v>
      </c>
      <c r="B211" s="87" t="s">
        <v>1066</v>
      </c>
      <c r="C211" s="87">
        <v>11</v>
      </c>
      <c r="D211" s="121">
        <v>0</v>
      </c>
      <c r="E211" s="121">
        <v>0.9223951421873302</v>
      </c>
      <c r="F211" s="87" t="s">
        <v>913</v>
      </c>
      <c r="G211" s="87" t="b">
        <v>0</v>
      </c>
      <c r="H211" s="87" t="b">
        <v>0</v>
      </c>
      <c r="I211" s="87" t="b">
        <v>0</v>
      </c>
      <c r="J211" s="87" t="b">
        <v>0</v>
      </c>
      <c r="K211" s="87" t="b">
        <v>0</v>
      </c>
      <c r="L211" s="87" t="b">
        <v>0</v>
      </c>
    </row>
    <row r="212" spans="1:12" ht="15">
      <c r="A212" s="87" t="s">
        <v>1066</v>
      </c>
      <c r="B212" s="87" t="s">
        <v>1097</v>
      </c>
      <c r="C212" s="87">
        <v>11</v>
      </c>
      <c r="D212" s="121">
        <v>0</v>
      </c>
      <c r="E212" s="121">
        <v>0.9223951421873302</v>
      </c>
      <c r="F212" s="87" t="s">
        <v>913</v>
      </c>
      <c r="G212" s="87" t="b">
        <v>0</v>
      </c>
      <c r="H212" s="87" t="b">
        <v>0</v>
      </c>
      <c r="I212" s="87" t="b">
        <v>0</v>
      </c>
      <c r="J212" s="87" t="b">
        <v>0</v>
      </c>
      <c r="K212" s="87" t="b">
        <v>0</v>
      </c>
      <c r="L212" s="87" t="b">
        <v>0</v>
      </c>
    </row>
    <row r="213" spans="1:12" ht="15">
      <c r="A213" s="87" t="s">
        <v>1097</v>
      </c>
      <c r="B213" s="87" t="s">
        <v>1066</v>
      </c>
      <c r="C213" s="87">
        <v>11</v>
      </c>
      <c r="D213" s="121">
        <v>0</v>
      </c>
      <c r="E213" s="121">
        <v>0.9223951421873302</v>
      </c>
      <c r="F213" s="87" t="s">
        <v>913</v>
      </c>
      <c r="G213" s="87" t="b">
        <v>0</v>
      </c>
      <c r="H213" s="87" t="b">
        <v>0</v>
      </c>
      <c r="I213" s="87" t="b">
        <v>0</v>
      </c>
      <c r="J213" s="87" t="b">
        <v>0</v>
      </c>
      <c r="K213" s="87" t="b">
        <v>0</v>
      </c>
      <c r="L213" s="87" t="b">
        <v>0</v>
      </c>
    </row>
    <row r="214" spans="1:12" ht="15">
      <c r="A214" s="87" t="s">
        <v>1066</v>
      </c>
      <c r="B214" s="87" t="s">
        <v>1098</v>
      </c>
      <c r="C214" s="87">
        <v>11</v>
      </c>
      <c r="D214" s="121">
        <v>0</v>
      </c>
      <c r="E214" s="121">
        <v>0.9223951421873302</v>
      </c>
      <c r="F214" s="87" t="s">
        <v>913</v>
      </c>
      <c r="G214" s="87" t="b">
        <v>0</v>
      </c>
      <c r="H214" s="87" t="b">
        <v>0</v>
      </c>
      <c r="I214" s="87" t="b">
        <v>0</v>
      </c>
      <c r="J214" s="87" t="b">
        <v>0</v>
      </c>
      <c r="K214" s="87" t="b">
        <v>0</v>
      </c>
      <c r="L214" s="87" t="b">
        <v>0</v>
      </c>
    </row>
    <row r="215" spans="1:12" ht="15">
      <c r="A215" s="87" t="s">
        <v>1098</v>
      </c>
      <c r="B215" s="87" t="s">
        <v>1099</v>
      </c>
      <c r="C215" s="87">
        <v>11</v>
      </c>
      <c r="D215" s="121">
        <v>0</v>
      </c>
      <c r="E215" s="121">
        <v>1.3995163969069928</v>
      </c>
      <c r="F215" s="87" t="s">
        <v>913</v>
      </c>
      <c r="G215" s="87" t="b">
        <v>0</v>
      </c>
      <c r="H215" s="87" t="b">
        <v>0</v>
      </c>
      <c r="I215" s="87" t="b">
        <v>0</v>
      </c>
      <c r="J215" s="87" t="b">
        <v>0</v>
      </c>
      <c r="K215" s="87" t="b">
        <v>0</v>
      </c>
      <c r="L215" s="87" t="b">
        <v>0</v>
      </c>
    </row>
    <row r="216" spans="1:12" ht="15">
      <c r="A216" s="87" t="s">
        <v>1099</v>
      </c>
      <c r="B216" s="87" t="s">
        <v>1100</v>
      </c>
      <c r="C216" s="87">
        <v>11</v>
      </c>
      <c r="D216" s="121">
        <v>0</v>
      </c>
      <c r="E216" s="121">
        <v>1.3995163969069928</v>
      </c>
      <c r="F216" s="87" t="s">
        <v>913</v>
      </c>
      <c r="G216" s="87" t="b">
        <v>0</v>
      </c>
      <c r="H216" s="87" t="b">
        <v>0</v>
      </c>
      <c r="I216" s="87" t="b">
        <v>0</v>
      </c>
      <c r="J216" s="87" t="b">
        <v>0</v>
      </c>
      <c r="K216" s="87" t="b">
        <v>0</v>
      </c>
      <c r="L216" s="87" t="b">
        <v>0</v>
      </c>
    </row>
    <row r="217" spans="1:12" ht="15">
      <c r="A217" s="87" t="s">
        <v>1100</v>
      </c>
      <c r="B217" s="87" t="s">
        <v>1066</v>
      </c>
      <c r="C217" s="87">
        <v>11</v>
      </c>
      <c r="D217" s="121">
        <v>0</v>
      </c>
      <c r="E217" s="121">
        <v>0.9223951421873302</v>
      </c>
      <c r="F217" s="87" t="s">
        <v>913</v>
      </c>
      <c r="G217" s="87" t="b">
        <v>0</v>
      </c>
      <c r="H217" s="87" t="b">
        <v>0</v>
      </c>
      <c r="I217" s="87" t="b">
        <v>0</v>
      </c>
      <c r="J217" s="87" t="b">
        <v>0</v>
      </c>
      <c r="K217" s="87" t="b">
        <v>0</v>
      </c>
      <c r="L217" s="87" t="b">
        <v>0</v>
      </c>
    </row>
    <row r="218" spans="1:12" ht="15">
      <c r="A218" s="87" t="s">
        <v>1065</v>
      </c>
      <c r="B218" s="87" t="s">
        <v>1077</v>
      </c>
      <c r="C218" s="87">
        <v>11</v>
      </c>
      <c r="D218" s="121">
        <v>0</v>
      </c>
      <c r="E218" s="121">
        <v>1.3995163969069928</v>
      </c>
      <c r="F218" s="87" t="s">
        <v>913</v>
      </c>
      <c r="G218" s="87" t="b">
        <v>0</v>
      </c>
      <c r="H218" s="87" t="b">
        <v>0</v>
      </c>
      <c r="I218" s="87" t="b">
        <v>0</v>
      </c>
      <c r="J218" s="87" t="b">
        <v>0</v>
      </c>
      <c r="K218" s="87" t="b">
        <v>0</v>
      </c>
      <c r="L218" s="87" t="b">
        <v>0</v>
      </c>
    </row>
    <row r="219" spans="1:12" ht="15">
      <c r="A219" s="87" t="s">
        <v>1077</v>
      </c>
      <c r="B219" s="87" t="s">
        <v>1101</v>
      </c>
      <c r="C219" s="87">
        <v>11</v>
      </c>
      <c r="D219" s="121">
        <v>0</v>
      </c>
      <c r="E219" s="121">
        <v>1.3995163969069928</v>
      </c>
      <c r="F219" s="87" t="s">
        <v>913</v>
      </c>
      <c r="G219" s="87" t="b">
        <v>0</v>
      </c>
      <c r="H219" s="87" t="b">
        <v>0</v>
      </c>
      <c r="I219" s="87" t="b">
        <v>0</v>
      </c>
      <c r="J219" s="87" t="b">
        <v>0</v>
      </c>
      <c r="K219" s="87" t="b">
        <v>0</v>
      </c>
      <c r="L219" s="87" t="b">
        <v>0</v>
      </c>
    </row>
    <row r="220" spans="1:12" ht="15">
      <c r="A220" s="87" t="s">
        <v>1101</v>
      </c>
      <c r="B220" s="87" t="s">
        <v>1079</v>
      </c>
      <c r="C220" s="87">
        <v>11</v>
      </c>
      <c r="D220" s="121">
        <v>0</v>
      </c>
      <c r="E220" s="121">
        <v>1.3995163969069928</v>
      </c>
      <c r="F220" s="87" t="s">
        <v>913</v>
      </c>
      <c r="G220" s="87" t="b">
        <v>0</v>
      </c>
      <c r="H220" s="87" t="b">
        <v>0</v>
      </c>
      <c r="I220" s="87" t="b">
        <v>0</v>
      </c>
      <c r="J220" s="87" t="b">
        <v>0</v>
      </c>
      <c r="K220" s="87" t="b">
        <v>0</v>
      </c>
      <c r="L220" s="87" t="b">
        <v>0</v>
      </c>
    </row>
    <row r="221" spans="1:12" ht="15">
      <c r="A221" s="87" t="s">
        <v>1079</v>
      </c>
      <c r="B221" s="87" t="s">
        <v>1067</v>
      </c>
      <c r="C221" s="87">
        <v>11</v>
      </c>
      <c r="D221" s="121">
        <v>0</v>
      </c>
      <c r="E221" s="121">
        <v>1.3995163969069928</v>
      </c>
      <c r="F221" s="87" t="s">
        <v>913</v>
      </c>
      <c r="G221" s="87" t="b">
        <v>0</v>
      </c>
      <c r="H221" s="87" t="b">
        <v>0</v>
      </c>
      <c r="I221" s="87" t="b">
        <v>0</v>
      </c>
      <c r="J221" s="87" t="b">
        <v>0</v>
      </c>
      <c r="K221" s="87" t="b">
        <v>0</v>
      </c>
      <c r="L221" s="87" t="b">
        <v>0</v>
      </c>
    </row>
    <row r="222" spans="1:12" ht="15">
      <c r="A222" s="87" t="s">
        <v>1067</v>
      </c>
      <c r="B222" s="87" t="s">
        <v>1076</v>
      </c>
      <c r="C222" s="87">
        <v>11</v>
      </c>
      <c r="D222" s="121">
        <v>0</v>
      </c>
      <c r="E222" s="121">
        <v>1.3995163969069928</v>
      </c>
      <c r="F222" s="87" t="s">
        <v>913</v>
      </c>
      <c r="G222" s="87" t="b">
        <v>0</v>
      </c>
      <c r="H222" s="87" t="b">
        <v>0</v>
      </c>
      <c r="I222" s="87" t="b">
        <v>0</v>
      </c>
      <c r="J222" s="87" t="b">
        <v>0</v>
      </c>
      <c r="K222" s="87" t="b">
        <v>0</v>
      </c>
      <c r="L222" s="87" t="b">
        <v>0</v>
      </c>
    </row>
    <row r="223" spans="1:12" ht="15">
      <c r="A223" s="87" t="s">
        <v>1076</v>
      </c>
      <c r="B223" s="87" t="s">
        <v>256</v>
      </c>
      <c r="C223" s="87">
        <v>11</v>
      </c>
      <c r="D223" s="121">
        <v>0</v>
      </c>
      <c r="E223" s="121">
        <v>1.3995163969069928</v>
      </c>
      <c r="F223" s="87" t="s">
        <v>913</v>
      </c>
      <c r="G223" s="87" t="b">
        <v>0</v>
      </c>
      <c r="H223" s="87" t="b">
        <v>0</v>
      </c>
      <c r="I223" s="87" t="b">
        <v>0</v>
      </c>
      <c r="J223" s="87" t="b">
        <v>0</v>
      </c>
      <c r="K223" s="87" t="b">
        <v>0</v>
      </c>
      <c r="L223" s="87" t="b">
        <v>0</v>
      </c>
    </row>
    <row r="224" spans="1:12" ht="15">
      <c r="A224" s="87" t="s">
        <v>1102</v>
      </c>
      <c r="B224" s="87" t="s">
        <v>1103</v>
      </c>
      <c r="C224" s="87">
        <v>11</v>
      </c>
      <c r="D224" s="121">
        <v>0</v>
      </c>
      <c r="E224" s="121">
        <v>1.3995163969069928</v>
      </c>
      <c r="F224" s="87" t="s">
        <v>913</v>
      </c>
      <c r="G224" s="87" t="b">
        <v>0</v>
      </c>
      <c r="H224" s="87" t="b">
        <v>0</v>
      </c>
      <c r="I224" s="87" t="b">
        <v>0</v>
      </c>
      <c r="J224" s="87" t="b">
        <v>0</v>
      </c>
      <c r="K224" s="87" t="b">
        <v>0</v>
      </c>
      <c r="L224" s="87" t="b">
        <v>0</v>
      </c>
    </row>
    <row r="225" spans="1:12" ht="15">
      <c r="A225" s="87" t="s">
        <v>1103</v>
      </c>
      <c r="B225" s="87" t="s">
        <v>1104</v>
      </c>
      <c r="C225" s="87">
        <v>11</v>
      </c>
      <c r="D225" s="121">
        <v>0</v>
      </c>
      <c r="E225" s="121">
        <v>1.3995163969069928</v>
      </c>
      <c r="F225" s="87" t="s">
        <v>913</v>
      </c>
      <c r="G225" s="87" t="b">
        <v>0</v>
      </c>
      <c r="H225" s="87" t="b">
        <v>0</v>
      </c>
      <c r="I225" s="87" t="b">
        <v>0</v>
      </c>
      <c r="J225" s="87" t="b">
        <v>0</v>
      </c>
      <c r="K225" s="87" t="b">
        <v>0</v>
      </c>
      <c r="L225" s="87" t="b">
        <v>0</v>
      </c>
    </row>
    <row r="226" spans="1:12" ht="15">
      <c r="A226" s="87" t="s">
        <v>1104</v>
      </c>
      <c r="B226" s="87" t="s">
        <v>1105</v>
      </c>
      <c r="C226" s="87">
        <v>11</v>
      </c>
      <c r="D226" s="121">
        <v>0</v>
      </c>
      <c r="E226" s="121">
        <v>1.3995163969069928</v>
      </c>
      <c r="F226" s="87" t="s">
        <v>913</v>
      </c>
      <c r="G226" s="87" t="b">
        <v>0</v>
      </c>
      <c r="H226" s="87" t="b">
        <v>0</v>
      </c>
      <c r="I226" s="87" t="b">
        <v>0</v>
      </c>
      <c r="J226" s="87" t="b">
        <v>0</v>
      </c>
      <c r="K226" s="87" t="b">
        <v>0</v>
      </c>
      <c r="L226" s="87" t="b">
        <v>0</v>
      </c>
    </row>
    <row r="227" spans="1:12" ht="15">
      <c r="A227" s="87" t="s">
        <v>1105</v>
      </c>
      <c r="B227" s="87" t="s">
        <v>1072</v>
      </c>
      <c r="C227" s="87">
        <v>11</v>
      </c>
      <c r="D227" s="121">
        <v>0</v>
      </c>
      <c r="E227" s="121">
        <v>1.3995163969069928</v>
      </c>
      <c r="F227" s="87" t="s">
        <v>913</v>
      </c>
      <c r="G227" s="87" t="b">
        <v>0</v>
      </c>
      <c r="H227" s="87" t="b">
        <v>0</v>
      </c>
      <c r="I227" s="87" t="b">
        <v>0</v>
      </c>
      <c r="J227" s="87" t="b">
        <v>0</v>
      </c>
      <c r="K227" s="87" t="b">
        <v>0</v>
      </c>
      <c r="L227" s="87" t="b">
        <v>0</v>
      </c>
    </row>
    <row r="228" spans="1:12" ht="15">
      <c r="A228" s="87" t="s">
        <v>1072</v>
      </c>
      <c r="B228" s="87" t="s">
        <v>1106</v>
      </c>
      <c r="C228" s="87">
        <v>11</v>
      </c>
      <c r="D228" s="121">
        <v>0</v>
      </c>
      <c r="E228" s="121">
        <v>1.3995163969069928</v>
      </c>
      <c r="F228" s="87" t="s">
        <v>913</v>
      </c>
      <c r="G228" s="87" t="b">
        <v>0</v>
      </c>
      <c r="H228" s="87" t="b">
        <v>0</v>
      </c>
      <c r="I228" s="87" t="b">
        <v>0</v>
      </c>
      <c r="J228" s="87" t="b">
        <v>0</v>
      </c>
      <c r="K228" s="87" t="b">
        <v>0</v>
      </c>
      <c r="L228" s="87" t="b">
        <v>0</v>
      </c>
    </row>
    <row r="229" spans="1:12" ht="15">
      <c r="A229" s="87" t="s">
        <v>1106</v>
      </c>
      <c r="B229" s="87" t="s">
        <v>1107</v>
      </c>
      <c r="C229" s="87">
        <v>11</v>
      </c>
      <c r="D229" s="121">
        <v>0</v>
      </c>
      <c r="E229" s="121">
        <v>1.3995163969069928</v>
      </c>
      <c r="F229" s="87" t="s">
        <v>913</v>
      </c>
      <c r="G229" s="87" t="b">
        <v>0</v>
      </c>
      <c r="H229" s="87" t="b">
        <v>0</v>
      </c>
      <c r="I229" s="87" t="b">
        <v>0</v>
      </c>
      <c r="J229" s="87" t="b">
        <v>0</v>
      </c>
      <c r="K229" s="87" t="b">
        <v>0</v>
      </c>
      <c r="L229" s="87" t="b">
        <v>0</v>
      </c>
    </row>
    <row r="230" spans="1:12" ht="15">
      <c r="A230" s="87" t="s">
        <v>1095</v>
      </c>
      <c r="B230" s="87" t="s">
        <v>1075</v>
      </c>
      <c r="C230" s="87">
        <v>10</v>
      </c>
      <c r="D230" s="121">
        <v>0.001442253838265682</v>
      </c>
      <c r="E230" s="121">
        <v>1.3995163969069926</v>
      </c>
      <c r="F230" s="87" t="s">
        <v>913</v>
      </c>
      <c r="G230" s="87" t="b">
        <v>0</v>
      </c>
      <c r="H230" s="87" t="b">
        <v>0</v>
      </c>
      <c r="I230" s="87" t="b">
        <v>0</v>
      </c>
      <c r="J230" s="87" t="b">
        <v>0</v>
      </c>
      <c r="K230" s="87" t="b">
        <v>0</v>
      </c>
      <c r="L230" s="87" t="b">
        <v>0</v>
      </c>
    </row>
    <row r="231" spans="1:12" ht="15">
      <c r="A231" s="87" t="s">
        <v>1075</v>
      </c>
      <c r="B231" s="87" t="s">
        <v>1096</v>
      </c>
      <c r="C231" s="87">
        <v>10</v>
      </c>
      <c r="D231" s="121">
        <v>0.001442253838265682</v>
      </c>
      <c r="E231" s="121">
        <v>1.3995163969069926</v>
      </c>
      <c r="F231" s="87" t="s">
        <v>913</v>
      </c>
      <c r="G231" s="87" t="b">
        <v>0</v>
      </c>
      <c r="H231" s="87" t="b">
        <v>0</v>
      </c>
      <c r="I231" s="87" t="b">
        <v>0</v>
      </c>
      <c r="J231" s="87" t="b">
        <v>0</v>
      </c>
      <c r="K231" s="87" t="b">
        <v>0</v>
      </c>
      <c r="L231" s="87" t="b">
        <v>0</v>
      </c>
    </row>
    <row r="232" spans="1:12" ht="15">
      <c r="A232" s="87" t="s">
        <v>1066</v>
      </c>
      <c r="B232" s="87" t="s">
        <v>321</v>
      </c>
      <c r="C232" s="87">
        <v>10</v>
      </c>
      <c r="D232" s="121">
        <v>0.001442253838265682</v>
      </c>
      <c r="E232" s="121">
        <v>0.9223951421873302</v>
      </c>
      <c r="F232" s="87" t="s">
        <v>913</v>
      </c>
      <c r="G232" s="87" t="b">
        <v>0</v>
      </c>
      <c r="H232" s="87" t="b">
        <v>0</v>
      </c>
      <c r="I232" s="87" t="b">
        <v>0</v>
      </c>
      <c r="J232" s="87" t="b">
        <v>0</v>
      </c>
      <c r="K232" s="87" t="b">
        <v>0</v>
      </c>
      <c r="L232" s="87" t="b">
        <v>0</v>
      </c>
    </row>
    <row r="233" spans="1:12" ht="15">
      <c r="A233" s="87" t="s">
        <v>321</v>
      </c>
      <c r="B233" s="87" t="s">
        <v>1108</v>
      </c>
      <c r="C233" s="87">
        <v>10</v>
      </c>
      <c r="D233" s="121">
        <v>0.001442253838265682</v>
      </c>
      <c r="E233" s="121">
        <v>1.4409090820652177</v>
      </c>
      <c r="F233" s="87" t="s">
        <v>913</v>
      </c>
      <c r="G233" s="87" t="b">
        <v>0</v>
      </c>
      <c r="H233" s="87" t="b">
        <v>0</v>
      </c>
      <c r="I233" s="87" t="b">
        <v>0</v>
      </c>
      <c r="J233" s="87" t="b">
        <v>0</v>
      </c>
      <c r="K233" s="87" t="b">
        <v>0</v>
      </c>
      <c r="L233" s="87" t="b">
        <v>0</v>
      </c>
    </row>
    <row r="234" spans="1:12" ht="15">
      <c r="A234" s="87" t="s">
        <v>1108</v>
      </c>
      <c r="B234" s="87" t="s">
        <v>1065</v>
      </c>
      <c r="C234" s="87">
        <v>10</v>
      </c>
      <c r="D234" s="121">
        <v>0.001442253838265682</v>
      </c>
      <c r="E234" s="121">
        <v>1.3995163969069926</v>
      </c>
      <c r="F234" s="87" t="s">
        <v>913</v>
      </c>
      <c r="G234" s="87" t="b">
        <v>0</v>
      </c>
      <c r="H234" s="87" t="b">
        <v>0</v>
      </c>
      <c r="I234" s="87" t="b">
        <v>0</v>
      </c>
      <c r="J234" s="87" t="b">
        <v>0</v>
      </c>
      <c r="K234" s="87" t="b">
        <v>0</v>
      </c>
      <c r="L234" s="87" t="b">
        <v>0</v>
      </c>
    </row>
    <row r="235" spans="1:12" ht="15">
      <c r="A235" s="87" t="s">
        <v>256</v>
      </c>
      <c r="B235" s="87" t="s">
        <v>1102</v>
      </c>
      <c r="C235" s="87">
        <v>10</v>
      </c>
      <c r="D235" s="121">
        <v>0.001442253838265682</v>
      </c>
      <c r="E235" s="121">
        <v>1.3581237117487677</v>
      </c>
      <c r="F235" s="87" t="s">
        <v>913</v>
      </c>
      <c r="G235" s="87" t="b">
        <v>0</v>
      </c>
      <c r="H235" s="87" t="b">
        <v>0</v>
      </c>
      <c r="I235" s="87" t="b">
        <v>0</v>
      </c>
      <c r="J235" s="87" t="b">
        <v>0</v>
      </c>
      <c r="K235" s="87" t="b">
        <v>0</v>
      </c>
      <c r="L235" s="87" t="b">
        <v>0</v>
      </c>
    </row>
    <row r="236" spans="1:12" ht="15">
      <c r="A236" s="87" t="s">
        <v>1110</v>
      </c>
      <c r="B236" s="87" t="s">
        <v>321</v>
      </c>
      <c r="C236" s="87">
        <v>5</v>
      </c>
      <c r="D236" s="121">
        <v>0</v>
      </c>
      <c r="E236" s="121">
        <v>0.6989700043360187</v>
      </c>
      <c r="F236" s="87" t="s">
        <v>914</v>
      </c>
      <c r="G236" s="87" t="b">
        <v>0</v>
      </c>
      <c r="H236" s="87" t="b">
        <v>0</v>
      </c>
      <c r="I236" s="87" t="b">
        <v>0</v>
      </c>
      <c r="J236" s="87" t="b">
        <v>0</v>
      </c>
      <c r="K236" s="87" t="b">
        <v>0</v>
      </c>
      <c r="L236" s="87" t="b">
        <v>0</v>
      </c>
    </row>
    <row r="237" spans="1:12" ht="15">
      <c r="A237" s="87" t="s">
        <v>321</v>
      </c>
      <c r="B237" s="87" t="s">
        <v>1111</v>
      </c>
      <c r="C237" s="87">
        <v>5</v>
      </c>
      <c r="D237" s="121">
        <v>0</v>
      </c>
      <c r="E237" s="121">
        <v>0.6989700043360187</v>
      </c>
      <c r="F237" s="87" t="s">
        <v>914</v>
      </c>
      <c r="G237" s="87" t="b">
        <v>0</v>
      </c>
      <c r="H237" s="87" t="b">
        <v>0</v>
      </c>
      <c r="I237" s="87" t="b">
        <v>0</v>
      </c>
      <c r="J237" s="87" t="b">
        <v>0</v>
      </c>
      <c r="K237" s="87" t="b">
        <v>0</v>
      </c>
      <c r="L237" s="87" t="b">
        <v>0</v>
      </c>
    </row>
    <row r="238" spans="1:12" ht="15">
      <c r="A238" s="87" t="s">
        <v>1111</v>
      </c>
      <c r="B238" s="87" t="s">
        <v>1112</v>
      </c>
      <c r="C238" s="87">
        <v>5</v>
      </c>
      <c r="D238" s="121">
        <v>0</v>
      </c>
      <c r="E238" s="121">
        <v>0.6989700043360187</v>
      </c>
      <c r="F238" s="87" t="s">
        <v>914</v>
      </c>
      <c r="G238" s="87" t="b">
        <v>0</v>
      </c>
      <c r="H238" s="87" t="b">
        <v>0</v>
      </c>
      <c r="I238" s="87" t="b">
        <v>0</v>
      </c>
      <c r="J238" s="87" t="b">
        <v>0</v>
      </c>
      <c r="K238" s="87" t="b">
        <v>0</v>
      </c>
      <c r="L238" s="87" t="b">
        <v>0</v>
      </c>
    </row>
    <row r="239" spans="1:12" ht="15">
      <c r="A239" s="87" t="s">
        <v>1112</v>
      </c>
      <c r="B239" s="87" t="s">
        <v>1113</v>
      </c>
      <c r="C239" s="87">
        <v>5</v>
      </c>
      <c r="D239" s="121">
        <v>0</v>
      </c>
      <c r="E239" s="121">
        <v>0.6989700043360187</v>
      </c>
      <c r="F239" s="87" t="s">
        <v>914</v>
      </c>
      <c r="G239" s="87" t="b">
        <v>0</v>
      </c>
      <c r="H239" s="87" t="b">
        <v>0</v>
      </c>
      <c r="I239" s="87" t="b">
        <v>0</v>
      </c>
      <c r="J239" s="87" t="b">
        <v>0</v>
      </c>
      <c r="K239" s="87" t="b">
        <v>0</v>
      </c>
      <c r="L239" s="87" t="b">
        <v>0</v>
      </c>
    </row>
    <row r="240" spans="1:12" ht="15">
      <c r="A240" s="87" t="s">
        <v>1113</v>
      </c>
      <c r="B240" s="87" t="s">
        <v>282</v>
      </c>
      <c r="C240" s="87">
        <v>5</v>
      </c>
      <c r="D240" s="121">
        <v>0</v>
      </c>
      <c r="E240" s="121">
        <v>0.6989700043360187</v>
      </c>
      <c r="F240" s="87" t="s">
        <v>914</v>
      </c>
      <c r="G240" s="87" t="b">
        <v>0</v>
      </c>
      <c r="H240" s="87" t="b">
        <v>0</v>
      </c>
      <c r="I240" s="87" t="b">
        <v>0</v>
      </c>
      <c r="J240" s="87" t="b">
        <v>0</v>
      </c>
      <c r="K240" s="87" t="b">
        <v>0</v>
      </c>
      <c r="L240" s="87" t="b">
        <v>0</v>
      </c>
    </row>
    <row r="241" spans="1:12" ht="15">
      <c r="A241" s="87" t="s">
        <v>1166</v>
      </c>
      <c r="B241" s="87" t="s">
        <v>1167</v>
      </c>
      <c r="C241" s="87">
        <v>2</v>
      </c>
      <c r="D241" s="121">
        <v>0</v>
      </c>
      <c r="E241" s="121">
        <v>1.3222192947339193</v>
      </c>
      <c r="F241" s="87" t="s">
        <v>916</v>
      </c>
      <c r="G241" s="87" t="b">
        <v>0</v>
      </c>
      <c r="H241" s="87" t="b">
        <v>0</v>
      </c>
      <c r="I241" s="87" t="b">
        <v>0</v>
      </c>
      <c r="J241" s="87" t="b">
        <v>0</v>
      </c>
      <c r="K241" s="87" t="b">
        <v>0</v>
      </c>
      <c r="L241" s="87" t="b">
        <v>0</v>
      </c>
    </row>
    <row r="242" spans="1:12" ht="15">
      <c r="A242" s="87" t="s">
        <v>1167</v>
      </c>
      <c r="B242" s="87" t="s">
        <v>1168</v>
      </c>
      <c r="C242" s="87">
        <v>2</v>
      </c>
      <c r="D242" s="121">
        <v>0</v>
      </c>
      <c r="E242" s="121">
        <v>1.3222192947339193</v>
      </c>
      <c r="F242" s="87" t="s">
        <v>916</v>
      </c>
      <c r="G242" s="87" t="b">
        <v>0</v>
      </c>
      <c r="H242" s="87" t="b">
        <v>0</v>
      </c>
      <c r="I242" s="87" t="b">
        <v>0</v>
      </c>
      <c r="J242" s="87" t="b">
        <v>0</v>
      </c>
      <c r="K242" s="87" t="b">
        <v>0</v>
      </c>
      <c r="L242" s="87" t="b">
        <v>0</v>
      </c>
    </row>
    <row r="243" spans="1:12" ht="15">
      <c r="A243" s="87" t="s">
        <v>1168</v>
      </c>
      <c r="B243" s="87" t="s">
        <v>1169</v>
      </c>
      <c r="C243" s="87">
        <v>2</v>
      </c>
      <c r="D243" s="121">
        <v>0</v>
      </c>
      <c r="E243" s="121">
        <v>1.3222192947339193</v>
      </c>
      <c r="F243" s="87" t="s">
        <v>916</v>
      </c>
      <c r="G243" s="87" t="b">
        <v>0</v>
      </c>
      <c r="H243" s="87" t="b">
        <v>0</v>
      </c>
      <c r="I243" s="87" t="b">
        <v>0</v>
      </c>
      <c r="J243" s="87" t="b">
        <v>0</v>
      </c>
      <c r="K243" s="87" t="b">
        <v>0</v>
      </c>
      <c r="L243" s="87" t="b">
        <v>0</v>
      </c>
    </row>
    <row r="244" spans="1:12" ht="15">
      <c r="A244" s="87" t="s">
        <v>1169</v>
      </c>
      <c r="B244" s="87" t="s">
        <v>1170</v>
      </c>
      <c r="C244" s="87">
        <v>2</v>
      </c>
      <c r="D244" s="121">
        <v>0</v>
      </c>
      <c r="E244" s="121">
        <v>1.3222192947339193</v>
      </c>
      <c r="F244" s="87" t="s">
        <v>916</v>
      </c>
      <c r="G244" s="87" t="b">
        <v>0</v>
      </c>
      <c r="H244" s="87" t="b">
        <v>0</v>
      </c>
      <c r="I244" s="87" t="b">
        <v>0</v>
      </c>
      <c r="J244" s="87" t="b">
        <v>0</v>
      </c>
      <c r="K244" s="87" t="b">
        <v>0</v>
      </c>
      <c r="L244" s="87" t="b">
        <v>0</v>
      </c>
    </row>
    <row r="245" spans="1:12" ht="15">
      <c r="A245" s="87" t="s">
        <v>1170</v>
      </c>
      <c r="B245" s="87" t="s">
        <v>1171</v>
      </c>
      <c r="C245" s="87">
        <v>2</v>
      </c>
      <c r="D245" s="121">
        <v>0</v>
      </c>
      <c r="E245" s="121">
        <v>1.3222192947339193</v>
      </c>
      <c r="F245" s="87" t="s">
        <v>916</v>
      </c>
      <c r="G245" s="87" t="b">
        <v>0</v>
      </c>
      <c r="H245" s="87" t="b">
        <v>0</v>
      </c>
      <c r="I245" s="87" t="b">
        <v>0</v>
      </c>
      <c r="J245" s="87" t="b">
        <v>0</v>
      </c>
      <c r="K245" s="87" t="b">
        <v>0</v>
      </c>
      <c r="L245" s="87" t="b">
        <v>0</v>
      </c>
    </row>
    <row r="246" spans="1:12" ht="15">
      <c r="A246" s="87" t="s">
        <v>1171</v>
      </c>
      <c r="B246" s="87" t="s">
        <v>1172</v>
      </c>
      <c r="C246" s="87">
        <v>2</v>
      </c>
      <c r="D246" s="121">
        <v>0</v>
      </c>
      <c r="E246" s="121">
        <v>1.3222192947339193</v>
      </c>
      <c r="F246" s="87" t="s">
        <v>916</v>
      </c>
      <c r="G246" s="87" t="b">
        <v>0</v>
      </c>
      <c r="H246" s="87" t="b">
        <v>0</v>
      </c>
      <c r="I246" s="87" t="b">
        <v>0</v>
      </c>
      <c r="J246" s="87" t="b">
        <v>0</v>
      </c>
      <c r="K246" s="87" t="b">
        <v>0</v>
      </c>
      <c r="L246" s="87" t="b">
        <v>0</v>
      </c>
    </row>
    <row r="247" spans="1:12" ht="15">
      <c r="A247" s="87" t="s">
        <v>1172</v>
      </c>
      <c r="B247" s="87" t="s">
        <v>1173</v>
      </c>
      <c r="C247" s="87">
        <v>2</v>
      </c>
      <c r="D247" s="121">
        <v>0</v>
      </c>
      <c r="E247" s="121">
        <v>1.3222192947339193</v>
      </c>
      <c r="F247" s="87" t="s">
        <v>916</v>
      </c>
      <c r="G247" s="87" t="b">
        <v>0</v>
      </c>
      <c r="H247" s="87" t="b">
        <v>0</v>
      </c>
      <c r="I247" s="87" t="b">
        <v>0</v>
      </c>
      <c r="J247" s="87" t="b">
        <v>0</v>
      </c>
      <c r="K247" s="87" t="b">
        <v>0</v>
      </c>
      <c r="L247" s="87" t="b">
        <v>0</v>
      </c>
    </row>
    <row r="248" spans="1:12" ht="15">
      <c r="A248" s="87" t="s">
        <v>1173</v>
      </c>
      <c r="B248" s="87" t="s">
        <v>1174</v>
      </c>
      <c r="C248" s="87">
        <v>2</v>
      </c>
      <c r="D248" s="121">
        <v>0</v>
      </c>
      <c r="E248" s="121">
        <v>1.3222192947339193</v>
      </c>
      <c r="F248" s="87" t="s">
        <v>916</v>
      </c>
      <c r="G248" s="87" t="b">
        <v>0</v>
      </c>
      <c r="H248" s="87" t="b">
        <v>0</v>
      </c>
      <c r="I248" s="87" t="b">
        <v>0</v>
      </c>
      <c r="J248" s="87" t="b">
        <v>0</v>
      </c>
      <c r="K248" s="87" t="b">
        <v>0</v>
      </c>
      <c r="L248" s="87" t="b">
        <v>0</v>
      </c>
    </row>
    <row r="249" spans="1:12" ht="15">
      <c r="A249" s="87" t="s">
        <v>1174</v>
      </c>
      <c r="B249" s="87" t="s">
        <v>1175</v>
      </c>
      <c r="C249" s="87">
        <v>2</v>
      </c>
      <c r="D249" s="121">
        <v>0</v>
      </c>
      <c r="E249" s="121">
        <v>1.3222192947339193</v>
      </c>
      <c r="F249" s="87" t="s">
        <v>916</v>
      </c>
      <c r="G249" s="87" t="b">
        <v>0</v>
      </c>
      <c r="H249" s="87" t="b">
        <v>0</v>
      </c>
      <c r="I249" s="87" t="b">
        <v>0</v>
      </c>
      <c r="J249" s="87" t="b">
        <v>0</v>
      </c>
      <c r="K249" s="87" t="b">
        <v>0</v>
      </c>
      <c r="L249" s="87" t="b">
        <v>0</v>
      </c>
    </row>
    <row r="250" spans="1:12" ht="15">
      <c r="A250" s="87" t="s">
        <v>1175</v>
      </c>
      <c r="B250" s="87" t="s">
        <v>1176</v>
      </c>
      <c r="C250" s="87">
        <v>2</v>
      </c>
      <c r="D250" s="121">
        <v>0</v>
      </c>
      <c r="E250" s="121">
        <v>1.3222192947339193</v>
      </c>
      <c r="F250" s="87" t="s">
        <v>916</v>
      </c>
      <c r="G250" s="87" t="b">
        <v>0</v>
      </c>
      <c r="H250" s="87" t="b">
        <v>0</v>
      </c>
      <c r="I250" s="87" t="b">
        <v>0</v>
      </c>
      <c r="J250" s="87" t="b">
        <v>0</v>
      </c>
      <c r="K250" s="87" t="b">
        <v>0</v>
      </c>
      <c r="L250" s="87" t="b">
        <v>0</v>
      </c>
    </row>
    <row r="251" spans="1:12" ht="15">
      <c r="A251" s="87" t="s">
        <v>1176</v>
      </c>
      <c r="B251" s="87" t="s">
        <v>1177</v>
      </c>
      <c r="C251" s="87">
        <v>2</v>
      </c>
      <c r="D251" s="121">
        <v>0</v>
      </c>
      <c r="E251" s="121">
        <v>1.3222192947339193</v>
      </c>
      <c r="F251" s="87" t="s">
        <v>916</v>
      </c>
      <c r="G251" s="87" t="b">
        <v>0</v>
      </c>
      <c r="H251" s="87" t="b">
        <v>0</v>
      </c>
      <c r="I251" s="87" t="b">
        <v>0</v>
      </c>
      <c r="J251" s="87" t="b">
        <v>0</v>
      </c>
      <c r="K251" s="87" t="b">
        <v>0</v>
      </c>
      <c r="L251" s="87" t="b">
        <v>0</v>
      </c>
    </row>
    <row r="252" spans="1:12" ht="15">
      <c r="A252" s="87" t="s">
        <v>1177</v>
      </c>
      <c r="B252" s="87" t="s">
        <v>1178</v>
      </c>
      <c r="C252" s="87">
        <v>2</v>
      </c>
      <c r="D252" s="121">
        <v>0</v>
      </c>
      <c r="E252" s="121">
        <v>1.3222192947339193</v>
      </c>
      <c r="F252" s="87" t="s">
        <v>916</v>
      </c>
      <c r="G252" s="87" t="b">
        <v>0</v>
      </c>
      <c r="H252" s="87" t="b">
        <v>0</v>
      </c>
      <c r="I252" s="87" t="b">
        <v>0</v>
      </c>
      <c r="J252" s="87" t="b">
        <v>0</v>
      </c>
      <c r="K252" s="87" t="b">
        <v>0</v>
      </c>
      <c r="L252" s="87" t="b">
        <v>0</v>
      </c>
    </row>
    <row r="253" spans="1:12" ht="15">
      <c r="A253" s="87" t="s">
        <v>1178</v>
      </c>
      <c r="B253" s="87" t="s">
        <v>1179</v>
      </c>
      <c r="C253" s="87">
        <v>2</v>
      </c>
      <c r="D253" s="121">
        <v>0</v>
      </c>
      <c r="E253" s="121">
        <v>1.3222192947339193</v>
      </c>
      <c r="F253" s="87" t="s">
        <v>916</v>
      </c>
      <c r="G253" s="87" t="b">
        <v>0</v>
      </c>
      <c r="H253" s="87" t="b">
        <v>0</v>
      </c>
      <c r="I253" s="87" t="b">
        <v>0</v>
      </c>
      <c r="J253" s="87" t="b">
        <v>0</v>
      </c>
      <c r="K253" s="87" t="b">
        <v>0</v>
      </c>
      <c r="L253" s="87" t="b">
        <v>0</v>
      </c>
    </row>
    <row r="254" spans="1:12" ht="15">
      <c r="A254" s="87" t="s">
        <v>1179</v>
      </c>
      <c r="B254" s="87" t="s">
        <v>1180</v>
      </c>
      <c r="C254" s="87">
        <v>2</v>
      </c>
      <c r="D254" s="121">
        <v>0</v>
      </c>
      <c r="E254" s="121">
        <v>1.3222192947339193</v>
      </c>
      <c r="F254" s="87" t="s">
        <v>916</v>
      </c>
      <c r="G254" s="87" t="b">
        <v>0</v>
      </c>
      <c r="H254" s="87" t="b">
        <v>0</v>
      </c>
      <c r="I254" s="87" t="b">
        <v>0</v>
      </c>
      <c r="J254" s="87" t="b">
        <v>0</v>
      </c>
      <c r="K254" s="87" t="b">
        <v>0</v>
      </c>
      <c r="L254" s="87" t="b">
        <v>0</v>
      </c>
    </row>
    <row r="255" spans="1:12" ht="15">
      <c r="A255" s="87" t="s">
        <v>1180</v>
      </c>
      <c r="B255" s="87" t="s">
        <v>1181</v>
      </c>
      <c r="C255" s="87">
        <v>2</v>
      </c>
      <c r="D255" s="121">
        <v>0</v>
      </c>
      <c r="E255" s="121">
        <v>1.3222192947339193</v>
      </c>
      <c r="F255" s="87" t="s">
        <v>916</v>
      </c>
      <c r="G255" s="87" t="b">
        <v>0</v>
      </c>
      <c r="H255" s="87" t="b">
        <v>0</v>
      </c>
      <c r="I255" s="87" t="b">
        <v>0</v>
      </c>
      <c r="J255" s="87" t="b">
        <v>0</v>
      </c>
      <c r="K255" s="87" t="b">
        <v>0</v>
      </c>
      <c r="L255" s="87" t="b">
        <v>0</v>
      </c>
    </row>
    <row r="256" spans="1:12" ht="15">
      <c r="A256" s="87" t="s">
        <v>1181</v>
      </c>
      <c r="B256" s="87" t="s">
        <v>1182</v>
      </c>
      <c r="C256" s="87">
        <v>2</v>
      </c>
      <c r="D256" s="121">
        <v>0</v>
      </c>
      <c r="E256" s="121">
        <v>1.3222192947339193</v>
      </c>
      <c r="F256" s="87" t="s">
        <v>916</v>
      </c>
      <c r="G256" s="87" t="b">
        <v>0</v>
      </c>
      <c r="H256" s="87" t="b">
        <v>0</v>
      </c>
      <c r="I256" s="87" t="b">
        <v>0</v>
      </c>
      <c r="J256" s="87" t="b">
        <v>0</v>
      </c>
      <c r="K256" s="87" t="b">
        <v>0</v>
      </c>
      <c r="L256" s="87" t="b">
        <v>0</v>
      </c>
    </row>
    <row r="257" spans="1:12" ht="15">
      <c r="A257" s="87" t="s">
        <v>1182</v>
      </c>
      <c r="B257" s="87" t="s">
        <v>1183</v>
      </c>
      <c r="C257" s="87">
        <v>2</v>
      </c>
      <c r="D257" s="121">
        <v>0</v>
      </c>
      <c r="E257" s="121">
        <v>1.3222192947339193</v>
      </c>
      <c r="F257" s="87" t="s">
        <v>916</v>
      </c>
      <c r="G257" s="87" t="b">
        <v>0</v>
      </c>
      <c r="H257" s="87" t="b">
        <v>0</v>
      </c>
      <c r="I257" s="87" t="b">
        <v>0</v>
      </c>
      <c r="J257" s="87" t="b">
        <v>0</v>
      </c>
      <c r="K257" s="87" t="b">
        <v>0</v>
      </c>
      <c r="L257" s="87" t="b">
        <v>0</v>
      </c>
    </row>
    <row r="258" spans="1:12" ht="15">
      <c r="A258" s="87" t="s">
        <v>1183</v>
      </c>
      <c r="B258" s="87" t="s">
        <v>1144</v>
      </c>
      <c r="C258" s="87">
        <v>2</v>
      </c>
      <c r="D258" s="121">
        <v>0</v>
      </c>
      <c r="E258" s="121">
        <v>1.3222192947339193</v>
      </c>
      <c r="F258" s="87" t="s">
        <v>916</v>
      </c>
      <c r="G258" s="87" t="b">
        <v>0</v>
      </c>
      <c r="H258" s="87" t="b">
        <v>0</v>
      </c>
      <c r="I258" s="87" t="b">
        <v>0</v>
      </c>
      <c r="J258" s="87" t="b">
        <v>0</v>
      </c>
      <c r="K258" s="87" t="b">
        <v>0</v>
      </c>
      <c r="L258" s="87" t="b">
        <v>0</v>
      </c>
    </row>
    <row r="259" spans="1:12" ht="15">
      <c r="A259" s="87" t="s">
        <v>1144</v>
      </c>
      <c r="B259" s="87" t="s">
        <v>276</v>
      </c>
      <c r="C259" s="87">
        <v>2</v>
      </c>
      <c r="D259" s="121">
        <v>0</v>
      </c>
      <c r="E259" s="121">
        <v>1.3222192947339193</v>
      </c>
      <c r="F259" s="87" t="s">
        <v>916</v>
      </c>
      <c r="G259" s="87" t="b">
        <v>0</v>
      </c>
      <c r="H259" s="87" t="b">
        <v>0</v>
      </c>
      <c r="I259" s="87" t="b">
        <v>0</v>
      </c>
      <c r="J259" s="87" t="b">
        <v>0</v>
      </c>
      <c r="K259" s="87" t="b">
        <v>0</v>
      </c>
      <c r="L259" s="87" t="b">
        <v>0</v>
      </c>
    </row>
    <row r="260" spans="1:12" ht="15">
      <c r="A260" s="87" t="s">
        <v>276</v>
      </c>
      <c r="B260" s="87" t="s">
        <v>275</v>
      </c>
      <c r="C260" s="87">
        <v>2</v>
      </c>
      <c r="D260" s="121">
        <v>0</v>
      </c>
      <c r="E260" s="121">
        <v>1.3222192947339193</v>
      </c>
      <c r="F260" s="87" t="s">
        <v>916</v>
      </c>
      <c r="G260" s="87" t="b">
        <v>0</v>
      </c>
      <c r="H260" s="87" t="b">
        <v>0</v>
      </c>
      <c r="I260" s="87" t="b">
        <v>0</v>
      </c>
      <c r="J260" s="87" t="b">
        <v>0</v>
      </c>
      <c r="K260" s="87" t="b">
        <v>0</v>
      </c>
      <c r="L260" s="87" t="b">
        <v>0</v>
      </c>
    </row>
    <row r="261" spans="1:12" ht="15">
      <c r="A261" s="87" t="s">
        <v>275</v>
      </c>
      <c r="B261" s="87" t="s">
        <v>1069</v>
      </c>
      <c r="C261" s="87">
        <v>2</v>
      </c>
      <c r="D261" s="121">
        <v>0</v>
      </c>
      <c r="E261" s="121">
        <v>1.3222192947339193</v>
      </c>
      <c r="F261" s="87" t="s">
        <v>916</v>
      </c>
      <c r="G261" s="87" t="b">
        <v>0</v>
      </c>
      <c r="H261" s="87" t="b">
        <v>0</v>
      </c>
      <c r="I261" s="87" t="b">
        <v>0</v>
      </c>
      <c r="J261" s="87" t="b">
        <v>0</v>
      </c>
      <c r="K261" s="87" t="b">
        <v>0</v>
      </c>
      <c r="L261" s="87" t="b">
        <v>0</v>
      </c>
    </row>
    <row r="262" spans="1:12" ht="15">
      <c r="A262" s="87" t="s">
        <v>236</v>
      </c>
      <c r="B262" s="87" t="s">
        <v>1109</v>
      </c>
      <c r="C262" s="87">
        <v>3</v>
      </c>
      <c r="D262" s="121">
        <v>0</v>
      </c>
      <c r="E262" s="121">
        <v>1.1760912590556813</v>
      </c>
      <c r="F262" s="87" t="s">
        <v>918</v>
      </c>
      <c r="G262" s="87" t="b">
        <v>0</v>
      </c>
      <c r="H262" s="87" t="b">
        <v>0</v>
      </c>
      <c r="I262" s="87" t="b">
        <v>0</v>
      </c>
      <c r="J262" s="87" t="b">
        <v>0</v>
      </c>
      <c r="K262" s="87" t="b">
        <v>0</v>
      </c>
      <c r="L262" s="87" t="b">
        <v>0</v>
      </c>
    </row>
    <row r="263" spans="1:12" ht="15">
      <c r="A263" s="87" t="s">
        <v>1109</v>
      </c>
      <c r="B263" s="87" t="s">
        <v>1145</v>
      </c>
      <c r="C263" s="87">
        <v>3</v>
      </c>
      <c r="D263" s="121">
        <v>0</v>
      </c>
      <c r="E263" s="121">
        <v>1.1760912590556813</v>
      </c>
      <c r="F263" s="87" t="s">
        <v>918</v>
      </c>
      <c r="G263" s="87" t="b">
        <v>0</v>
      </c>
      <c r="H263" s="87" t="b">
        <v>0</v>
      </c>
      <c r="I263" s="87" t="b">
        <v>0</v>
      </c>
      <c r="J263" s="87" t="b">
        <v>0</v>
      </c>
      <c r="K263" s="87" t="b">
        <v>0</v>
      </c>
      <c r="L263" s="87" t="b">
        <v>0</v>
      </c>
    </row>
    <row r="264" spans="1:12" ht="15">
      <c r="A264" s="87" t="s">
        <v>1145</v>
      </c>
      <c r="B264" s="87" t="s">
        <v>1067</v>
      </c>
      <c r="C264" s="87">
        <v>3</v>
      </c>
      <c r="D264" s="121">
        <v>0</v>
      </c>
      <c r="E264" s="121">
        <v>0.8750612633917001</v>
      </c>
      <c r="F264" s="87" t="s">
        <v>918</v>
      </c>
      <c r="G264" s="87" t="b">
        <v>0</v>
      </c>
      <c r="H264" s="87" t="b">
        <v>0</v>
      </c>
      <c r="I264" s="87" t="b">
        <v>0</v>
      </c>
      <c r="J264" s="87" t="b">
        <v>0</v>
      </c>
      <c r="K264" s="87" t="b">
        <v>0</v>
      </c>
      <c r="L264" s="87" t="b">
        <v>0</v>
      </c>
    </row>
    <row r="265" spans="1:12" ht="15">
      <c r="A265" s="87" t="s">
        <v>1067</v>
      </c>
      <c r="B265" s="87" t="s">
        <v>1146</v>
      </c>
      <c r="C265" s="87">
        <v>3</v>
      </c>
      <c r="D265" s="121">
        <v>0</v>
      </c>
      <c r="E265" s="121">
        <v>0.8750612633917001</v>
      </c>
      <c r="F265" s="87" t="s">
        <v>918</v>
      </c>
      <c r="G265" s="87" t="b">
        <v>0</v>
      </c>
      <c r="H265" s="87" t="b">
        <v>0</v>
      </c>
      <c r="I265" s="87" t="b">
        <v>0</v>
      </c>
      <c r="J265" s="87" t="b">
        <v>0</v>
      </c>
      <c r="K265" s="87" t="b">
        <v>0</v>
      </c>
      <c r="L265" s="87" t="b">
        <v>0</v>
      </c>
    </row>
    <row r="266" spans="1:12" ht="15">
      <c r="A266" s="87" t="s">
        <v>1146</v>
      </c>
      <c r="B266" s="87" t="s">
        <v>1147</v>
      </c>
      <c r="C266" s="87">
        <v>3</v>
      </c>
      <c r="D266" s="121">
        <v>0</v>
      </c>
      <c r="E266" s="121">
        <v>1.1760912590556813</v>
      </c>
      <c r="F266" s="87" t="s">
        <v>918</v>
      </c>
      <c r="G266" s="87" t="b">
        <v>0</v>
      </c>
      <c r="H266" s="87" t="b">
        <v>0</v>
      </c>
      <c r="I266" s="87" t="b">
        <v>0</v>
      </c>
      <c r="J266" s="87" t="b">
        <v>0</v>
      </c>
      <c r="K266" s="87" t="b">
        <v>0</v>
      </c>
      <c r="L266" s="87" t="b">
        <v>0</v>
      </c>
    </row>
    <row r="267" spans="1:12" ht="15">
      <c r="A267" s="87" t="s">
        <v>1147</v>
      </c>
      <c r="B267" s="87" t="s">
        <v>1148</v>
      </c>
      <c r="C267" s="87">
        <v>3</v>
      </c>
      <c r="D267" s="121">
        <v>0</v>
      </c>
      <c r="E267" s="121">
        <v>1.1760912590556813</v>
      </c>
      <c r="F267" s="87" t="s">
        <v>918</v>
      </c>
      <c r="G267" s="87" t="b">
        <v>0</v>
      </c>
      <c r="H267" s="87" t="b">
        <v>0</v>
      </c>
      <c r="I267" s="87" t="b">
        <v>0</v>
      </c>
      <c r="J267" s="87" t="b">
        <v>0</v>
      </c>
      <c r="K267" s="87" t="b">
        <v>0</v>
      </c>
      <c r="L267" s="87" t="b">
        <v>0</v>
      </c>
    </row>
    <row r="268" spans="1:12" ht="15">
      <c r="A268" s="87" t="s">
        <v>1148</v>
      </c>
      <c r="B268" s="87" t="s">
        <v>1149</v>
      </c>
      <c r="C268" s="87">
        <v>3</v>
      </c>
      <c r="D268" s="121">
        <v>0</v>
      </c>
      <c r="E268" s="121">
        <v>1.1760912590556813</v>
      </c>
      <c r="F268" s="87" t="s">
        <v>918</v>
      </c>
      <c r="G268" s="87" t="b">
        <v>0</v>
      </c>
      <c r="H268" s="87" t="b">
        <v>0</v>
      </c>
      <c r="I268" s="87" t="b">
        <v>0</v>
      </c>
      <c r="J268" s="87" t="b">
        <v>0</v>
      </c>
      <c r="K268" s="87" t="b">
        <v>0</v>
      </c>
      <c r="L268" s="87" t="b">
        <v>0</v>
      </c>
    </row>
    <row r="269" spans="1:12" ht="15">
      <c r="A269" s="87" t="s">
        <v>1149</v>
      </c>
      <c r="B269" s="87" t="s">
        <v>1067</v>
      </c>
      <c r="C269" s="87">
        <v>3</v>
      </c>
      <c r="D269" s="121">
        <v>0</v>
      </c>
      <c r="E269" s="121">
        <v>0.8750612633917001</v>
      </c>
      <c r="F269" s="87" t="s">
        <v>918</v>
      </c>
      <c r="G269" s="87" t="b">
        <v>0</v>
      </c>
      <c r="H269" s="87" t="b">
        <v>0</v>
      </c>
      <c r="I269" s="87" t="b">
        <v>0</v>
      </c>
      <c r="J269" s="87" t="b">
        <v>0</v>
      </c>
      <c r="K269" s="87" t="b">
        <v>0</v>
      </c>
      <c r="L269" s="87" t="b">
        <v>0</v>
      </c>
    </row>
    <row r="270" spans="1:12" ht="15">
      <c r="A270" s="87" t="s">
        <v>1067</v>
      </c>
      <c r="B270" s="87" t="s">
        <v>1150</v>
      </c>
      <c r="C270" s="87">
        <v>3</v>
      </c>
      <c r="D270" s="121">
        <v>0</v>
      </c>
      <c r="E270" s="121">
        <v>0.8750612633917001</v>
      </c>
      <c r="F270" s="87" t="s">
        <v>918</v>
      </c>
      <c r="G270" s="87" t="b">
        <v>0</v>
      </c>
      <c r="H270" s="87" t="b">
        <v>0</v>
      </c>
      <c r="I270" s="87" t="b">
        <v>0</v>
      </c>
      <c r="J270" s="87" t="b">
        <v>0</v>
      </c>
      <c r="K270" s="87" t="b">
        <v>0</v>
      </c>
      <c r="L270" s="87" t="b">
        <v>0</v>
      </c>
    </row>
    <row r="271" spans="1:12" ht="15">
      <c r="A271" s="87" t="s">
        <v>1150</v>
      </c>
      <c r="B271" s="87" t="s">
        <v>1151</v>
      </c>
      <c r="C271" s="87">
        <v>3</v>
      </c>
      <c r="D271" s="121">
        <v>0</v>
      </c>
      <c r="E271" s="121">
        <v>1.1760912590556813</v>
      </c>
      <c r="F271" s="87" t="s">
        <v>918</v>
      </c>
      <c r="G271" s="87" t="b">
        <v>0</v>
      </c>
      <c r="H271" s="87" t="b">
        <v>0</v>
      </c>
      <c r="I271" s="87" t="b">
        <v>0</v>
      </c>
      <c r="J271" s="87" t="b">
        <v>0</v>
      </c>
      <c r="K271" s="87" t="b">
        <v>0</v>
      </c>
      <c r="L271" s="87" t="b">
        <v>0</v>
      </c>
    </row>
    <row r="272" spans="1:12" ht="15">
      <c r="A272" s="87" t="s">
        <v>1151</v>
      </c>
      <c r="B272" s="87" t="s">
        <v>1152</v>
      </c>
      <c r="C272" s="87">
        <v>3</v>
      </c>
      <c r="D272" s="121">
        <v>0</v>
      </c>
      <c r="E272" s="121">
        <v>1.1760912590556813</v>
      </c>
      <c r="F272" s="87" t="s">
        <v>918</v>
      </c>
      <c r="G272" s="87" t="b">
        <v>0</v>
      </c>
      <c r="H272" s="87" t="b">
        <v>0</v>
      </c>
      <c r="I272" s="87" t="b">
        <v>0</v>
      </c>
      <c r="J272" s="87" t="b">
        <v>0</v>
      </c>
      <c r="K272" s="87" t="b">
        <v>0</v>
      </c>
      <c r="L272" s="87" t="b">
        <v>0</v>
      </c>
    </row>
    <row r="273" spans="1:12" ht="15">
      <c r="A273" s="87" t="s">
        <v>1152</v>
      </c>
      <c r="B273" s="87" t="s">
        <v>235</v>
      </c>
      <c r="C273" s="87">
        <v>3</v>
      </c>
      <c r="D273" s="121">
        <v>0</v>
      </c>
      <c r="E273" s="121">
        <v>1.1760912590556813</v>
      </c>
      <c r="F273" s="87" t="s">
        <v>918</v>
      </c>
      <c r="G273" s="87" t="b">
        <v>0</v>
      </c>
      <c r="H273" s="87" t="b">
        <v>0</v>
      </c>
      <c r="I273" s="87" t="b">
        <v>0</v>
      </c>
      <c r="J273" s="87" t="b">
        <v>0</v>
      </c>
      <c r="K273" s="87" t="b">
        <v>0</v>
      </c>
      <c r="L273" s="87" t="b">
        <v>0</v>
      </c>
    </row>
    <row r="274" spans="1:12" ht="15">
      <c r="A274" s="87" t="s">
        <v>235</v>
      </c>
      <c r="B274" s="87" t="s">
        <v>1153</v>
      </c>
      <c r="C274" s="87">
        <v>3</v>
      </c>
      <c r="D274" s="121">
        <v>0</v>
      </c>
      <c r="E274" s="121">
        <v>1.1760912590556813</v>
      </c>
      <c r="F274" s="87" t="s">
        <v>918</v>
      </c>
      <c r="G274" s="87" t="b">
        <v>0</v>
      </c>
      <c r="H274" s="87" t="b">
        <v>0</v>
      </c>
      <c r="I274" s="87" t="b">
        <v>0</v>
      </c>
      <c r="J274" s="87" t="b">
        <v>0</v>
      </c>
      <c r="K274" s="87" t="b">
        <v>0</v>
      </c>
      <c r="L274" s="87" t="b">
        <v>0</v>
      </c>
    </row>
    <row r="275" spans="1:12" ht="15">
      <c r="A275" s="87" t="s">
        <v>1153</v>
      </c>
      <c r="B275" s="87" t="s">
        <v>321</v>
      </c>
      <c r="C275" s="87">
        <v>3</v>
      </c>
      <c r="D275" s="121">
        <v>0</v>
      </c>
      <c r="E275" s="121">
        <v>1.1760912590556813</v>
      </c>
      <c r="F275" s="87" t="s">
        <v>918</v>
      </c>
      <c r="G275" s="87" t="b">
        <v>0</v>
      </c>
      <c r="H275" s="87" t="b">
        <v>0</v>
      </c>
      <c r="I275" s="87" t="b">
        <v>0</v>
      </c>
      <c r="J275" s="87" t="b">
        <v>0</v>
      </c>
      <c r="K275" s="87" t="b">
        <v>0</v>
      </c>
      <c r="L275" s="87" t="b">
        <v>0</v>
      </c>
    </row>
    <row r="276" spans="1:12" ht="15">
      <c r="A276" s="87" t="s">
        <v>321</v>
      </c>
      <c r="B276" s="87" t="s">
        <v>1137</v>
      </c>
      <c r="C276" s="87">
        <v>3</v>
      </c>
      <c r="D276" s="121">
        <v>0</v>
      </c>
      <c r="E276" s="121">
        <v>1.1760912590556813</v>
      </c>
      <c r="F276" s="87" t="s">
        <v>918</v>
      </c>
      <c r="G276" s="87" t="b">
        <v>0</v>
      </c>
      <c r="H276" s="87" t="b">
        <v>0</v>
      </c>
      <c r="I276" s="87" t="b">
        <v>0</v>
      </c>
      <c r="J276" s="87" t="b">
        <v>0</v>
      </c>
      <c r="K276" s="87" t="b">
        <v>0</v>
      </c>
      <c r="L276" s="87" t="b">
        <v>0</v>
      </c>
    </row>
    <row r="277" spans="1:12" ht="15">
      <c r="A277" s="87" t="s">
        <v>1155</v>
      </c>
      <c r="B277" s="87" t="s">
        <v>1156</v>
      </c>
      <c r="C277" s="87">
        <v>2</v>
      </c>
      <c r="D277" s="121">
        <v>0</v>
      </c>
      <c r="E277" s="121">
        <v>1.301029995663981</v>
      </c>
      <c r="F277" s="87" t="s">
        <v>920</v>
      </c>
      <c r="G277" s="87" t="b">
        <v>0</v>
      </c>
      <c r="H277" s="87" t="b">
        <v>0</v>
      </c>
      <c r="I277" s="87" t="b">
        <v>0</v>
      </c>
      <c r="J277" s="87" t="b">
        <v>0</v>
      </c>
      <c r="K277" s="87" t="b">
        <v>0</v>
      </c>
      <c r="L277" s="87" t="b">
        <v>0</v>
      </c>
    </row>
    <row r="278" spans="1:12" ht="15">
      <c r="A278" s="87" t="s">
        <v>1156</v>
      </c>
      <c r="B278" s="87" t="s">
        <v>1075</v>
      </c>
      <c r="C278" s="87">
        <v>2</v>
      </c>
      <c r="D278" s="121">
        <v>0</v>
      </c>
      <c r="E278" s="121">
        <v>1.301029995663981</v>
      </c>
      <c r="F278" s="87" t="s">
        <v>920</v>
      </c>
      <c r="G278" s="87" t="b">
        <v>0</v>
      </c>
      <c r="H278" s="87" t="b">
        <v>0</v>
      </c>
      <c r="I278" s="87" t="b">
        <v>0</v>
      </c>
      <c r="J278" s="87" t="b">
        <v>0</v>
      </c>
      <c r="K278" s="87" t="b">
        <v>0</v>
      </c>
      <c r="L278" s="87" t="b">
        <v>0</v>
      </c>
    </row>
    <row r="279" spans="1:12" ht="15">
      <c r="A279" s="87" t="s">
        <v>1075</v>
      </c>
      <c r="B279" s="87" t="s">
        <v>1142</v>
      </c>
      <c r="C279" s="87">
        <v>2</v>
      </c>
      <c r="D279" s="121">
        <v>0</v>
      </c>
      <c r="E279" s="121">
        <v>1.301029995663981</v>
      </c>
      <c r="F279" s="87" t="s">
        <v>920</v>
      </c>
      <c r="G279" s="87" t="b">
        <v>0</v>
      </c>
      <c r="H279" s="87" t="b">
        <v>0</v>
      </c>
      <c r="I279" s="87" t="b">
        <v>0</v>
      </c>
      <c r="J279" s="87" t="b">
        <v>0</v>
      </c>
      <c r="K279" s="87" t="b">
        <v>0</v>
      </c>
      <c r="L279" s="87" t="b">
        <v>0</v>
      </c>
    </row>
    <row r="280" spans="1:12" ht="15">
      <c r="A280" s="87" t="s">
        <v>1142</v>
      </c>
      <c r="B280" s="87" t="s">
        <v>1157</v>
      </c>
      <c r="C280" s="87">
        <v>2</v>
      </c>
      <c r="D280" s="121">
        <v>0</v>
      </c>
      <c r="E280" s="121">
        <v>1.301029995663981</v>
      </c>
      <c r="F280" s="87" t="s">
        <v>920</v>
      </c>
      <c r="G280" s="87" t="b">
        <v>0</v>
      </c>
      <c r="H280" s="87" t="b">
        <v>0</v>
      </c>
      <c r="I280" s="87" t="b">
        <v>0</v>
      </c>
      <c r="J280" s="87" t="b">
        <v>1</v>
      </c>
      <c r="K280" s="87" t="b">
        <v>0</v>
      </c>
      <c r="L280" s="87" t="b">
        <v>0</v>
      </c>
    </row>
    <row r="281" spans="1:12" ht="15">
      <c r="A281" s="87" t="s">
        <v>1157</v>
      </c>
      <c r="B281" s="87" t="s">
        <v>1158</v>
      </c>
      <c r="C281" s="87">
        <v>2</v>
      </c>
      <c r="D281" s="121">
        <v>0</v>
      </c>
      <c r="E281" s="121">
        <v>1.301029995663981</v>
      </c>
      <c r="F281" s="87" t="s">
        <v>920</v>
      </c>
      <c r="G281" s="87" t="b">
        <v>1</v>
      </c>
      <c r="H281" s="87" t="b">
        <v>0</v>
      </c>
      <c r="I281" s="87" t="b">
        <v>0</v>
      </c>
      <c r="J281" s="87" t="b">
        <v>0</v>
      </c>
      <c r="K281" s="87" t="b">
        <v>0</v>
      </c>
      <c r="L281" s="87" t="b">
        <v>0</v>
      </c>
    </row>
    <row r="282" spans="1:12" ht="15">
      <c r="A282" s="87" t="s">
        <v>1158</v>
      </c>
      <c r="B282" s="87" t="s">
        <v>1159</v>
      </c>
      <c r="C282" s="87">
        <v>2</v>
      </c>
      <c r="D282" s="121">
        <v>0</v>
      </c>
      <c r="E282" s="121">
        <v>1.301029995663981</v>
      </c>
      <c r="F282" s="87" t="s">
        <v>920</v>
      </c>
      <c r="G282" s="87" t="b">
        <v>0</v>
      </c>
      <c r="H282" s="87" t="b">
        <v>0</v>
      </c>
      <c r="I282" s="87" t="b">
        <v>0</v>
      </c>
      <c r="J282" s="87" t="b">
        <v>0</v>
      </c>
      <c r="K282" s="87" t="b">
        <v>0</v>
      </c>
      <c r="L282" s="87" t="b">
        <v>0</v>
      </c>
    </row>
    <row r="283" spans="1:12" ht="15">
      <c r="A283" s="87" t="s">
        <v>1159</v>
      </c>
      <c r="B283" s="87" t="s">
        <v>1160</v>
      </c>
      <c r="C283" s="87">
        <v>2</v>
      </c>
      <c r="D283" s="121">
        <v>0</v>
      </c>
      <c r="E283" s="121">
        <v>1.301029995663981</v>
      </c>
      <c r="F283" s="87" t="s">
        <v>920</v>
      </c>
      <c r="G283" s="87" t="b">
        <v>0</v>
      </c>
      <c r="H283" s="87" t="b">
        <v>0</v>
      </c>
      <c r="I283" s="87" t="b">
        <v>0</v>
      </c>
      <c r="J283" s="87" t="b">
        <v>0</v>
      </c>
      <c r="K283" s="87" t="b">
        <v>0</v>
      </c>
      <c r="L283" s="87" t="b">
        <v>0</v>
      </c>
    </row>
    <row r="284" spans="1:12" ht="15">
      <c r="A284" s="87" t="s">
        <v>1160</v>
      </c>
      <c r="B284" s="87" t="s">
        <v>1161</v>
      </c>
      <c r="C284" s="87">
        <v>2</v>
      </c>
      <c r="D284" s="121">
        <v>0</v>
      </c>
      <c r="E284" s="121">
        <v>1.301029995663981</v>
      </c>
      <c r="F284" s="87" t="s">
        <v>920</v>
      </c>
      <c r="G284" s="87" t="b">
        <v>0</v>
      </c>
      <c r="H284" s="87" t="b">
        <v>0</v>
      </c>
      <c r="I284" s="87" t="b">
        <v>0</v>
      </c>
      <c r="J284" s="87" t="b">
        <v>0</v>
      </c>
      <c r="K284" s="87" t="b">
        <v>0</v>
      </c>
      <c r="L284" s="87" t="b">
        <v>0</v>
      </c>
    </row>
    <row r="285" spans="1:12" ht="15">
      <c r="A285" s="87" t="s">
        <v>1161</v>
      </c>
      <c r="B285" s="87" t="s">
        <v>1162</v>
      </c>
      <c r="C285" s="87">
        <v>2</v>
      </c>
      <c r="D285" s="121">
        <v>0</v>
      </c>
      <c r="E285" s="121">
        <v>1.301029995663981</v>
      </c>
      <c r="F285" s="87" t="s">
        <v>920</v>
      </c>
      <c r="G285" s="87" t="b">
        <v>0</v>
      </c>
      <c r="H285" s="87" t="b">
        <v>0</v>
      </c>
      <c r="I285" s="87" t="b">
        <v>0</v>
      </c>
      <c r="J285" s="87" t="b">
        <v>0</v>
      </c>
      <c r="K285" s="87" t="b">
        <v>1</v>
      </c>
      <c r="L285" s="87" t="b">
        <v>0</v>
      </c>
    </row>
    <row r="286" spans="1:12" ht="15">
      <c r="A286" s="87" t="s">
        <v>1162</v>
      </c>
      <c r="B286" s="87" t="s">
        <v>1141</v>
      </c>
      <c r="C286" s="87">
        <v>2</v>
      </c>
      <c r="D286" s="121">
        <v>0</v>
      </c>
      <c r="E286" s="121">
        <v>1.301029995663981</v>
      </c>
      <c r="F286" s="87" t="s">
        <v>920</v>
      </c>
      <c r="G286" s="87" t="b">
        <v>0</v>
      </c>
      <c r="H286" s="87" t="b">
        <v>1</v>
      </c>
      <c r="I286" s="87" t="b">
        <v>0</v>
      </c>
      <c r="J286" s="87" t="b">
        <v>0</v>
      </c>
      <c r="K286" s="87" t="b">
        <v>0</v>
      </c>
      <c r="L286" s="87" t="b">
        <v>0</v>
      </c>
    </row>
    <row r="287" spans="1:12" ht="15">
      <c r="A287" s="87" t="s">
        <v>1141</v>
      </c>
      <c r="B287" s="87" t="s">
        <v>1163</v>
      </c>
      <c r="C287" s="87">
        <v>2</v>
      </c>
      <c r="D287" s="121">
        <v>0</v>
      </c>
      <c r="E287" s="121">
        <v>1.301029995663981</v>
      </c>
      <c r="F287" s="87" t="s">
        <v>920</v>
      </c>
      <c r="G287" s="87" t="b">
        <v>0</v>
      </c>
      <c r="H287" s="87" t="b">
        <v>0</v>
      </c>
      <c r="I287" s="87" t="b">
        <v>0</v>
      </c>
      <c r="J287" s="87" t="b">
        <v>0</v>
      </c>
      <c r="K287" s="87" t="b">
        <v>0</v>
      </c>
      <c r="L287" s="87" t="b">
        <v>0</v>
      </c>
    </row>
    <row r="288" spans="1:12" ht="15">
      <c r="A288" s="87" t="s">
        <v>1163</v>
      </c>
      <c r="B288" s="87" t="s">
        <v>1143</v>
      </c>
      <c r="C288" s="87">
        <v>2</v>
      </c>
      <c r="D288" s="121">
        <v>0</v>
      </c>
      <c r="E288" s="121">
        <v>1.301029995663981</v>
      </c>
      <c r="F288" s="87" t="s">
        <v>920</v>
      </c>
      <c r="G288" s="87" t="b">
        <v>0</v>
      </c>
      <c r="H288" s="87" t="b">
        <v>0</v>
      </c>
      <c r="I288" s="87" t="b">
        <v>0</v>
      </c>
      <c r="J288" s="87" t="b">
        <v>0</v>
      </c>
      <c r="K288" s="87" t="b">
        <v>0</v>
      </c>
      <c r="L288" s="87" t="b">
        <v>0</v>
      </c>
    </row>
    <row r="289" spans="1:12" ht="15">
      <c r="A289" s="87" t="s">
        <v>1143</v>
      </c>
      <c r="B289" s="87" t="s">
        <v>321</v>
      </c>
      <c r="C289" s="87">
        <v>2</v>
      </c>
      <c r="D289" s="121">
        <v>0</v>
      </c>
      <c r="E289" s="121">
        <v>1.301029995663981</v>
      </c>
      <c r="F289" s="87" t="s">
        <v>920</v>
      </c>
      <c r="G289" s="87" t="b">
        <v>0</v>
      </c>
      <c r="H289" s="87" t="b">
        <v>0</v>
      </c>
      <c r="I289" s="87" t="b">
        <v>0</v>
      </c>
      <c r="J289" s="87" t="b">
        <v>0</v>
      </c>
      <c r="K289" s="87" t="b">
        <v>0</v>
      </c>
      <c r="L289" s="87" t="b">
        <v>0</v>
      </c>
    </row>
    <row r="290" spans="1:12" ht="15">
      <c r="A290" s="87" t="s">
        <v>321</v>
      </c>
      <c r="B290" s="87" t="s">
        <v>1164</v>
      </c>
      <c r="C290" s="87">
        <v>2</v>
      </c>
      <c r="D290" s="121">
        <v>0</v>
      </c>
      <c r="E290" s="121">
        <v>1.301029995663981</v>
      </c>
      <c r="F290" s="87" t="s">
        <v>920</v>
      </c>
      <c r="G290" s="87" t="b">
        <v>0</v>
      </c>
      <c r="H290" s="87" t="b">
        <v>0</v>
      </c>
      <c r="I290" s="87" t="b">
        <v>0</v>
      </c>
      <c r="J290" s="87" t="b">
        <v>0</v>
      </c>
      <c r="K290" s="87" t="b">
        <v>0</v>
      </c>
      <c r="L290" s="87" t="b">
        <v>0</v>
      </c>
    </row>
    <row r="291" spans="1:12" ht="15">
      <c r="A291" s="87" t="s">
        <v>1164</v>
      </c>
      <c r="B291" s="87" t="s">
        <v>1115</v>
      </c>
      <c r="C291" s="87">
        <v>2</v>
      </c>
      <c r="D291" s="121">
        <v>0</v>
      </c>
      <c r="E291" s="121">
        <v>1.301029995663981</v>
      </c>
      <c r="F291" s="87" t="s">
        <v>920</v>
      </c>
      <c r="G291" s="87" t="b">
        <v>0</v>
      </c>
      <c r="H291" s="87" t="b">
        <v>0</v>
      </c>
      <c r="I291" s="87" t="b">
        <v>0</v>
      </c>
      <c r="J291" s="87" t="b">
        <v>0</v>
      </c>
      <c r="K291" s="87" t="b">
        <v>0</v>
      </c>
      <c r="L291" s="87" t="b">
        <v>0</v>
      </c>
    </row>
    <row r="292" spans="1:12" ht="15">
      <c r="A292" s="87" t="s">
        <v>1115</v>
      </c>
      <c r="B292" s="87" t="s">
        <v>1165</v>
      </c>
      <c r="C292" s="87">
        <v>2</v>
      </c>
      <c r="D292" s="121">
        <v>0</v>
      </c>
      <c r="E292" s="121">
        <v>1.301029995663981</v>
      </c>
      <c r="F292" s="87" t="s">
        <v>920</v>
      </c>
      <c r="G292" s="87" t="b">
        <v>0</v>
      </c>
      <c r="H292" s="87" t="b">
        <v>0</v>
      </c>
      <c r="I292" s="87" t="b">
        <v>0</v>
      </c>
      <c r="J292" s="87" t="b">
        <v>0</v>
      </c>
      <c r="K292" s="87" t="b">
        <v>0</v>
      </c>
      <c r="L292" s="87" t="b">
        <v>0</v>
      </c>
    </row>
    <row r="293" spans="1:12" ht="15">
      <c r="A293" s="87" t="s">
        <v>1165</v>
      </c>
      <c r="B293" s="87" t="s">
        <v>1067</v>
      </c>
      <c r="C293" s="87">
        <v>2</v>
      </c>
      <c r="D293" s="121">
        <v>0</v>
      </c>
      <c r="E293" s="121">
        <v>1.301029995663981</v>
      </c>
      <c r="F293" s="87" t="s">
        <v>920</v>
      </c>
      <c r="G293" s="87" t="b">
        <v>0</v>
      </c>
      <c r="H293" s="87" t="b">
        <v>0</v>
      </c>
      <c r="I293" s="87" t="b">
        <v>0</v>
      </c>
      <c r="J293" s="87" t="b">
        <v>0</v>
      </c>
      <c r="K293" s="87" t="b">
        <v>0</v>
      </c>
      <c r="L293" s="87" t="b">
        <v>0</v>
      </c>
    </row>
    <row r="294" spans="1:12" ht="15">
      <c r="A294" s="87" t="s">
        <v>1067</v>
      </c>
      <c r="B294" s="87" t="s">
        <v>1076</v>
      </c>
      <c r="C294" s="87">
        <v>2</v>
      </c>
      <c r="D294" s="121">
        <v>0</v>
      </c>
      <c r="E294" s="121">
        <v>1.301029995663981</v>
      </c>
      <c r="F294" s="87" t="s">
        <v>920</v>
      </c>
      <c r="G294" s="87" t="b">
        <v>0</v>
      </c>
      <c r="H294" s="87" t="b">
        <v>0</v>
      </c>
      <c r="I294" s="87" t="b">
        <v>0</v>
      </c>
      <c r="J294" s="87" t="b">
        <v>0</v>
      </c>
      <c r="K294" s="87" t="b">
        <v>0</v>
      </c>
      <c r="L294" s="87" t="b">
        <v>0</v>
      </c>
    </row>
    <row r="295" spans="1:12" ht="15">
      <c r="A295" s="87" t="s">
        <v>1076</v>
      </c>
      <c r="B295" s="87" t="s">
        <v>1077</v>
      </c>
      <c r="C295" s="87">
        <v>2</v>
      </c>
      <c r="D295" s="121">
        <v>0</v>
      </c>
      <c r="E295" s="121">
        <v>1.301029995663981</v>
      </c>
      <c r="F295" s="87" t="s">
        <v>920</v>
      </c>
      <c r="G295" s="87" t="b">
        <v>0</v>
      </c>
      <c r="H295" s="87" t="b">
        <v>0</v>
      </c>
      <c r="I295" s="87" t="b">
        <v>0</v>
      </c>
      <c r="J295" s="87" t="b">
        <v>0</v>
      </c>
      <c r="K295" s="87" t="b">
        <v>0</v>
      </c>
      <c r="L295" s="87" t="b">
        <v>0</v>
      </c>
    </row>
    <row r="296" spans="1:12" ht="15">
      <c r="A296" s="87" t="s">
        <v>1077</v>
      </c>
      <c r="B296" s="87" t="s">
        <v>1078</v>
      </c>
      <c r="C296" s="87">
        <v>2</v>
      </c>
      <c r="D296" s="121">
        <v>0</v>
      </c>
      <c r="E296" s="121">
        <v>1.301029995663981</v>
      </c>
      <c r="F296" s="87" t="s">
        <v>920</v>
      </c>
      <c r="G296" s="87" t="b">
        <v>0</v>
      </c>
      <c r="H296" s="87" t="b">
        <v>0</v>
      </c>
      <c r="I296" s="87" t="b">
        <v>0</v>
      </c>
      <c r="J296" s="87" t="b">
        <v>0</v>
      </c>
      <c r="K296" s="87" t="b">
        <v>0</v>
      </c>
      <c r="L296" s="87"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1210</v>
      </c>
      <c r="B2" s="124" t="s">
        <v>1211</v>
      </c>
      <c r="C2" s="52" t="s">
        <v>1212</v>
      </c>
    </row>
    <row r="3" spans="1:3" ht="15">
      <c r="A3" s="123" t="s">
        <v>912</v>
      </c>
      <c r="B3" s="123" t="s">
        <v>912</v>
      </c>
      <c r="C3" s="34">
        <v>67</v>
      </c>
    </row>
    <row r="4" spans="1:3" ht="15">
      <c r="A4" s="123" t="s">
        <v>913</v>
      </c>
      <c r="B4" s="123" t="s">
        <v>913</v>
      </c>
      <c r="C4" s="34">
        <v>12</v>
      </c>
    </row>
    <row r="5" spans="1:3" ht="15">
      <c r="A5" s="123" t="s">
        <v>914</v>
      </c>
      <c r="B5" s="123" t="s">
        <v>914</v>
      </c>
      <c r="C5" s="34">
        <v>9</v>
      </c>
    </row>
    <row r="6" spans="1:3" ht="15">
      <c r="A6" s="123" t="s">
        <v>915</v>
      </c>
      <c r="B6" s="123" t="s">
        <v>912</v>
      </c>
      <c r="C6" s="34">
        <v>1</v>
      </c>
    </row>
    <row r="7" spans="1:3" ht="15">
      <c r="A7" s="123" t="s">
        <v>915</v>
      </c>
      <c r="B7" s="123" t="s">
        <v>915</v>
      </c>
      <c r="C7" s="34">
        <v>3</v>
      </c>
    </row>
    <row r="8" spans="1:3" ht="15">
      <c r="A8" s="123" t="s">
        <v>916</v>
      </c>
      <c r="B8" s="123" t="s">
        <v>916</v>
      </c>
      <c r="C8" s="34">
        <v>5</v>
      </c>
    </row>
    <row r="9" spans="1:3" ht="15">
      <c r="A9" s="123" t="s">
        <v>917</v>
      </c>
      <c r="B9" s="123" t="s">
        <v>912</v>
      </c>
      <c r="C9" s="34">
        <v>1</v>
      </c>
    </row>
    <row r="10" spans="1:3" ht="15">
      <c r="A10" s="123" t="s">
        <v>917</v>
      </c>
      <c r="B10" s="123" t="s">
        <v>917</v>
      </c>
      <c r="C10" s="34">
        <v>2</v>
      </c>
    </row>
    <row r="11" spans="1:3" ht="15">
      <c r="A11" s="123" t="s">
        <v>918</v>
      </c>
      <c r="B11" s="123" t="s">
        <v>918</v>
      </c>
      <c r="C11" s="34">
        <v>6</v>
      </c>
    </row>
    <row r="12" spans="1:3" ht="15">
      <c r="A12" s="123" t="s">
        <v>919</v>
      </c>
      <c r="B12" s="123" t="s">
        <v>919</v>
      </c>
      <c r="C12" s="34">
        <v>1</v>
      </c>
    </row>
    <row r="13" spans="1:3" ht="15">
      <c r="A13" s="123" t="s">
        <v>920</v>
      </c>
      <c r="B13" s="123" t="s">
        <v>920</v>
      </c>
      <c r="C13" s="34">
        <v>2</v>
      </c>
    </row>
    <row r="14" spans="1:3" ht="15">
      <c r="A14" s="123" t="s">
        <v>921</v>
      </c>
      <c r="B14" s="123" t="s">
        <v>921</v>
      </c>
      <c r="C14" s="34">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1218</v>
      </c>
      <c r="B1" s="13" t="s">
        <v>17</v>
      </c>
    </row>
    <row r="2" spans="1:2" ht="15">
      <c r="A2" s="79" t="s">
        <v>1219</v>
      </c>
      <c r="B2" s="79" t="s">
        <v>1225</v>
      </c>
    </row>
    <row r="3" spans="1:2" ht="15">
      <c r="A3" s="79" t="s">
        <v>1220</v>
      </c>
      <c r="B3" s="79" t="s">
        <v>1226</v>
      </c>
    </row>
    <row r="4" spans="1:2" ht="15">
      <c r="A4" s="79" t="s">
        <v>1221</v>
      </c>
      <c r="B4" s="79" t="s">
        <v>1227</v>
      </c>
    </row>
    <row r="5" spans="1:2" ht="15">
      <c r="A5" s="79" t="s">
        <v>1222</v>
      </c>
      <c r="B5" s="79" t="s">
        <v>1228</v>
      </c>
    </row>
    <row r="6" spans="1:2" ht="15">
      <c r="A6" s="79" t="s">
        <v>1223</v>
      </c>
      <c r="B6" s="79" t="s">
        <v>1229</v>
      </c>
    </row>
    <row r="7" spans="1:2" ht="15">
      <c r="A7" s="79" t="s">
        <v>1224</v>
      </c>
      <c r="B7" s="79" t="s">
        <v>1230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1231</v>
      </c>
      <c r="B1" s="13" t="s">
        <v>34</v>
      </c>
    </row>
    <row r="2" spans="1:2" ht="15">
      <c r="A2" s="105" t="s">
        <v>274</v>
      </c>
      <c r="B2" s="79">
        <v>282</v>
      </c>
    </row>
    <row r="3" spans="1:2" ht="15">
      <c r="A3" s="105" t="s">
        <v>245</v>
      </c>
      <c r="B3" s="79">
        <v>114</v>
      </c>
    </row>
    <row r="4" spans="1:2" ht="15">
      <c r="A4" s="105" t="s">
        <v>259</v>
      </c>
      <c r="B4" s="79">
        <v>78</v>
      </c>
    </row>
    <row r="5" spans="1:2" ht="15">
      <c r="A5" s="105" t="s">
        <v>256</v>
      </c>
      <c r="B5" s="79">
        <v>70</v>
      </c>
    </row>
    <row r="6" spans="1:2" ht="15">
      <c r="A6" s="105" t="s">
        <v>266</v>
      </c>
      <c r="B6" s="79">
        <v>54</v>
      </c>
    </row>
    <row r="7" spans="1:2" ht="15">
      <c r="A7" s="105" t="s">
        <v>267</v>
      </c>
      <c r="B7" s="79">
        <v>40</v>
      </c>
    </row>
    <row r="8" spans="1:2" ht="15">
      <c r="A8" s="105" t="s">
        <v>265</v>
      </c>
      <c r="B8" s="79">
        <v>14</v>
      </c>
    </row>
    <row r="9" spans="1:2" ht="15">
      <c r="A9" s="105" t="s">
        <v>264</v>
      </c>
      <c r="B9" s="79">
        <v>14</v>
      </c>
    </row>
    <row r="10" spans="1:2" ht="15">
      <c r="A10" s="105" t="s">
        <v>272</v>
      </c>
      <c r="B10" s="79">
        <v>6</v>
      </c>
    </row>
    <row r="11" spans="1:2" ht="15">
      <c r="A11" s="105" t="s">
        <v>282</v>
      </c>
      <c r="B11" s="79">
        <v>6</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9.57421875" style="0" bestFit="1" customWidth="1"/>
    <col min="59" max="59" width="21.7109375" style="0" bestFit="1" customWidth="1"/>
    <col min="60" max="60" width="27.421875" style="0" bestFit="1" customWidth="1"/>
    <col min="61" max="61" width="22.57421875" style="0" bestFit="1" customWidth="1"/>
    <col min="62" max="62" width="28.421875" style="0" bestFit="1" customWidth="1"/>
    <col min="63" max="63" width="27.28125" style="0" bestFit="1" customWidth="1"/>
    <col min="64" max="64" width="33.1406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911</v>
      </c>
      <c r="BD2" s="13" t="s">
        <v>933</v>
      </c>
      <c r="BE2" s="13" t="s">
        <v>934</v>
      </c>
      <c r="BF2" s="13" t="s">
        <v>1010</v>
      </c>
      <c r="BG2" s="52" t="s">
        <v>1199</v>
      </c>
      <c r="BH2" s="52" t="s">
        <v>1200</v>
      </c>
      <c r="BI2" s="52" t="s">
        <v>1201</v>
      </c>
      <c r="BJ2" s="52" t="s">
        <v>1202</v>
      </c>
      <c r="BK2" s="52" t="s">
        <v>1203</v>
      </c>
      <c r="BL2" s="52" t="s">
        <v>1204</v>
      </c>
      <c r="BM2" s="52" t="s">
        <v>1205</v>
      </c>
      <c r="BN2" s="52" t="s">
        <v>1206</v>
      </c>
      <c r="BO2" s="52" t="s">
        <v>1207</v>
      </c>
    </row>
    <row r="3" spans="1:67" ht="15" customHeight="1">
      <c r="A3" s="65" t="s">
        <v>234</v>
      </c>
      <c r="B3" s="65" t="s">
        <v>235</v>
      </c>
      <c r="C3" s="66"/>
      <c r="D3" s="67"/>
      <c r="E3" s="68"/>
      <c r="F3" s="69"/>
      <c r="G3" s="66"/>
      <c r="H3" s="70"/>
      <c r="I3" s="71"/>
      <c r="J3" s="71"/>
      <c r="K3" s="34" t="s">
        <v>66</v>
      </c>
      <c r="L3" s="72">
        <v>3</v>
      </c>
      <c r="M3" s="72"/>
      <c r="N3" s="73"/>
      <c r="O3" s="79" t="s">
        <v>285</v>
      </c>
      <c r="P3" s="81">
        <v>43699.54907407407</v>
      </c>
      <c r="Q3" s="79" t="s">
        <v>287</v>
      </c>
      <c r="R3" s="83" t="s">
        <v>306</v>
      </c>
      <c r="S3" s="79" t="s">
        <v>313</v>
      </c>
      <c r="T3" s="79"/>
      <c r="U3" s="79"/>
      <c r="V3" s="83" t="s">
        <v>337</v>
      </c>
      <c r="W3" s="81">
        <v>43699.54907407407</v>
      </c>
      <c r="X3" s="85">
        <v>43699</v>
      </c>
      <c r="Y3" s="87" t="s">
        <v>374</v>
      </c>
      <c r="Z3" s="83" t="s">
        <v>426</v>
      </c>
      <c r="AA3" s="79"/>
      <c r="AB3" s="79"/>
      <c r="AC3" s="87" t="s">
        <v>478</v>
      </c>
      <c r="AD3" s="79"/>
      <c r="AE3" s="79" t="b">
        <v>0</v>
      </c>
      <c r="AF3" s="79">
        <v>7</v>
      </c>
      <c r="AG3" s="87" t="s">
        <v>530</v>
      </c>
      <c r="AH3" s="79" t="b">
        <v>0</v>
      </c>
      <c r="AI3" s="79" t="s">
        <v>531</v>
      </c>
      <c r="AJ3" s="79"/>
      <c r="AK3" s="87" t="s">
        <v>530</v>
      </c>
      <c r="AL3" s="79" t="b">
        <v>0</v>
      </c>
      <c r="AM3" s="79">
        <v>2</v>
      </c>
      <c r="AN3" s="87" t="s">
        <v>530</v>
      </c>
      <c r="AO3" s="79" t="s">
        <v>533</v>
      </c>
      <c r="AP3" s="79" t="b">
        <v>0</v>
      </c>
      <c r="AQ3" s="87" t="s">
        <v>478</v>
      </c>
      <c r="AR3" s="79" t="s">
        <v>196</v>
      </c>
      <c r="AS3" s="79">
        <v>0</v>
      </c>
      <c r="AT3" s="79">
        <v>0</v>
      </c>
      <c r="AU3" s="79"/>
      <c r="AV3" s="79"/>
      <c r="AW3" s="79"/>
      <c r="AX3" s="79"/>
      <c r="AY3" s="79"/>
      <c r="AZ3" s="79"/>
      <c r="BA3" s="79"/>
      <c r="BB3" s="79"/>
      <c r="BC3">
        <v>1</v>
      </c>
      <c r="BD3" s="79" t="str">
        <f>REPLACE(INDEX(GroupVertices[Group],MATCH(Edges28[[#This Row],[Vertex 1]],GroupVertices[Vertex],0)),1,1,"")</f>
        <v>7</v>
      </c>
      <c r="BE3" s="79" t="str">
        <f>REPLACE(INDEX(GroupVertices[Group],MATCH(Edges28[[#This Row],[Vertex 2]],GroupVertices[Vertex],0)),1,1,"")</f>
        <v>7</v>
      </c>
      <c r="BF3" s="79">
        <v>19</v>
      </c>
      <c r="BG3" s="48"/>
      <c r="BH3" s="49"/>
      <c r="BI3" s="48"/>
      <c r="BJ3" s="49"/>
      <c r="BK3" s="48"/>
      <c r="BL3" s="49"/>
      <c r="BM3" s="48"/>
      <c r="BN3" s="49"/>
      <c r="BO3" s="48"/>
    </row>
    <row r="4" spans="1:67" ht="15" customHeight="1">
      <c r="A4" s="65" t="s">
        <v>234</v>
      </c>
      <c r="B4" s="65" t="s">
        <v>236</v>
      </c>
      <c r="C4" s="66"/>
      <c r="D4" s="67"/>
      <c r="E4" s="68"/>
      <c r="F4" s="69"/>
      <c r="G4" s="66"/>
      <c r="H4" s="70"/>
      <c r="I4" s="71"/>
      <c r="J4" s="71"/>
      <c r="K4" s="34" t="s">
        <v>66</v>
      </c>
      <c r="L4" s="78">
        <v>4</v>
      </c>
      <c r="M4" s="78"/>
      <c r="N4" s="73"/>
      <c r="O4" s="80" t="s">
        <v>285</v>
      </c>
      <c r="P4" s="82">
        <v>43699.54907407407</v>
      </c>
      <c r="Q4" s="80" t="s">
        <v>287</v>
      </c>
      <c r="R4" s="84" t="s">
        <v>306</v>
      </c>
      <c r="S4" s="80" t="s">
        <v>313</v>
      </c>
      <c r="T4" s="80"/>
      <c r="U4" s="80"/>
      <c r="V4" s="84" t="s">
        <v>337</v>
      </c>
      <c r="W4" s="82">
        <v>43699.54907407407</v>
      </c>
      <c r="X4" s="86">
        <v>43699</v>
      </c>
      <c r="Y4" s="88" t="s">
        <v>374</v>
      </c>
      <c r="Z4" s="84" t="s">
        <v>426</v>
      </c>
      <c r="AA4" s="80"/>
      <c r="AB4" s="80"/>
      <c r="AC4" s="88" t="s">
        <v>478</v>
      </c>
      <c r="AD4" s="80"/>
      <c r="AE4" s="80" t="b">
        <v>0</v>
      </c>
      <c r="AF4" s="80">
        <v>7</v>
      </c>
      <c r="AG4" s="88" t="s">
        <v>530</v>
      </c>
      <c r="AH4" s="80" t="b">
        <v>0</v>
      </c>
      <c r="AI4" s="80" t="s">
        <v>531</v>
      </c>
      <c r="AJ4" s="80"/>
      <c r="AK4" s="88" t="s">
        <v>530</v>
      </c>
      <c r="AL4" s="80" t="b">
        <v>0</v>
      </c>
      <c r="AM4" s="80">
        <v>2</v>
      </c>
      <c r="AN4" s="88" t="s">
        <v>530</v>
      </c>
      <c r="AO4" s="80" t="s">
        <v>533</v>
      </c>
      <c r="AP4" s="80" t="b">
        <v>0</v>
      </c>
      <c r="AQ4" s="88" t="s">
        <v>478</v>
      </c>
      <c r="AR4" s="80" t="s">
        <v>196</v>
      </c>
      <c r="AS4" s="80">
        <v>0</v>
      </c>
      <c r="AT4" s="80">
        <v>0</v>
      </c>
      <c r="AU4" s="80"/>
      <c r="AV4" s="80"/>
      <c r="AW4" s="80"/>
      <c r="AX4" s="80"/>
      <c r="AY4" s="80"/>
      <c r="AZ4" s="80"/>
      <c r="BA4" s="80"/>
      <c r="BB4" s="80"/>
      <c r="BC4">
        <v>1</v>
      </c>
      <c r="BD4" s="79" t="str">
        <f>REPLACE(INDEX(GroupVertices[Group],MATCH(Edges28[[#This Row],[Vertex 1]],GroupVertices[Vertex],0)),1,1,"")</f>
        <v>7</v>
      </c>
      <c r="BE4" s="79" t="str">
        <f>REPLACE(INDEX(GroupVertices[Group],MATCH(Edges28[[#This Row],[Vertex 2]],GroupVertices[Vertex],0)),1,1,"")</f>
        <v>7</v>
      </c>
      <c r="BF4" s="79">
        <v>19</v>
      </c>
      <c r="BG4" s="48">
        <v>0</v>
      </c>
      <c r="BH4" s="49">
        <v>0</v>
      </c>
      <c r="BI4" s="48">
        <v>0</v>
      </c>
      <c r="BJ4" s="49">
        <v>0</v>
      </c>
      <c r="BK4" s="48">
        <v>0</v>
      </c>
      <c r="BL4" s="49">
        <v>0</v>
      </c>
      <c r="BM4" s="48">
        <v>26</v>
      </c>
      <c r="BN4" s="49">
        <v>100</v>
      </c>
      <c r="BO4" s="48">
        <v>26</v>
      </c>
    </row>
    <row r="5" spans="1:67" ht="15">
      <c r="A5" s="65" t="s">
        <v>235</v>
      </c>
      <c r="B5" s="65" t="s">
        <v>234</v>
      </c>
      <c r="C5" s="66"/>
      <c r="D5" s="67"/>
      <c r="E5" s="68"/>
      <c r="F5" s="69"/>
      <c r="G5" s="66"/>
      <c r="H5" s="70"/>
      <c r="I5" s="71"/>
      <c r="J5" s="71"/>
      <c r="K5" s="34" t="s">
        <v>66</v>
      </c>
      <c r="L5" s="78">
        <v>5</v>
      </c>
      <c r="M5" s="78"/>
      <c r="N5" s="73"/>
      <c r="O5" s="80" t="s">
        <v>286</v>
      </c>
      <c r="P5" s="82">
        <v>43699.552766203706</v>
      </c>
      <c r="Q5" s="80" t="s">
        <v>287</v>
      </c>
      <c r="R5" s="80"/>
      <c r="S5" s="80"/>
      <c r="T5" s="80"/>
      <c r="U5" s="80"/>
      <c r="V5" s="84" t="s">
        <v>338</v>
      </c>
      <c r="W5" s="82">
        <v>43699.552766203706</v>
      </c>
      <c r="X5" s="86">
        <v>43699</v>
      </c>
      <c r="Y5" s="88" t="s">
        <v>375</v>
      </c>
      <c r="Z5" s="84" t="s">
        <v>427</v>
      </c>
      <c r="AA5" s="80"/>
      <c r="AB5" s="80"/>
      <c r="AC5" s="88" t="s">
        <v>479</v>
      </c>
      <c r="AD5" s="80"/>
      <c r="AE5" s="80" t="b">
        <v>0</v>
      </c>
      <c r="AF5" s="80">
        <v>0</v>
      </c>
      <c r="AG5" s="88" t="s">
        <v>530</v>
      </c>
      <c r="AH5" s="80" t="b">
        <v>0</v>
      </c>
      <c r="AI5" s="80" t="s">
        <v>531</v>
      </c>
      <c r="AJ5" s="80"/>
      <c r="AK5" s="88" t="s">
        <v>530</v>
      </c>
      <c r="AL5" s="80" t="b">
        <v>0</v>
      </c>
      <c r="AM5" s="80">
        <v>2</v>
      </c>
      <c r="AN5" s="88" t="s">
        <v>478</v>
      </c>
      <c r="AO5" s="80" t="s">
        <v>533</v>
      </c>
      <c r="AP5" s="80" t="b">
        <v>0</v>
      </c>
      <c r="AQ5" s="88" t="s">
        <v>478</v>
      </c>
      <c r="AR5" s="80" t="s">
        <v>196</v>
      </c>
      <c r="AS5" s="80">
        <v>0</v>
      </c>
      <c r="AT5" s="80">
        <v>0</v>
      </c>
      <c r="AU5" s="80"/>
      <c r="AV5" s="80"/>
      <c r="AW5" s="80"/>
      <c r="AX5" s="80"/>
      <c r="AY5" s="80"/>
      <c r="AZ5" s="80"/>
      <c r="BA5" s="80"/>
      <c r="BB5" s="80"/>
      <c r="BC5">
        <v>1</v>
      </c>
      <c r="BD5" s="79" t="str">
        <f>REPLACE(INDEX(GroupVertices[Group],MATCH(Edges28[[#This Row],[Vertex 1]],GroupVertices[Vertex],0)),1,1,"")</f>
        <v>7</v>
      </c>
      <c r="BE5" s="79" t="str">
        <f>REPLACE(INDEX(GroupVertices[Group],MATCH(Edges28[[#This Row],[Vertex 2]],GroupVertices[Vertex],0)),1,1,"")</f>
        <v>7</v>
      </c>
      <c r="BF5" s="79">
        <v>19</v>
      </c>
      <c r="BG5" s="48"/>
      <c r="BH5" s="49"/>
      <c r="BI5" s="48"/>
      <c r="BJ5" s="49"/>
      <c r="BK5" s="48"/>
      <c r="BL5" s="49"/>
      <c r="BM5" s="48"/>
      <c r="BN5" s="49"/>
      <c r="BO5" s="48"/>
    </row>
    <row r="6" spans="1:67" ht="15">
      <c r="A6" s="65" t="s">
        <v>236</v>
      </c>
      <c r="B6" s="65" t="s">
        <v>234</v>
      </c>
      <c r="C6" s="66"/>
      <c r="D6" s="67"/>
      <c r="E6" s="68"/>
      <c r="F6" s="69"/>
      <c r="G6" s="66"/>
      <c r="H6" s="70"/>
      <c r="I6" s="71"/>
      <c r="J6" s="71"/>
      <c r="K6" s="34" t="s">
        <v>66</v>
      </c>
      <c r="L6" s="78">
        <v>6</v>
      </c>
      <c r="M6" s="78"/>
      <c r="N6" s="73"/>
      <c r="O6" s="80" t="s">
        <v>286</v>
      </c>
      <c r="P6" s="82">
        <v>43700.540914351855</v>
      </c>
      <c r="Q6" s="80" t="s">
        <v>287</v>
      </c>
      <c r="R6" s="80"/>
      <c r="S6" s="80"/>
      <c r="T6" s="80"/>
      <c r="U6" s="80"/>
      <c r="V6" s="84" t="s">
        <v>339</v>
      </c>
      <c r="W6" s="82">
        <v>43700.540914351855</v>
      </c>
      <c r="X6" s="86">
        <v>43700</v>
      </c>
      <c r="Y6" s="88" t="s">
        <v>376</v>
      </c>
      <c r="Z6" s="84" t="s">
        <v>428</v>
      </c>
      <c r="AA6" s="80"/>
      <c r="AB6" s="80"/>
      <c r="AC6" s="88" t="s">
        <v>480</v>
      </c>
      <c r="AD6" s="80"/>
      <c r="AE6" s="80" t="b">
        <v>0</v>
      </c>
      <c r="AF6" s="80">
        <v>0</v>
      </c>
      <c r="AG6" s="88" t="s">
        <v>530</v>
      </c>
      <c r="AH6" s="80" t="b">
        <v>0</v>
      </c>
      <c r="AI6" s="80" t="s">
        <v>531</v>
      </c>
      <c r="AJ6" s="80"/>
      <c r="AK6" s="88" t="s">
        <v>530</v>
      </c>
      <c r="AL6" s="80" t="b">
        <v>0</v>
      </c>
      <c r="AM6" s="80">
        <v>2</v>
      </c>
      <c r="AN6" s="88" t="s">
        <v>478</v>
      </c>
      <c r="AO6" s="80" t="s">
        <v>533</v>
      </c>
      <c r="AP6" s="80" t="b">
        <v>0</v>
      </c>
      <c r="AQ6" s="88" t="s">
        <v>478</v>
      </c>
      <c r="AR6" s="80" t="s">
        <v>196</v>
      </c>
      <c r="AS6" s="80">
        <v>0</v>
      </c>
      <c r="AT6" s="80">
        <v>0</v>
      </c>
      <c r="AU6" s="80"/>
      <c r="AV6" s="80"/>
      <c r="AW6" s="80"/>
      <c r="AX6" s="80"/>
      <c r="AY6" s="80"/>
      <c r="AZ6" s="80"/>
      <c r="BA6" s="80"/>
      <c r="BB6" s="80"/>
      <c r="BC6">
        <v>1</v>
      </c>
      <c r="BD6" s="79" t="str">
        <f>REPLACE(INDEX(GroupVertices[Group],MATCH(Edges28[[#This Row],[Vertex 1]],GroupVertices[Vertex],0)),1,1,"")</f>
        <v>7</v>
      </c>
      <c r="BE6" s="79" t="str">
        <f>REPLACE(INDEX(GroupVertices[Group],MATCH(Edges28[[#This Row],[Vertex 2]],GroupVertices[Vertex],0)),1,1,"")</f>
        <v>7</v>
      </c>
      <c r="BF6" s="79">
        <v>19</v>
      </c>
      <c r="BG6" s="48"/>
      <c r="BH6" s="49"/>
      <c r="BI6" s="48"/>
      <c r="BJ6" s="49"/>
      <c r="BK6" s="48"/>
      <c r="BL6" s="49"/>
      <c r="BM6" s="48"/>
      <c r="BN6" s="49"/>
      <c r="BO6" s="48"/>
    </row>
    <row r="7" spans="1:67" ht="15">
      <c r="A7" s="65" t="s">
        <v>235</v>
      </c>
      <c r="B7" s="65" t="s">
        <v>236</v>
      </c>
      <c r="C7" s="66"/>
      <c r="D7" s="67"/>
      <c r="E7" s="68"/>
      <c r="F7" s="69"/>
      <c r="G7" s="66"/>
      <c r="H7" s="70"/>
      <c r="I7" s="71"/>
      <c r="J7" s="71"/>
      <c r="K7" s="34" t="s">
        <v>66</v>
      </c>
      <c r="L7" s="78">
        <v>7</v>
      </c>
      <c r="M7" s="78"/>
      <c r="N7" s="73"/>
      <c r="O7" s="80" t="s">
        <v>285</v>
      </c>
      <c r="P7" s="82">
        <v>43699.552766203706</v>
      </c>
      <c r="Q7" s="80" t="s">
        <v>287</v>
      </c>
      <c r="R7" s="80"/>
      <c r="S7" s="80"/>
      <c r="T7" s="80"/>
      <c r="U7" s="80"/>
      <c r="V7" s="84" t="s">
        <v>338</v>
      </c>
      <c r="W7" s="82">
        <v>43699.552766203706</v>
      </c>
      <c r="X7" s="86">
        <v>43699</v>
      </c>
      <c r="Y7" s="88" t="s">
        <v>375</v>
      </c>
      <c r="Z7" s="84" t="s">
        <v>427</v>
      </c>
      <c r="AA7" s="80"/>
      <c r="AB7" s="80"/>
      <c r="AC7" s="88" t="s">
        <v>479</v>
      </c>
      <c r="AD7" s="80"/>
      <c r="AE7" s="80" t="b">
        <v>0</v>
      </c>
      <c r="AF7" s="80">
        <v>0</v>
      </c>
      <c r="AG7" s="88" t="s">
        <v>530</v>
      </c>
      <c r="AH7" s="80" t="b">
        <v>0</v>
      </c>
      <c r="AI7" s="80" t="s">
        <v>531</v>
      </c>
      <c r="AJ7" s="80"/>
      <c r="AK7" s="88" t="s">
        <v>530</v>
      </c>
      <c r="AL7" s="80" t="b">
        <v>0</v>
      </c>
      <c r="AM7" s="80">
        <v>2</v>
      </c>
      <c r="AN7" s="88" t="s">
        <v>478</v>
      </c>
      <c r="AO7" s="80" t="s">
        <v>533</v>
      </c>
      <c r="AP7" s="80" t="b">
        <v>0</v>
      </c>
      <c r="AQ7" s="88" t="s">
        <v>478</v>
      </c>
      <c r="AR7" s="80" t="s">
        <v>196</v>
      </c>
      <c r="AS7" s="80">
        <v>0</v>
      </c>
      <c r="AT7" s="80">
        <v>0</v>
      </c>
      <c r="AU7" s="80"/>
      <c r="AV7" s="80"/>
      <c r="AW7" s="80"/>
      <c r="AX7" s="80"/>
      <c r="AY7" s="80"/>
      <c r="AZ7" s="80"/>
      <c r="BA7" s="80"/>
      <c r="BB7" s="80"/>
      <c r="BC7">
        <v>1</v>
      </c>
      <c r="BD7" s="79" t="str">
        <f>REPLACE(INDEX(GroupVertices[Group],MATCH(Edges28[[#This Row],[Vertex 1]],GroupVertices[Vertex],0)),1,1,"")</f>
        <v>7</v>
      </c>
      <c r="BE7" s="79" t="str">
        <f>REPLACE(INDEX(GroupVertices[Group],MATCH(Edges28[[#This Row],[Vertex 2]],GroupVertices[Vertex],0)),1,1,"")</f>
        <v>7</v>
      </c>
      <c r="BF7" s="79">
        <v>19</v>
      </c>
      <c r="BG7" s="48">
        <v>0</v>
      </c>
      <c r="BH7" s="49">
        <v>0</v>
      </c>
      <c r="BI7" s="48">
        <v>0</v>
      </c>
      <c r="BJ7" s="49">
        <v>0</v>
      </c>
      <c r="BK7" s="48">
        <v>0</v>
      </c>
      <c r="BL7" s="49">
        <v>0</v>
      </c>
      <c r="BM7" s="48">
        <v>26</v>
      </c>
      <c r="BN7" s="49">
        <v>100</v>
      </c>
      <c r="BO7" s="48">
        <v>26</v>
      </c>
    </row>
    <row r="8" spans="1:67" ht="15">
      <c r="A8" s="65" t="s">
        <v>236</v>
      </c>
      <c r="B8" s="65" t="s">
        <v>235</v>
      </c>
      <c r="C8" s="66"/>
      <c r="D8" s="67"/>
      <c r="E8" s="68"/>
      <c r="F8" s="69"/>
      <c r="G8" s="66"/>
      <c r="H8" s="70"/>
      <c r="I8" s="71"/>
      <c r="J8" s="71"/>
      <c r="K8" s="34" t="s">
        <v>66</v>
      </c>
      <c r="L8" s="78">
        <v>8</v>
      </c>
      <c r="M8" s="78"/>
      <c r="N8" s="73"/>
      <c r="O8" s="80" t="s">
        <v>285</v>
      </c>
      <c r="P8" s="82">
        <v>43700.540914351855</v>
      </c>
      <c r="Q8" s="80" t="s">
        <v>287</v>
      </c>
      <c r="R8" s="80"/>
      <c r="S8" s="80"/>
      <c r="T8" s="80"/>
      <c r="U8" s="80"/>
      <c r="V8" s="84" t="s">
        <v>339</v>
      </c>
      <c r="W8" s="82">
        <v>43700.540914351855</v>
      </c>
      <c r="X8" s="86">
        <v>43700</v>
      </c>
      <c r="Y8" s="88" t="s">
        <v>376</v>
      </c>
      <c r="Z8" s="84" t="s">
        <v>428</v>
      </c>
      <c r="AA8" s="80"/>
      <c r="AB8" s="80"/>
      <c r="AC8" s="88" t="s">
        <v>480</v>
      </c>
      <c r="AD8" s="80"/>
      <c r="AE8" s="80" t="b">
        <v>0</v>
      </c>
      <c r="AF8" s="80">
        <v>0</v>
      </c>
      <c r="AG8" s="88" t="s">
        <v>530</v>
      </c>
      <c r="AH8" s="80" t="b">
        <v>0</v>
      </c>
      <c r="AI8" s="80" t="s">
        <v>531</v>
      </c>
      <c r="AJ8" s="80"/>
      <c r="AK8" s="88" t="s">
        <v>530</v>
      </c>
      <c r="AL8" s="80" t="b">
        <v>0</v>
      </c>
      <c r="AM8" s="80">
        <v>2</v>
      </c>
      <c r="AN8" s="88" t="s">
        <v>478</v>
      </c>
      <c r="AO8" s="80" t="s">
        <v>533</v>
      </c>
      <c r="AP8" s="80" t="b">
        <v>0</v>
      </c>
      <c r="AQ8" s="88" t="s">
        <v>478</v>
      </c>
      <c r="AR8" s="80" t="s">
        <v>196</v>
      </c>
      <c r="AS8" s="80">
        <v>0</v>
      </c>
      <c r="AT8" s="80">
        <v>0</v>
      </c>
      <c r="AU8" s="80"/>
      <c r="AV8" s="80"/>
      <c r="AW8" s="80"/>
      <c r="AX8" s="80"/>
      <c r="AY8" s="80"/>
      <c r="AZ8" s="80"/>
      <c r="BA8" s="80"/>
      <c r="BB8" s="80"/>
      <c r="BC8">
        <v>1</v>
      </c>
      <c r="BD8" s="79" t="str">
        <f>REPLACE(INDEX(GroupVertices[Group],MATCH(Edges28[[#This Row],[Vertex 1]],GroupVertices[Vertex],0)),1,1,"")</f>
        <v>7</v>
      </c>
      <c r="BE8" s="79" t="str">
        <f>REPLACE(INDEX(GroupVertices[Group],MATCH(Edges28[[#This Row],[Vertex 2]],GroupVertices[Vertex],0)),1,1,"")</f>
        <v>7</v>
      </c>
      <c r="BF8" s="79">
        <v>19</v>
      </c>
      <c r="BG8" s="48">
        <v>0</v>
      </c>
      <c r="BH8" s="49">
        <v>0</v>
      </c>
      <c r="BI8" s="48">
        <v>0</v>
      </c>
      <c r="BJ8" s="49">
        <v>0</v>
      </c>
      <c r="BK8" s="48">
        <v>0</v>
      </c>
      <c r="BL8" s="49">
        <v>0</v>
      </c>
      <c r="BM8" s="48">
        <v>26</v>
      </c>
      <c r="BN8" s="49">
        <v>100</v>
      </c>
      <c r="BO8" s="48">
        <v>26</v>
      </c>
    </row>
    <row r="9" spans="1:67" ht="15">
      <c r="A9" s="65" t="s">
        <v>237</v>
      </c>
      <c r="B9" s="65" t="s">
        <v>266</v>
      </c>
      <c r="C9" s="66"/>
      <c r="D9" s="67"/>
      <c r="E9" s="68"/>
      <c r="F9" s="69"/>
      <c r="G9" s="66"/>
      <c r="H9" s="70"/>
      <c r="I9" s="71"/>
      <c r="J9" s="71"/>
      <c r="K9" s="34" t="s">
        <v>65</v>
      </c>
      <c r="L9" s="78">
        <v>9</v>
      </c>
      <c r="M9" s="78"/>
      <c r="N9" s="73"/>
      <c r="O9" s="80" t="s">
        <v>286</v>
      </c>
      <c r="P9" s="82">
        <v>43700.974270833336</v>
      </c>
      <c r="Q9" s="80" t="s">
        <v>288</v>
      </c>
      <c r="R9" s="80"/>
      <c r="S9" s="80"/>
      <c r="T9" s="80"/>
      <c r="U9" s="80"/>
      <c r="V9" s="84" t="s">
        <v>340</v>
      </c>
      <c r="W9" s="82">
        <v>43700.974270833336</v>
      </c>
      <c r="X9" s="86">
        <v>43700</v>
      </c>
      <c r="Y9" s="88" t="s">
        <v>377</v>
      </c>
      <c r="Z9" s="84" t="s">
        <v>429</v>
      </c>
      <c r="AA9" s="80"/>
      <c r="AB9" s="80"/>
      <c r="AC9" s="88" t="s">
        <v>481</v>
      </c>
      <c r="AD9" s="80"/>
      <c r="AE9" s="80" t="b">
        <v>0</v>
      </c>
      <c r="AF9" s="80">
        <v>0</v>
      </c>
      <c r="AG9" s="88" t="s">
        <v>530</v>
      </c>
      <c r="AH9" s="80" t="b">
        <v>0</v>
      </c>
      <c r="AI9" s="80" t="s">
        <v>531</v>
      </c>
      <c r="AJ9" s="80"/>
      <c r="AK9" s="88" t="s">
        <v>530</v>
      </c>
      <c r="AL9" s="80" t="b">
        <v>0</v>
      </c>
      <c r="AM9" s="80">
        <v>10</v>
      </c>
      <c r="AN9" s="88" t="s">
        <v>517</v>
      </c>
      <c r="AO9" s="80" t="s">
        <v>533</v>
      </c>
      <c r="AP9" s="80" t="b">
        <v>0</v>
      </c>
      <c r="AQ9" s="88" t="s">
        <v>517</v>
      </c>
      <c r="AR9" s="80" t="s">
        <v>196</v>
      </c>
      <c r="AS9" s="80">
        <v>0</v>
      </c>
      <c r="AT9" s="80">
        <v>0</v>
      </c>
      <c r="AU9" s="80"/>
      <c r="AV9" s="80"/>
      <c r="AW9" s="80"/>
      <c r="AX9" s="80"/>
      <c r="AY9" s="80"/>
      <c r="AZ9" s="80"/>
      <c r="BA9" s="80"/>
      <c r="BB9" s="80"/>
      <c r="BC9">
        <v>1</v>
      </c>
      <c r="BD9" s="79" t="str">
        <f>REPLACE(INDEX(GroupVertices[Group],MATCH(Edges28[[#This Row],[Vertex 1]],GroupVertices[Vertex],0)),1,1,"")</f>
        <v>1</v>
      </c>
      <c r="BE9" s="79" t="str">
        <f>REPLACE(INDEX(GroupVertices[Group],MATCH(Edges28[[#This Row],[Vertex 2]],GroupVertices[Vertex],0)),1,1,"")</f>
        <v>1</v>
      </c>
      <c r="BF9" s="79">
        <v>13</v>
      </c>
      <c r="BG9" s="48"/>
      <c r="BH9" s="49"/>
      <c r="BI9" s="48"/>
      <c r="BJ9" s="49"/>
      <c r="BK9" s="48"/>
      <c r="BL9" s="49"/>
      <c r="BM9" s="48"/>
      <c r="BN9" s="49"/>
      <c r="BO9" s="48"/>
    </row>
    <row r="10" spans="1:67" ht="15">
      <c r="A10" s="65" t="s">
        <v>237</v>
      </c>
      <c r="B10" s="65" t="s">
        <v>264</v>
      </c>
      <c r="C10" s="66"/>
      <c r="D10" s="67"/>
      <c r="E10" s="68"/>
      <c r="F10" s="69"/>
      <c r="G10" s="66"/>
      <c r="H10" s="70"/>
      <c r="I10" s="71"/>
      <c r="J10" s="71"/>
      <c r="K10" s="34" t="s">
        <v>65</v>
      </c>
      <c r="L10" s="78">
        <v>10</v>
      </c>
      <c r="M10" s="78"/>
      <c r="N10" s="73"/>
      <c r="O10" s="80" t="s">
        <v>285</v>
      </c>
      <c r="P10" s="82">
        <v>43700.974270833336</v>
      </c>
      <c r="Q10" s="80" t="s">
        <v>288</v>
      </c>
      <c r="R10" s="80"/>
      <c r="S10" s="80"/>
      <c r="T10" s="80"/>
      <c r="U10" s="80"/>
      <c r="V10" s="84" t="s">
        <v>340</v>
      </c>
      <c r="W10" s="82">
        <v>43700.974270833336</v>
      </c>
      <c r="X10" s="86">
        <v>43700</v>
      </c>
      <c r="Y10" s="88" t="s">
        <v>377</v>
      </c>
      <c r="Z10" s="84" t="s">
        <v>429</v>
      </c>
      <c r="AA10" s="80"/>
      <c r="AB10" s="80"/>
      <c r="AC10" s="88" t="s">
        <v>481</v>
      </c>
      <c r="AD10" s="80"/>
      <c r="AE10" s="80" t="b">
        <v>0</v>
      </c>
      <c r="AF10" s="80">
        <v>0</v>
      </c>
      <c r="AG10" s="88" t="s">
        <v>530</v>
      </c>
      <c r="AH10" s="80" t="b">
        <v>0</v>
      </c>
      <c r="AI10" s="80" t="s">
        <v>531</v>
      </c>
      <c r="AJ10" s="80"/>
      <c r="AK10" s="88" t="s">
        <v>530</v>
      </c>
      <c r="AL10" s="80" t="b">
        <v>0</v>
      </c>
      <c r="AM10" s="80">
        <v>10</v>
      </c>
      <c r="AN10" s="88" t="s">
        <v>517</v>
      </c>
      <c r="AO10" s="80" t="s">
        <v>533</v>
      </c>
      <c r="AP10" s="80" t="b">
        <v>0</v>
      </c>
      <c r="AQ10" s="88" t="s">
        <v>517</v>
      </c>
      <c r="AR10" s="80" t="s">
        <v>196</v>
      </c>
      <c r="AS10" s="80">
        <v>0</v>
      </c>
      <c r="AT10" s="80">
        <v>0</v>
      </c>
      <c r="AU10" s="80"/>
      <c r="AV10" s="80"/>
      <c r="AW10" s="80"/>
      <c r="AX10" s="80"/>
      <c r="AY10" s="80"/>
      <c r="AZ10" s="80"/>
      <c r="BA10" s="80"/>
      <c r="BB10" s="80"/>
      <c r="BC10">
        <v>1</v>
      </c>
      <c r="BD10" s="79" t="str">
        <f>REPLACE(INDEX(GroupVertices[Group],MATCH(Edges28[[#This Row],[Vertex 1]],GroupVertices[Vertex],0)),1,1,"")</f>
        <v>1</v>
      </c>
      <c r="BE10" s="79" t="str">
        <f>REPLACE(INDEX(GroupVertices[Group],MATCH(Edges28[[#This Row],[Vertex 2]],GroupVertices[Vertex],0)),1,1,"")</f>
        <v>1</v>
      </c>
      <c r="BF10" s="79">
        <v>13</v>
      </c>
      <c r="BG10" s="48"/>
      <c r="BH10" s="49"/>
      <c r="BI10" s="48"/>
      <c r="BJ10" s="49"/>
      <c r="BK10" s="48"/>
      <c r="BL10" s="49"/>
      <c r="BM10" s="48"/>
      <c r="BN10" s="49"/>
      <c r="BO10" s="48"/>
    </row>
    <row r="11" spans="1:67" ht="15">
      <c r="A11" s="65" t="s">
        <v>237</v>
      </c>
      <c r="B11" s="65" t="s">
        <v>274</v>
      </c>
      <c r="C11" s="66"/>
      <c r="D11" s="67"/>
      <c r="E11" s="68"/>
      <c r="F11" s="69"/>
      <c r="G11" s="66"/>
      <c r="H11" s="70"/>
      <c r="I11" s="71"/>
      <c r="J11" s="71"/>
      <c r="K11" s="34" t="s">
        <v>65</v>
      </c>
      <c r="L11" s="78">
        <v>11</v>
      </c>
      <c r="M11" s="78"/>
      <c r="N11" s="73"/>
      <c r="O11" s="80" t="s">
        <v>285</v>
      </c>
      <c r="P11" s="82">
        <v>43700.974270833336</v>
      </c>
      <c r="Q11" s="80" t="s">
        <v>288</v>
      </c>
      <c r="R11" s="80"/>
      <c r="S11" s="80"/>
      <c r="T11" s="80"/>
      <c r="U11" s="80"/>
      <c r="V11" s="84" t="s">
        <v>340</v>
      </c>
      <c r="W11" s="82">
        <v>43700.974270833336</v>
      </c>
      <c r="X11" s="86">
        <v>43700</v>
      </c>
      <c r="Y11" s="88" t="s">
        <v>377</v>
      </c>
      <c r="Z11" s="84" t="s">
        <v>429</v>
      </c>
      <c r="AA11" s="80"/>
      <c r="AB11" s="80"/>
      <c r="AC11" s="88" t="s">
        <v>481</v>
      </c>
      <c r="AD11" s="80"/>
      <c r="AE11" s="80" t="b">
        <v>0</v>
      </c>
      <c r="AF11" s="80">
        <v>0</v>
      </c>
      <c r="AG11" s="88" t="s">
        <v>530</v>
      </c>
      <c r="AH11" s="80" t="b">
        <v>0</v>
      </c>
      <c r="AI11" s="80" t="s">
        <v>531</v>
      </c>
      <c r="AJ11" s="80"/>
      <c r="AK11" s="88" t="s">
        <v>530</v>
      </c>
      <c r="AL11" s="80" t="b">
        <v>0</v>
      </c>
      <c r="AM11" s="80">
        <v>10</v>
      </c>
      <c r="AN11" s="88" t="s">
        <v>517</v>
      </c>
      <c r="AO11" s="80" t="s">
        <v>533</v>
      </c>
      <c r="AP11" s="80" t="b">
        <v>0</v>
      </c>
      <c r="AQ11" s="88" t="s">
        <v>517</v>
      </c>
      <c r="AR11" s="80" t="s">
        <v>196</v>
      </c>
      <c r="AS11" s="80">
        <v>0</v>
      </c>
      <c r="AT11" s="80">
        <v>0</v>
      </c>
      <c r="AU11" s="80"/>
      <c r="AV11" s="80"/>
      <c r="AW11" s="80"/>
      <c r="AX11" s="80"/>
      <c r="AY11" s="80"/>
      <c r="AZ11" s="80"/>
      <c r="BA11" s="80"/>
      <c r="BB11" s="80"/>
      <c r="BC11">
        <v>1</v>
      </c>
      <c r="BD11" s="79" t="str">
        <f>REPLACE(INDEX(GroupVertices[Group],MATCH(Edges28[[#This Row],[Vertex 1]],GroupVertices[Vertex],0)),1,1,"")</f>
        <v>1</v>
      </c>
      <c r="BE11" s="79" t="str">
        <f>REPLACE(INDEX(GroupVertices[Group],MATCH(Edges28[[#This Row],[Vertex 2]],GroupVertices[Vertex],0)),1,1,"")</f>
        <v>1</v>
      </c>
      <c r="BF11" s="79">
        <v>13</v>
      </c>
      <c r="BG11" s="48"/>
      <c r="BH11" s="49"/>
      <c r="BI11" s="48"/>
      <c r="BJ11" s="49"/>
      <c r="BK11" s="48"/>
      <c r="BL11" s="49"/>
      <c r="BM11" s="48"/>
      <c r="BN11" s="49"/>
      <c r="BO11" s="48"/>
    </row>
    <row r="12" spans="1:67" ht="15">
      <c r="A12" s="65" t="s">
        <v>237</v>
      </c>
      <c r="B12" s="65" t="s">
        <v>265</v>
      </c>
      <c r="C12" s="66"/>
      <c r="D12" s="67"/>
      <c r="E12" s="68"/>
      <c r="F12" s="69"/>
      <c r="G12" s="66"/>
      <c r="H12" s="70"/>
      <c r="I12" s="71"/>
      <c r="J12" s="71"/>
      <c r="K12" s="34" t="s">
        <v>65</v>
      </c>
      <c r="L12" s="78">
        <v>12</v>
      </c>
      <c r="M12" s="78"/>
      <c r="N12" s="73"/>
      <c r="O12" s="80" t="s">
        <v>285</v>
      </c>
      <c r="P12" s="82">
        <v>43700.974270833336</v>
      </c>
      <c r="Q12" s="80" t="s">
        <v>288</v>
      </c>
      <c r="R12" s="80"/>
      <c r="S12" s="80"/>
      <c r="T12" s="80"/>
      <c r="U12" s="80"/>
      <c r="V12" s="84" t="s">
        <v>340</v>
      </c>
      <c r="W12" s="82">
        <v>43700.974270833336</v>
      </c>
      <c r="X12" s="86">
        <v>43700</v>
      </c>
      <c r="Y12" s="88" t="s">
        <v>377</v>
      </c>
      <c r="Z12" s="84" t="s">
        <v>429</v>
      </c>
      <c r="AA12" s="80"/>
      <c r="AB12" s="80"/>
      <c r="AC12" s="88" t="s">
        <v>481</v>
      </c>
      <c r="AD12" s="80"/>
      <c r="AE12" s="80" t="b">
        <v>0</v>
      </c>
      <c r="AF12" s="80">
        <v>0</v>
      </c>
      <c r="AG12" s="88" t="s">
        <v>530</v>
      </c>
      <c r="AH12" s="80" t="b">
        <v>0</v>
      </c>
      <c r="AI12" s="80" t="s">
        <v>531</v>
      </c>
      <c r="AJ12" s="80"/>
      <c r="AK12" s="88" t="s">
        <v>530</v>
      </c>
      <c r="AL12" s="80" t="b">
        <v>0</v>
      </c>
      <c r="AM12" s="80">
        <v>10</v>
      </c>
      <c r="AN12" s="88" t="s">
        <v>517</v>
      </c>
      <c r="AO12" s="80" t="s">
        <v>533</v>
      </c>
      <c r="AP12" s="80" t="b">
        <v>0</v>
      </c>
      <c r="AQ12" s="88" t="s">
        <v>517</v>
      </c>
      <c r="AR12" s="80" t="s">
        <v>196</v>
      </c>
      <c r="AS12" s="80">
        <v>0</v>
      </c>
      <c r="AT12" s="80">
        <v>0</v>
      </c>
      <c r="AU12" s="80"/>
      <c r="AV12" s="80"/>
      <c r="AW12" s="80"/>
      <c r="AX12" s="80"/>
      <c r="AY12" s="80"/>
      <c r="AZ12" s="80"/>
      <c r="BA12" s="80"/>
      <c r="BB12" s="80"/>
      <c r="BC12">
        <v>1</v>
      </c>
      <c r="BD12" s="79" t="str">
        <f>REPLACE(INDEX(GroupVertices[Group],MATCH(Edges28[[#This Row],[Vertex 1]],GroupVertices[Vertex],0)),1,1,"")</f>
        <v>1</v>
      </c>
      <c r="BE12" s="79" t="str">
        <f>REPLACE(INDEX(GroupVertices[Group],MATCH(Edges28[[#This Row],[Vertex 2]],GroupVertices[Vertex],0)),1,1,"")</f>
        <v>1</v>
      </c>
      <c r="BF12" s="79">
        <v>13</v>
      </c>
      <c r="BG12" s="48">
        <v>1</v>
      </c>
      <c r="BH12" s="49">
        <v>2.4390243902439024</v>
      </c>
      <c r="BI12" s="48">
        <v>0</v>
      </c>
      <c r="BJ12" s="49">
        <v>0</v>
      </c>
      <c r="BK12" s="48">
        <v>0</v>
      </c>
      <c r="BL12" s="49">
        <v>0</v>
      </c>
      <c r="BM12" s="48">
        <v>40</v>
      </c>
      <c r="BN12" s="49">
        <v>97.5609756097561</v>
      </c>
      <c r="BO12" s="48">
        <v>41</v>
      </c>
    </row>
    <row r="13" spans="1:67" ht="15">
      <c r="A13" s="65" t="s">
        <v>238</v>
      </c>
      <c r="B13" s="65" t="s">
        <v>266</v>
      </c>
      <c r="C13" s="66"/>
      <c r="D13" s="67"/>
      <c r="E13" s="68"/>
      <c r="F13" s="69"/>
      <c r="G13" s="66"/>
      <c r="H13" s="70"/>
      <c r="I13" s="71"/>
      <c r="J13" s="71"/>
      <c r="K13" s="34" t="s">
        <v>65</v>
      </c>
      <c r="L13" s="78">
        <v>13</v>
      </c>
      <c r="M13" s="78"/>
      <c r="N13" s="73"/>
      <c r="O13" s="80" t="s">
        <v>286</v>
      </c>
      <c r="P13" s="82">
        <v>43700.987025462964</v>
      </c>
      <c r="Q13" s="80" t="s">
        <v>288</v>
      </c>
      <c r="R13" s="80"/>
      <c r="S13" s="80"/>
      <c r="T13" s="80"/>
      <c r="U13" s="80"/>
      <c r="V13" s="84" t="s">
        <v>341</v>
      </c>
      <c r="W13" s="82">
        <v>43700.987025462964</v>
      </c>
      <c r="X13" s="86">
        <v>43700</v>
      </c>
      <c r="Y13" s="88" t="s">
        <v>378</v>
      </c>
      <c r="Z13" s="84" t="s">
        <v>430</v>
      </c>
      <c r="AA13" s="80"/>
      <c r="AB13" s="80"/>
      <c r="AC13" s="88" t="s">
        <v>482</v>
      </c>
      <c r="AD13" s="80"/>
      <c r="AE13" s="80" t="b">
        <v>0</v>
      </c>
      <c r="AF13" s="80">
        <v>0</v>
      </c>
      <c r="AG13" s="88" t="s">
        <v>530</v>
      </c>
      <c r="AH13" s="80" t="b">
        <v>0</v>
      </c>
      <c r="AI13" s="80" t="s">
        <v>531</v>
      </c>
      <c r="AJ13" s="80"/>
      <c r="AK13" s="88" t="s">
        <v>530</v>
      </c>
      <c r="AL13" s="80" t="b">
        <v>0</v>
      </c>
      <c r="AM13" s="80">
        <v>10</v>
      </c>
      <c r="AN13" s="88" t="s">
        <v>517</v>
      </c>
      <c r="AO13" s="80" t="s">
        <v>534</v>
      </c>
      <c r="AP13" s="80" t="b">
        <v>0</v>
      </c>
      <c r="AQ13" s="88" t="s">
        <v>517</v>
      </c>
      <c r="AR13" s="80" t="s">
        <v>196</v>
      </c>
      <c r="AS13" s="80">
        <v>0</v>
      </c>
      <c r="AT13" s="80">
        <v>0</v>
      </c>
      <c r="AU13" s="80"/>
      <c r="AV13" s="80"/>
      <c r="AW13" s="80"/>
      <c r="AX13" s="80"/>
      <c r="AY13" s="80"/>
      <c r="AZ13" s="80"/>
      <c r="BA13" s="80"/>
      <c r="BB13" s="80"/>
      <c r="BC13">
        <v>1</v>
      </c>
      <c r="BD13" s="79" t="str">
        <f>REPLACE(INDEX(GroupVertices[Group],MATCH(Edges28[[#This Row],[Vertex 1]],GroupVertices[Vertex],0)),1,1,"")</f>
        <v>1</v>
      </c>
      <c r="BE13" s="79" t="str">
        <f>REPLACE(INDEX(GroupVertices[Group],MATCH(Edges28[[#This Row],[Vertex 2]],GroupVertices[Vertex],0)),1,1,"")</f>
        <v>1</v>
      </c>
      <c r="BF13" s="79">
        <v>13</v>
      </c>
      <c r="BG13" s="48"/>
      <c r="BH13" s="49"/>
      <c r="BI13" s="48"/>
      <c r="BJ13" s="49"/>
      <c r="BK13" s="48"/>
      <c r="BL13" s="49"/>
      <c r="BM13" s="48"/>
      <c r="BN13" s="49"/>
      <c r="BO13" s="48"/>
    </row>
    <row r="14" spans="1:67" ht="15">
      <c r="A14" s="65" t="s">
        <v>238</v>
      </c>
      <c r="B14" s="65" t="s">
        <v>264</v>
      </c>
      <c r="C14" s="66"/>
      <c r="D14" s="67"/>
      <c r="E14" s="68"/>
      <c r="F14" s="69"/>
      <c r="G14" s="66"/>
      <c r="H14" s="70"/>
      <c r="I14" s="71"/>
      <c r="J14" s="71"/>
      <c r="K14" s="34" t="s">
        <v>65</v>
      </c>
      <c r="L14" s="78">
        <v>14</v>
      </c>
      <c r="M14" s="78"/>
      <c r="N14" s="73"/>
      <c r="O14" s="80" t="s">
        <v>285</v>
      </c>
      <c r="P14" s="82">
        <v>43700.987025462964</v>
      </c>
      <c r="Q14" s="80" t="s">
        <v>288</v>
      </c>
      <c r="R14" s="80"/>
      <c r="S14" s="80"/>
      <c r="T14" s="80"/>
      <c r="U14" s="80"/>
      <c r="V14" s="84" t="s">
        <v>341</v>
      </c>
      <c r="W14" s="82">
        <v>43700.987025462964</v>
      </c>
      <c r="X14" s="86">
        <v>43700</v>
      </c>
      <c r="Y14" s="88" t="s">
        <v>378</v>
      </c>
      <c r="Z14" s="84" t="s">
        <v>430</v>
      </c>
      <c r="AA14" s="80"/>
      <c r="AB14" s="80"/>
      <c r="AC14" s="88" t="s">
        <v>482</v>
      </c>
      <c r="AD14" s="80"/>
      <c r="AE14" s="80" t="b">
        <v>0</v>
      </c>
      <c r="AF14" s="80">
        <v>0</v>
      </c>
      <c r="AG14" s="88" t="s">
        <v>530</v>
      </c>
      <c r="AH14" s="80" t="b">
        <v>0</v>
      </c>
      <c r="AI14" s="80" t="s">
        <v>531</v>
      </c>
      <c r="AJ14" s="80"/>
      <c r="AK14" s="88" t="s">
        <v>530</v>
      </c>
      <c r="AL14" s="80" t="b">
        <v>0</v>
      </c>
      <c r="AM14" s="80">
        <v>10</v>
      </c>
      <c r="AN14" s="88" t="s">
        <v>517</v>
      </c>
      <c r="AO14" s="80" t="s">
        <v>534</v>
      </c>
      <c r="AP14" s="80" t="b">
        <v>0</v>
      </c>
      <c r="AQ14" s="88" t="s">
        <v>517</v>
      </c>
      <c r="AR14" s="80" t="s">
        <v>196</v>
      </c>
      <c r="AS14" s="80">
        <v>0</v>
      </c>
      <c r="AT14" s="80">
        <v>0</v>
      </c>
      <c r="AU14" s="80"/>
      <c r="AV14" s="80"/>
      <c r="AW14" s="80"/>
      <c r="AX14" s="80"/>
      <c r="AY14" s="80"/>
      <c r="AZ14" s="80"/>
      <c r="BA14" s="80"/>
      <c r="BB14" s="80"/>
      <c r="BC14">
        <v>1</v>
      </c>
      <c r="BD14" s="79" t="str">
        <f>REPLACE(INDEX(GroupVertices[Group],MATCH(Edges28[[#This Row],[Vertex 1]],GroupVertices[Vertex],0)),1,1,"")</f>
        <v>1</v>
      </c>
      <c r="BE14" s="79" t="str">
        <f>REPLACE(INDEX(GroupVertices[Group],MATCH(Edges28[[#This Row],[Vertex 2]],GroupVertices[Vertex],0)),1,1,"")</f>
        <v>1</v>
      </c>
      <c r="BF14" s="79">
        <v>13</v>
      </c>
      <c r="BG14" s="48"/>
      <c r="BH14" s="49"/>
      <c r="BI14" s="48"/>
      <c r="BJ14" s="49"/>
      <c r="BK14" s="48"/>
      <c r="BL14" s="49"/>
      <c r="BM14" s="48"/>
      <c r="BN14" s="49"/>
      <c r="BO14" s="48"/>
    </row>
    <row r="15" spans="1:67" ht="15">
      <c r="A15" s="65" t="s">
        <v>238</v>
      </c>
      <c r="B15" s="65" t="s">
        <v>274</v>
      </c>
      <c r="C15" s="66"/>
      <c r="D15" s="67"/>
      <c r="E15" s="68"/>
      <c r="F15" s="69"/>
      <c r="G15" s="66"/>
      <c r="H15" s="70"/>
      <c r="I15" s="71"/>
      <c r="J15" s="71"/>
      <c r="K15" s="34" t="s">
        <v>65</v>
      </c>
      <c r="L15" s="78">
        <v>15</v>
      </c>
      <c r="M15" s="78"/>
      <c r="N15" s="73"/>
      <c r="O15" s="80" t="s">
        <v>285</v>
      </c>
      <c r="P15" s="82">
        <v>43700.987025462964</v>
      </c>
      <c r="Q15" s="80" t="s">
        <v>288</v>
      </c>
      <c r="R15" s="80"/>
      <c r="S15" s="80"/>
      <c r="T15" s="80"/>
      <c r="U15" s="80"/>
      <c r="V15" s="84" t="s">
        <v>341</v>
      </c>
      <c r="W15" s="82">
        <v>43700.987025462964</v>
      </c>
      <c r="X15" s="86">
        <v>43700</v>
      </c>
      <c r="Y15" s="88" t="s">
        <v>378</v>
      </c>
      <c r="Z15" s="84" t="s">
        <v>430</v>
      </c>
      <c r="AA15" s="80"/>
      <c r="AB15" s="80"/>
      <c r="AC15" s="88" t="s">
        <v>482</v>
      </c>
      <c r="AD15" s="80"/>
      <c r="AE15" s="80" t="b">
        <v>0</v>
      </c>
      <c r="AF15" s="80">
        <v>0</v>
      </c>
      <c r="AG15" s="88" t="s">
        <v>530</v>
      </c>
      <c r="AH15" s="80" t="b">
        <v>0</v>
      </c>
      <c r="AI15" s="80" t="s">
        <v>531</v>
      </c>
      <c r="AJ15" s="80"/>
      <c r="AK15" s="88" t="s">
        <v>530</v>
      </c>
      <c r="AL15" s="80" t="b">
        <v>0</v>
      </c>
      <c r="AM15" s="80">
        <v>10</v>
      </c>
      <c r="AN15" s="88" t="s">
        <v>517</v>
      </c>
      <c r="AO15" s="80" t="s">
        <v>534</v>
      </c>
      <c r="AP15" s="80" t="b">
        <v>0</v>
      </c>
      <c r="AQ15" s="88" t="s">
        <v>517</v>
      </c>
      <c r="AR15" s="80" t="s">
        <v>196</v>
      </c>
      <c r="AS15" s="80">
        <v>0</v>
      </c>
      <c r="AT15" s="80">
        <v>0</v>
      </c>
      <c r="AU15" s="80"/>
      <c r="AV15" s="80"/>
      <c r="AW15" s="80"/>
      <c r="AX15" s="80"/>
      <c r="AY15" s="80"/>
      <c r="AZ15" s="80"/>
      <c r="BA15" s="80"/>
      <c r="BB15" s="80"/>
      <c r="BC15">
        <v>1</v>
      </c>
      <c r="BD15" s="79" t="str">
        <f>REPLACE(INDEX(GroupVertices[Group],MATCH(Edges28[[#This Row],[Vertex 1]],GroupVertices[Vertex],0)),1,1,"")</f>
        <v>1</v>
      </c>
      <c r="BE15" s="79" t="str">
        <f>REPLACE(INDEX(GroupVertices[Group],MATCH(Edges28[[#This Row],[Vertex 2]],GroupVertices[Vertex],0)),1,1,"")</f>
        <v>1</v>
      </c>
      <c r="BF15" s="79">
        <v>13</v>
      </c>
      <c r="BG15" s="48"/>
      <c r="BH15" s="49"/>
      <c r="BI15" s="48"/>
      <c r="BJ15" s="49"/>
      <c r="BK15" s="48"/>
      <c r="BL15" s="49"/>
      <c r="BM15" s="48"/>
      <c r="BN15" s="49"/>
      <c r="BO15" s="48"/>
    </row>
    <row r="16" spans="1:67" ht="15">
      <c r="A16" s="65" t="s">
        <v>238</v>
      </c>
      <c r="B16" s="65" t="s">
        <v>265</v>
      </c>
      <c r="C16" s="66"/>
      <c r="D16" s="67"/>
      <c r="E16" s="68"/>
      <c r="F16" s="69"/>
      <c r="G16" s="66"/>
      <c r="H16" s="70"/>
      <c r="I16" s="71"/>
      <c r="J16" s="71"/>
      <c r="K16" s="34" t="s">
        <v>65</v>
      </c>
      <c r="L16" s="78">
        <v>16</v>
      </c>
      <c r="M16" s="78"/>
      <c r="N16" s="73"/>
      <c r="O16" s="80" t="s">
        <v>285</v>
      </c>
      <c r="P16" s="82">
        <v>43700.987025462964</v>
      </c>
      <c r="Q16" s="80" t="s">
        <v>288</v>
      </c>
      <c r="R16" s="80"/>
      <c r="S16" s="80"/>
      <c r="T16" s="80"/>
      <c r="U16" s="80"/>
      <c r="V16" s="84" t="s">
        <v>341</v>
      </c>
      <c r="W16" s="82">
        <v>43700.987025462964</v>
      </c>
      <c r="X16" s="86">
        <v>43700</v>
      </c>
      <c r="Y16" s="88" t="s">
        <v>378</v>
      </c>
      <c r="Z16" s="84" t="s">
        <v>430</v>
      </c>
      <c r="AA16" s="80"/>
      <c r="AB16" s="80"/>
      <c r="AC16" s="88" t="s">
        <v>482</v>
      </c>
      <c r="AD16" s="80"/>
      <c r="AE16" s="80" t="b">
        <v>0</v>
      </c>
      <c r="AF16" s="80">
        <v>0</v>
      </c>
      <c r="AG16" s="88" t="s">
        <v>530</v>
      </c>
      <c r="AH16" s="80" t="b">
        <v>0</v>
      </c>
      <c r="AI16" s="80" t="s">
        <v>531</v>
      </c>
      <c r="AJ16" s="80"/>
      <c r="AK16" s="88" t="s">
        <v>530</v>
      </c>
      <c r="AL16" s="80" t="b">
        <v>0</v>
      </c>
      <c r="AM16" s="80">
        <v>10</v>
      </c>
      <c r="AN16" s="88" t="s">
        <v>517</v>
      </c>
      <c r="AO16" s="80" t="s">
        <v>534</v>
      </c>
      <c r="AP16" s="80" t="b">
        <v>0</v>
      </c>
      <c r="AQ16" s="88" t="s">
        <v>517</v>
      </c>
      <c r="AR16" s="80" t="s">
        <v>196</v>
      </c>
      <c r="AS16" s="80">
        <v>0</v>
      </c>
      <c r="AT16" s="80">
        <v>0</v>
      </c>
      <c r="AU16" s="80"/>
      <c r="AV16" s="80"/>
      <c r="AW16" s="80"/>
      <c r="AX16" s="80"/>
      <c r="AY16" s="80"/>
      <c r="AZ16" s="80"/>
      <c r="BA16" s="80"/>
      <c r="BB16" s="80"/>
      <c r="BC16">
        <v>1</v>
      </c>
      <c r="BD16" s="79" t="str">
        <f>REPLACE(INDEX(GroupVertices[Group],MATCH(Edges28[[#This Row],[Vertex 1]],GroupVertices[Vertex],0)),1,1,"")</f>
        <v>1</v>
      </c>
      <c r="BE16" s="79" t="str">
        <f>REPLACE(INDEX(GroupVertices[Group],MATCH(Edges28[[#This Row],[Vertex 2]],GroupVertices[Vertex],0)),1,1,"")</f>
        <v>1</v>
      </c>
      <c r="BF16" s="79">
        <v>13</v>
      </c>
      <c r="BG16" s="48">
        <v>1</v>
      </c>
      <c r="BH16" s="49">
        <v>2.4390243902439024</v>
      </c>
      <c r="BI16" s="48">
        <v>0</v>
      </c>
      <c r="BJ16" s="49">
        <v>0</v>
      </c>
      <c r="BK16" s="48">
        <v>0</v>
      </c>
      <c r="BL16" s="49">
        <v>0</v>
      </c>
      <c r="BM16" s="48">
        <v>40</v>
      </c>
      <c r="BN16" s="49">
        <v>97.5609756097561</v>
      </c>
      <c r="BO16" s="48">
        <v>41</v>
      </c>
    </row>
    <row r="17" spans="1:67" ht="15">
      <c r="A17" s="65" t="s">
        <v>239</v>
      </c>
      <c r="B17" s="65" t="s">
        <v>266</v>
      </c>
      <c r="C17" s="66"/>
      <c r="D17" s="67"/>
      <c r="E17" s="68"/>
      <c r="F17" s="69"/>
      <c r="G17" s="66"/>
      <c r="H17" s="70"/>
      <c r="I17" s="71"/>
      <c r="J17" s="71"/>
      <c r="K17" s="34" t="s">
        <v>65</v>
      </c>
      <c r="L17" s="78">
        <v>17</v>
      </c>
      <c r="M17" s="78"/>
      <c r="N17" s="73"/>
      <c r="O17" s="80" t="s">
        <v>286</v>
      </c>
      <c r="P17" s="82">
        <v>43700.9972337963</v>
      </c>
      <c r="Q17" s="80" t="s">
        <v>288</v>
      </c>
      <c r="R17" s="80"/>
      <c r="S17" s="80"/>
      <c r="T17" s="80"/>
      <c r="U17" s="80"/>
      <c r="V17" s="84" t="s">
        <v>342</v>
      </c>
      <c r="W17" s="82">
        <v>43700.9972337963</v>
      </c>
      <c r="X17" s="86">
        <v>43700</v>
      </c>
      <c r="Y17" s="88" t="s">
        <v>379</v>
      </c>
      <c r="Z17" s="84" t="s">
        <v>431</v>
      </c>
      <c r="AA17" s="80"/>
      <c r="AB17" s="80"/>
      <c r="AC17" s="88" t="s">
        <v>483</v>
      </c>
      <c r="AD17" s="80"/>
      <c r="AE17" s="80" t="b">
        <v>0</v>
      </c>
      <c r="AF17" s="80">
        <v>0</v>
      </c>
      <c r="AG17" s="88" t="s">
        <v>530</v>
      </c>
      <c r="AH17" s="80" t="b">
        <v>0</v>
      </c>
      <c r="AI17" s="80" t="s">
        <v>531</v>
      </c>
      <c r="AJ17" s="80"/>
      <c r="AK17" s="88" t="s">
        <v>530</v>
      </c>
      <c r="AL17" s="80" t="b">
        <v>0</v>
      </c>
      <c r="AM17" s="80">
        <v>10</v>
      </c>
      <c r="AN17" s="88" t="s">
        <v>517</v>
      </c>
      <c r="AO17" s="80" t="s">
        <v>533</v>
      </c>
      <c r="AP17" s="80" t="b">
        <v>0</v>
      </c>
      <c r="AQ17" s="88" t="s">
        <v>517</v>
      </c>
      <c r="AR17" s="80" t="s">
        <v>196</v>
      </c>
      <c r="AS17" s="80">
        <v>0</v>
      </c>
      <c r="AT17" s="80">
        <v>0</v>
      </c>
      <c r="AU17" s="80"/>
      <c r="AV17" s="80"/>
      <c r="AW17" s="80"/>
      <c r="AX17" s="80"/>
      <c r="AY17" s="80"/>
      <c r="AZ17" s="80"/>
      <c r="BA17" s="80"/>
      <c r="BB17" s="80"/>
      <c r="BC17">
        <v>1</v>
      </c>
      <c r="BD17" s="79" t="str">
        <f>REPLACE(INDEX(GroupVertices[Group],MATCH(Edges28[[#This Row],[Vertex 1]],GroupVertices[Vertex],0)),1,1,"")</f>
        <v>1</v>
      </c>
      <c r="BE17" s="79" t="str">
        <f>REPLACE(INDEX(GroupVertices[Group],MATCH(Edges28[[#This Row],[Vertex 2]],GroupVertices[Vertex],0)),1,1,"")</f>
        <v>1</v>
      </c>
      <c r="BF17" s="79">
        <v>13</v>
      </c>
      <c r="BG17" s="48"/>
      <c r="BH17" s="49"/>
      <c r="BI17" s="48"/>
      <c r="BJ17" s="49"/>
      <c r="BK17" s="48"/>
      <c r="BL17" s="49"/>
      <c r="BM17" s="48"/>
      <c r="BN17" s="49"/>
      <c r="BO17" s="48"/>
    </row>
    <row r="18" spans="1:67" ht="15">
      <c r="A18" s="65" t="s">
        <v>239</v>
      </c>
      <c r="B18" s="65" t="s">
        <v>264</v>
      </c>
      <c r="C18" s="66"/>
      <c r="D18" s="67"/>
      <c r="E18" s="68"/>
      <c r="F18" s="69"/>
      <c r="G18" s="66"/>
      <c r="H18" s="70"/>
      <c r="I18" s="71"/>
      <c r="J18" s="71"/>
      <c r="K18" s="34" t="s">
        <v>65</v>
      </c>
      <c r="L18" s="78">
        <v>18</v>
      </c>
      <c r="M18" s="78"/>
      <c r="N18" s="73"/>
      <c r="O18" s="80" t="s">
        <v>285</v>
      </c>
      <c r="P18" s="82">
        <v>43700.9972337963</v>
      </c>
      <c r="Q18" s="80" t="s">
        <v>288</v>
      </c>
      <c r="R18" s="80"/>
      <c r="S18" s="80"/>
      <c r="T18" s="80"/>
      <c r="U18" s="80"/>
      <c r="V18" s="84" t="s">
        <v>342</v>
      </c>
      <c r="W18" s="82">
        <v>43700.9972337963</v>
      </c>
      <c r="X18" s="86">
        <v>43700</v>
      </c>
      <c r="Y18" s="88" t="s">
        <v>379</v>
      </c>
      <c r="Z18" s="84" t="s">
        <v>431</v>
      </c>
      <c r="AA18" s="80"/>
      <c r="AB18" s="80"/>
      <c r="AC18" s="88" t="s">
        <v>483</v>
      </c>
      <c r="AD18" s="80"/>
      <c r="AE18" s="80" t="b">
        <v>0</v>
      </c>
      <c r="AF18" s="80">
        <v>0</v>
      </c>
      <c r="AG18" s="88" t="s">
        <v>530</v>
      </c>
      <c r="AH18" s="80" t="b">
        <v>0</v>
      </c>
      <c r="AI18" s="80" t="s">
        <v>531</v>
      </c>
      <c r="AJ18" s="80"/>
      <c r="AK18" s="88" t="s">
        <v>530</v>
      </c>
      <c r="AL18" s="80" t="b">
        <v>0</v>
      </c>
      <c r="AM18" s="80">
        <v>10</v>
      </c>
      <c r="AN18" s="88" t="s">
        <v>517</v>
      </c>
      <c r="AO18" s="80" t="s">
        <v>533</v>
      </c>
      <c r="AP18" s="80" t="b">
        <v>0</v>
      </c>
      <c r="AQ18" s="88" t="s">
        <v>517</v>
      </c>
      <c r="AR18" s="80" t="s">
        <v>196</v>
      </c>
      <c r="AS18" s="80">
        <v>0</v>
      </c>
      <c r="AT18" s="80">
        <v>0</v>
      </c>
      <c r="AU18" s="80"/>
      <c r="AV18" s="80"/>
      <c r="AW18" s="80"/>
      <c r="AX18" s="80"/>
      <c r="AY18" s="80"/>
      <c r="AZ18" s="80"/>
      <c r="BA18" s="80"/>
      <c r="BB18" s="80"/>
      <c r="BC18">
        <v>1</v>
      </c>
      <c r="BD18" s="79" t="str">
        <f>REPLACE(INDEX(GroupVertices[Group],MATCH(Edges28[[#This Row],[Vertex 1]],GroupVertices[Vertex],0)),1,1,"")</f>
        <v>1</v>
      </c>
      <c r="BE18" s="79" t="str">
        <f>REPLACE(INDEX(GroupVertices[Group],MATCH(Edges28[[#This Row],[Vertex 2]],GroupVertices[Vertex],0)),1,1,"")</f>
        <v>1</v>
      </c>
      <c r="BF18" s="79">
        <v>13</v>
      </c>
      <c r="BG18" s="48"/>
      <c r="BH18" s="49"/>
      <c r="BI18" s="48"/>
      <c r="BJ18" s="49"/>
      <c r="BK18" s="48"/>
      <c r="BL18" s="49"/>
      <c r="BM18" s="48"/>
      <c r="BN18" s="49"/>
      <c r="BO18" s="48"/>
    </row>
    <row r="19" spans="1:67" ht="15">
      <c r="A19" s="65" t="s">
        <v>239</v>
      </c>
      <c r="B19" s="65" t="s">
        <v>274</v>
      </c>
      <c r="C19" s="66"/>
      <c r="D19" s="67"/>
      <c r="E19" s="68"/>
      <c r="F19" s="69"/>
      <c r="G19" s="66"/>
      <c r="H19" s="70"/>
      <c r="I19" s="71"/>
      <c r="J19" s="71"/>
      <c r="K19" s="34" t="s">
        <v>65</v>
      </c>
      <c r="L19" s="78">
        <v>19</v>
      </c>
      <c r="M19" s="78"/>
      <c r="N19" s="73"/>
      <c r="O19" s="80" t="s">
        <v>285</v>
      </c>
      <c r="P19" s="82">
        <v>43700.9972337963</v>
      </c>
      <c r="Q19" s="80" t="s">
        <v>288</v>
      </c>
      <c r="R19" s="80"/>
      <c r="S19" s="80"/>
      <c r="T19" s="80"/>
      <c r="U19" s="80"/>
      <c r="V19" s="84" t="s">
        <v>342</v>
      </c>
      <c r="W19" s="82">
        <v>43700.9972337963</v>
      </c>
      <c r="X19" s="86">
        <v>43700</v>
      </c>
      <c r="Y19" s="88" t="s">
        <v>379</v>
      </c>
      <c r="Z19" s="84" t="s">
        <v>431</v>
      </c>
      <c r="AA19" s="80"/>
      <c r="AB19" s="80"/>
      <c r="AC19" s="88" t="s">
        <v>483</v>
      </c>
      <c r="AD19" s="80"/>
      <c r="AE19" s="80" t="b">
        <v>0</v>
      </c>
      <c r="AF19" s="80">
        <v>0</v>
      </c>
      <c r="AG19" s="88" t="s">
        <v>530</v>
      </c>
      <c r="AH19" s="80" t="b">
        <v>0</v>
      </c>
      <c r="AI19" s="80" t="s">
        <v>531</v>
      </c>
      <c r="AJ19" s="80"/>
      <c r="AK19" s="88" t="s">
        <v>530</v>
      </c>
      <c r="AL19" s="80" t="b">
        <v>0</v>
      </c>
      <c r="AM19" s="80">
        <v>10</v>
      </c>
      <c r="AN19" s="88" t="s">
        <v>517</v>
      </c>
      <c r="AO19" s="80" t="s">
        <v>533</v>
      </c>
      <c r="AP19" s="80" t="b">
        <v>0</v>
      </c>
      <c r="AQ19" s="88" t="s">
        <v>517</v>
      </c>
      <c r="AR19" s="80" t="s">
        <v>196</v>
      </c>
      <c r="AS19" s="80">
        <v>0</v>
      </c>
      <c r="AT19" s="80">
        <v>0</v>
      </c>
      <c r="AU19" s="80"/>
      <c r="AV19" s="80"/>
      <c r="AW19" s="80"/>
      <c r="AX19" s="80"/>
      <c r="AY19" s="80"/>
      <c r="AZ19" s="80"/>
      <c r="BA19" s="80"/>
      <c r="BB19" s="80"/>
      <c r="BC19">
        <v>1</v>
      </c>
      <c r="BD19" s="79" t="str">
        <f>REPLACE(INDEX(GroupVertices[Group],MATCH(Edges28[[#This Row],[Vertex 1]],GroupVertices[Vertex],0)),1,1,"")</f>
        <v>1</v>
      </c>
      <c r="BE19" s="79" t="str">
        <f>REPLACE(INDEX(GroupVertices[Group],MATCH(Edges28[[#This Row],[Vertex 2]],GroupVertices[Vertex],0)),1,1,"")</f>
        <v>1</v>
      </c>
      <c r="BF19" s="79">
        <v>13</v>
      </c>
      <c r="BG19" s="48"/>
      <c r="BH19" s="49"/>
      <c r="BI19" s="48"/>
      <c r="BJ19" s="49"/>
      <c r="BK19" s="48"/>
      <c r="BL19" s="49"/>
      <c r="BM19" s="48"/>
      <c r="BN19" s="49"/>
      <c r="BO19" s="48"/>
    </row>
    <row r="20" spans="1:67" ht="15">
      <c r="A20" s="65" t="s">
        <v>239</v>
      </c>
      <c r="B20" s="65" t="s">
        <v>265</v>
      </c>
      <c r="C20" s="66"/>
      <c r="D20" s="67"/>
      <c r="E20" s="68"/>
      <c r="F20" s="69"/>
      <c r="G20" s="66"/>
      <c r="H20" s="70"/>
      <c r="I20" s="71"/>
      <c r="J20" s="71"/>
      <c r="K20" s="34" t="s">
        <v>65</v>
      </c>
      <c r="L20" s="78">
        <v>20</v>
      </c>
      <c r="M20" s="78"/>
      <c r="N20" s="73"/>
      <c r="O20" s="80" t="s">
        <v>285</v>
      </c>
      <c r="P20" s="82">
        <v>43700.9972337963</v>
      </c>
      <c r="Q20" s="80" t="s">
        <v>288</v>
      </c>
      <c r="R20" s="80"/>
      <c r="S20" s="80"/>
      <c r="T20" s="80"/>
      <c r="U20" s="80"/>
      <c r="V20" s="84" t="s">
        <v>342</v>
      </c>
      <c r="W20" s="82">
        <v>43700.9972337963</v>
      </c>
      <c r="X20" s="86">
        <v>43700</v>
      </c>
      <c r="Y20" s="88" t="s">
        <v>379</v>
      </c>
      <c r="Z20" s="84" t="s">
        <v>431</v>
      </c>
      <c r="AA20" s="80"/>
      <c r="AB20" s="80"/>
      <c r="AC20" s="88" t="s">
        <v>483</v>
      </c>
      <c r="AD20" s="80"/>
      <c r="AE20" s="80" t="b">
        <v>0</v>
      </c>
      <c r="AF20" s="80">
        <v>0</v>
      </c>
      <c r="AG20" s="88" t="s">
        <v>530</v>
      </c>
      <c r="AH20" s="80" t="b">
        <v>0</v>
      </c>
      <c r="AI20" s="80" t="s">
        <v>531</v>
      </c>
      <c r="AJ20" s="80"/>
      <c r="AK20" s="88" t="s">
        <v>530</v>
      </c>
      <c r="AL20" s="80" t="b">
        <v>0</v>
      </c>
      <c r="AM20" s="80">
        <v>10</v>
      </c>
      <c r="AN20" s="88" t="s">
        <v>517</v>
      </c>
      <c r="AO20" s="80" t="s">
        <v>533</v>
      </c>
      <c r="AP20" s="80" t="b">
        <v>0</v>
      </c>
      <c r="AQ20" s="88" t="s">
        <v>517</v>
      </c>
      <c r="AR20" s="80" t="s">
        <v>196</v>
      </c>
      <c r="AS20" s="80">
        <v>0</v>
      </c>
      <c r="AT20" s="80">
        <v>0</v>
      </c>
      <c r="AU20" s="80"/>
      <c r="AV20" s="80"/>
      <c r="AW20" s="80"/>
      <c r="AX20" s="80"/>
      <c r="AY20" s="80"/>
      <c r="AZ20" s="80"/>
      <c r="BA20" s="80"/>
      <c r="BB20" s="80"/>
      <c r="BC20">
        <v>1</v>
      </c>
      <c r="BD20" s="79" t="str">
        <f>REPLACE(INDEX(GroupVertices[Group],MATCH(Edges28[[#This Row],[Vertex 1]],GroupVertices[Vertex],0)),1,1,"")</f>
        <v>1</v>
      </c>
      <c r="BE20" s="79" t="str">
        <f>REPLACE(INDEX(GroupVertices[Group],MATCH(Edges28[[#This Row],[Vertex 2]],GroupVertices[Vertex],0)),1,1,"")</f>
        <v>1</v>
      </c>
      <c r="BF20" s="79">
        <v>13</v>
      </c>
      <c r="BG20" s="48">
        <v>1</v>
      </c>
      <c r="BH20" s="49">
        <v>2.4390243902439024</v>
      </c>
      <c r="BI20" s="48">
        <v>0</v>
      </c>
      <c r="BJ20" s="49">
        <v>0</v>
      </c>
      <c r="BK20" s="48">
        <v>0</v>
      </c>
      <c r="BL20" s="49">
        <v>0</v>
      </c>
      <c r="BM20" s="48">
        <v>40</v>
      </c>
      <c r="BN20" s="49">
        <v>97.5609756097561</v>
      </c>
      <c r="BO20" s="48">
        <v>41</v>
      </c>
    </row>
    <row r="21" spans="1:67" ht="15">
      <c r="A21" s="65" t="s">
        <v>240</v>
      </c>
      <c r="B21" s="65" t="s">
        <v>266</v>
      </c>
      <c r="C21" s="66"/>
      <c r="D21" s="67"/>
      <c r="E21" s="68"/>
      <c r="F21" s="69"/>
      <c r="G21" s="66"/>
      <c r="H21" s="70"/>
      <c r="I21" s="71"/>
      <c r="J21" s="71"/>
      <c r="K21" s="34" t="s">
        <v>65</v>
      </c>
      <c r="L21" s="78">
        <v>21</v>
      </c>
      <c r="M21" s="78"/>
      <c r="N21" s="73"/>
      <c r="O21" s="80" t="s">
        <v>286</v>
      </c>
      <c r="P21" s="82">
        <v>43701.03554398148</v>
      </c>
      <c r="Q21" s="80" t="s">
        <v>288</v>
      </c>
      <c r="R21" s="80"/>
      <c r="S21" s="80"/>
      <c r="T21" s="80"/>
      <c r="U21" s="80"/>
      <c r="V21" s="84" t="s">
        <v>343</v>
      </c>
      <c r="W21" s="82">
        <v>43701.03554398148</v>
      </c>
      <c r="X21" s="86">
        <v>43701</v>
      </c>
      <c r="Y21" s="88" t="s">
        <v>380</v>
      </c>
      <c r="Z21" s="84" t="s">
        <v>432</v>
      </c>
      <c r="AA21" s="80"/>
      <c r="AB21" s="80"/>
      <c r="AC21" s="88" t="s">
        <v>484</v>
      </c>
      <c r="AD21" s="80"/>
      <c r="AE21" s="80" t="b">
        <v>0</v>
      </c>
      <c r="AF21" s="80">
        <v>0</v>
      </c>
      <c r="AG21" s="88" t="s">
        <v>530</v>
      </c>
      <c r="AH21" s="80" t="b">
        <v>0</v>
      </c>
      <c r="AI21" s="80" t="s">
        <v>531</v>
      </c>
      <c r="AJ21" s="80"/>
      <c r="AK21" s="88" t="s">
        <v>530</v>
      </c>
      <c r="AL21" s="80" t="b">
        <v>0</v>
      </c>
      <c r="AM21" s="80">
        <v>10</v>
      </c>
      <c r="AN21" s="88" t="s">
        <v>517</v>
      </c>
      <c r="AO21" s="80" t="s">
        <v>535</v>
      </c>
      <c r="AP21" s="80" t="b">
        <v>0</v>
      </c>
      <c r="AQ21" s="88" t="s">
        <v>517</v>
      </c>
      <c r="AR21" s="80" t="s">
        <v>196</v>
      </c>
      <c r="AS21" s="80">
        <v>0</v>
      </c>
      <c r="AT21" s="80">
        <v>0</v>
      </c>
      <c r="AU21" s="80"/>
      <c r="AV21" s="80"/>
      <c r="AW21" s="80"/>
      <c r="AX21" s="80"/>
      <c r="AY21" s="80"/>
      <c r="AZ21" s="80"/>
      <c r="BA21" s="80"/>
      <c r="BB21" s="80"/>
      <c r="BC21">
        <v>1</v>
      </c>
      <c r="BD21" s="79" t="str">
        <f>REPLACE(INDEX(GroupVertices[Group],MATCH(Edges28[[#This Row],[Vertex 1]],GroupVertices[Vertex],0)),1,1,"")</f>
        <v>1</v>
      </c>
      <c r="BE21" s="79" t="str">
        <f>REPLACE(INDEX(GroupVertices[Group],MATCH(Edges28[[#This Row],[Vertex 2]],GroupVertices[Vertex],0)),1,1,"")</f>
        <v>1</v>
      </c>
      <c r="BF21" s="79">
        <v>13</v>
      </c>
      <c r="BG21" s="48"/>
      <c r="BH21" s="49"/>
      <c r="BI21" s="48"/>
      <c r="BJ21" s="49"/>
      <c r="BK21" s="48"/>
      <c r="BL21" s="49"/>
      <c r="BM21" s="48"/>
      <c r="BN21" s="49"/>
      <c r="BO21" s="48"/>
    </row>
    <row r="22" spans="1:67" ht="15">
      <c r="A22" s="65" t="s">
        <v>240</v>
      </c>
      <c r="B22" s="65" t="s">
        <v>264</v>
      </c>
      <c r="C22" s="66"/>
      <c r="D22" s="67"/>
      <c r="E22" s="68"/>
      <c r="F22" s="69"/>
      <c r="G22" s="66"/>
      <c r="H22" s="70"/>
      <c r="I22" s="71"/>
      <c r="J22" s="71"/>
      <c r="K22" s="34" t="s">
        <v>65</v>
      </c>
      <c r="L22" s="78">
        <v>22</v>
      </c>
      <c r="M22" s="78"/>
      <c r="N22" s="73"/>
      <c r="O22" s="80" t="s">
        <v>285</v>
      </c>
      <c r="P22" s="82">
        <v>43701.03554398148</v>
      </c>
      <c r="Q22" s="80" t="s">
        <v>288</v>
      </c>
      <c r="R22" s="80"/>
      <c r="S22" s="80"/>
      <c r="T22" s="80"/>
      <c r="U22" s="80"/>
      <c r="V22" s="84" t="s">
        <v>343</v>
      </c>
      <c r="W22" s="82">
        <v>43701.03554398148</v>
      </c>
      <c r="X22" s="86">
        <v>43701</v>
      </c>
      <c r="Y22" s="88" t="s">
        <v>380</v>
      </c>
      <c r="Z22" s="84" t="s">
        <v>432</v>
      </c>
      <c r="AA22" s="80"/>
      <c r="AB22" s="80"/>
      <c r="AC22" s="88" t="s">
        <v>484</v>
      </c>
      <c r="AD22" s="80"/>
      <c r="AE22" s="80" t="b">
        <v>0</v>
      </c>
      <c r="AF22" s="80">
        <v>0</v>
      </c>
      <c r="AG22" s="88" t="s">
        <v>530</v>
      </c>
      <c r="AH22" s="80" t="b">
        <v>0</v>
      </c>
      <c r="AI22" s="80" t="s">
        <v>531</v>
      </c>
      <c r="AJ22" s="80"/>
      <c r="AK22" s="88" t="s">
        <v>530</v>
      </c>
      <c r="AL22" s="80" t="b">
        <v>0</v>
      </c>
      <c r="AM22" s="80">
        <v>10</v>
      </c>
      <c r="AN22" s="88" t="s">
        <v>517</v>
      </c>
      <c r="AO22" s="80" t="s">
        <v>535</v>
      </c>
      <c r="AP22" s="80" t="b">
        <v>0</v>
      </c>
      <c r="AQ22" s="88" t="s">
        <v>517</v>
      </c>
      <c r="AR22" s="80" t="s">
        <v>196</v>
      </c>
      <c r="AS22" s="80">
        <v>0</v>
      </c>
      <c r="AT22" s="80">
        <v>0</v>
      </c>
      <c r="AU22" s="80"/>
      <c r="AV22" s="80"/>
      <c r="AW22" s="80"/>
      <c r="AX22" s="80"/>
      <c r="AY22" s="80"/>
      <c r="AZ22" s="80"/>
      <c r="BA22" s="80"/>
      <c r="BB22" s="80"/>
      <c r="BC22">
        <v>1</v>
      </c>
      <c r="BD22" s="79" t="str">
        <f>REPLACE(INDEX(GroupVertices[Group],MATCH(Edges28[[#This Row],[Vertex 1]],GroupVertices[Vertex],0)),1,1,"")</f>
        <v>1</v>
      </c>
      <c r="BE22" s="79" t="str">
        <f>REPLACE(INDEX(GroupVertices[Group],MATCH(Edges28[[#This Row],[Vertex 2]],GroupVertices[Vertex],0)),1,1,"")</f>
        <v>1</v>
      </c>
      <c r="BF22" s="79">
        <v>13</v>
      </c>
      <c r="BG22" s="48"/>
      <c r="BH22" s="49"/>
      <c r="BI22" s="48"/>
      <c r="BJ22" s="49"/>
      <c r="BK22" s="48"/>
      <c r="BL22" s="49"/>
      <c r="BM22" s="48"/>
      <c r="BN22" s="49"/>
      <c r="BO22" s="48"/>
    </row>
    <row r="23" spans="1:67" ht="15">
      <c r="A23" s="65" t="s">
        <v>240</v>
      </c>
      <c r="B23" s="65" t="s">
        <v>274</v>
      </c>
      <c r="C23" s="66"/>
      <c r="D23" s="67"/>
      <c r="E23" s="68"/>
      <c r="F23" s="69"/>
      <c r="G23" s="66"/>
      <c r="H23" s="70"/>
      <c r="I23" s="71"/>
      <c r="J23" s="71"/>
      <c r="K23" s="34" t="s">
        <v>65</v>
      </c>
      <c r="L23" s="78">
        <v>23</v>
      </c>
      <c r="M23" s="78"/>
      <c r="N23" s="73"/>
      <c r="O23" s="80" t="s">
        <v>285</v>
      </c>
      <c r="P23" s="82">
        <v>43701.03554398148</v>
      </c>
      <c r="Q23" s="80" t="s">
        <v>288</v>
      </c>
      <c r="R23" s="80"/>
      <c r="S23" s="80"/>
      <c r="T23" s="80"/>
      <c r="U23" s="80"/>
      <c r="V23" s="84" t="s">
        <v>343</v>
      </c>
      <c r="W23" s="82">
        <v>43701.03554398148</v>
      </c>
      <c r="X23" s="86">
        <v>43701</v>
      </c>
      <c r="Y23" s="88" t="s">
        <v>380</v>
      </c>
      <c r="Z23" s="84" t="s">
        <v>432</v>
      </c>
      <c r="AA23" s="80"/>
      <c r="AB23" s="80"/>
      <c r="AC23" s="88" t="s">
        <v>484</v>
      </c>
      <c r="AD23" s="80"/>
      <c r="AE23" s="80" t="b">
        <v>0</v>
      </c>
      <c r="AF23" s="80">
        <v>0</v>
      </c>
      <c r="AG23" s="88" t="s">
        <v>530</v>
      </c>
      <c r="AH23" s="80" t="b">
        <v>0</v>
      </c>
      <c r="AI23" s="80" t="s">
        <v>531</v>
      </c>
      <c r="AJ23" s="80"/>
      <c r="AK23" s="88" t="s">
        <v>530</v>
      </c>
      <c r="AL23" s="80" t="b">
        <v>0</v>
      </c>
      <c r="AM23" s="80">
        <v>10</v>
      </c>
      <c r="AN23" s="88" t="s">
        <v>517</v>
      </c>
      <c r="AO23" s="80" t="s">
        <v>535</v>
      </c>
      <c r="AP23" s="80" t="b">
        <v>0</v>
      </c>
      <c r="AQ23" s="88" t="s">
        <v>517</v>
      </c>
      <c r="AR23" s="80" t="s">
        <v>196</v>
      </c>
      <c r="AS23" s="80">
        <v>0</v>
      </c>
      <c r="AT23" s="80">
        <v>0</v>
      </c>
      <c r="AU23" s="80"/>
      <c r="AV23" s="80"/>
      <c r="AW23" s="80"/>
      <c r="AX23" s="80"/>
      <c r="AY23" s="80"/>
      <c r="AZ23" s="80"/>
      <c r="BA23" s="80"/>
      <c r="BB23" s="80"/>
      <c r="BC23">
        <v>1</v>
      </c>
      <c r="BD23" s="79" t="str">
        <f>REPLACE(INDEX(GroupVertices[Group],MATCH(Edges28[[#This Row],[Vertex 1]],GroupVertices[Vertex],0)),1,1,"")</f>
        <v>1</v>
      </c>
      <c r="BE23" s="79" t="str">
        <f>REPLACE(INDEX(GroupVertices[Group],MATCH(Edges28[[#This Row],[Vertex 2]],GroupVertices[Vertex],0)),1,1,"")</f>
        <v>1</v>
      </c>
      <c r="BF23" s="79">
        <v>13</v>
      </c>
      <c r="BG23" s="48"/>
      <c r="BH23" s="49"/>
      <c r="BI23" s="48"/>
      <c r="BJ23" s="49"/>
      <c r="BK23" s="48"/>
      <c r="BL23" s="49"/>
      <c r="BM23" s="48"/>
      <c r="BN23" s="49"/>
      <c r="BO23" s="48"/>
    </row>
    <row r="24" spans="1:67" ht="15">
      <c r="A24" s="65" t="s">
        <v>240</v>
      </c>
      <c r="B24" s="65" t="s">
        <v>265</v>
      </c>
      <c r="C24" s="66"/>
      <c r="D24" s="67"/>
      <c r="E24" s="68"/>
      <c r="F24" s="69"/>
      <c r="G24" s="66"/>
      <c r="H24" s="70"/>
      <c r="I24" s="71"/>
      <c r="J24" s="71"/>
      <c r="K24" s="34" t="s">
        <v>65</v>
      </c>
      <c r="L24" s="78">
        <v>24</v>
      </c>
      <c r="M24" s="78"/>
      <c r="N24" s="73"/>
      <c r="O24" s="80" t="s">
        <v>285</v>
      </c>
      <c r="P24" s="82">
        <v>43701.03554398148</v>
      </c>
      <c r="Q24" s="80" t="s">
        <v>288</v>
      </c>
      <c r="R24" s="80"/>
      <c r="S24" s="80"/>
      <c r="T24" s="80"/>
      <c r="U24" s="80"/>
      <c r="V24" s="84" t="s">
        <v>343</v>
      </c>
      <c r="W24" s="82">
        <v>43701.03554398148</v>
      </c>
      <c r="X24" s="86">
        <v>43701</v>
      </c>
      <c r="Y24" s="88" t="s">
        <v>380</v>
      </c>
      <c r="Z24" s="84" t="s">
        <v>432</v>
      </c>
      <c r="AA24" s="80"/>
      <c r="AB24" s="80"/>
      <c r="AC24" s="88" t="s">
        <v>484</v>
      </c>
      <c r="AD24" s="80"/>
      <c r="AE24" s="80" t="b">
        <v>0</v>
      </c>
      <c r="AF24" s="80">
        <v>0</v>
      </c>
      <c r="AG24" s="88" t="s">
        <v>530</v>
      </c>
      <c r="AH24" s="80" t="b">
        <v>0</v>
      </c>
      <c r="AI24" s="80" t="s">
        <v>531</v>
      </c>
      <c r="AJ24" s="80"/>
      <c r="AK24" s="88" t="s">
        <v>530</v>
      </c>
      <c r="AL24" s="80" t="b">
        <v>0</v>
      </c>
      <c r="AM24" s="80">
        <v>10</v>
      </c>
      <c r="AN24" s="88" t="s">
        <v>517</v>
      </c>
      <c r="AO24" s="80" t="s">
        <v>535</v>
      </c>
      <c r="AP24" s="80" t="b">
        <v>0</v>
      </c>
      <c r="AQ24" s="88" t="s">
        <v>517</v>
      </c>
      <c r="AR24" s="80" t="s">
        <v>196</v>
      </c>
      <c r="AS24" s="80">
        <v>0</v>
      </c>
      <c r="AT24" s="80">
        <v>0</v>
      </c>
      <c r="AU24" s="80"/>
      <c r="AV24" s="80"/>
      <c r="AW24" s="80"/>
      <c r="AX24" s="80"/>
      <c r="AY24" s="80"/>
      <c r="AZ24" s="80"/>
      <c r="BA24" s="80"/>
      <c r="BB24" s="80"/>
      <c r="BC24">
        <v>1</v>
      </c>
      <c r="BD24" s="79" t="str">
        <f>REPLACE(INDEX(GroupVertices[Group],MATCH(Edges28[[#This Row],[Vertex 1]],GroupVertices[Vertex],0)),1,1,"")</f>
        <v>1</v>
      </c>
      <c r="BE24" s="79" t="str">
        <f>REPLACE(INDEX(GroupVertices[Group],MATCH(Edges28[[#This Row],[Vertex 2]],GroupVertices[Vertex],0)),1,1,"")</f>
        <v>1</v>
      </c>
      <c r="BF24" s="79">
        <v>13</v>
      </c>
      <c r="BG24" s="48">
        <v>1</v>
      </c>
      <c r="BH24" s="49">
        <v>2.4390243902439024</v>
      </c>
      <c r="BI24" s="48">
        <v>0</v>
      </c>
      <c r="BJ24" s="49">
        <v>0</v>
      </c>
      <c r="BK24" s="48">
        <v>0</v>
      </c>
      <c r="BL24" s="49">
        <v>0</v>
      </c>
      <c r="BM24" s="48">
        <v>40</v>
      </c>
      <c r="BN24" s="49">
        <v>97.5609756097561</v>
      </c>
      <c r="BO24" s="48">
        <v>41</v>
      </c>
    </row>
    <row r="25" spans="1:67" ht="15">
      <c r="A25" s="65" t="s">
        <v>241</v>
      </c>
      <c r="B25" s="65" t="s">
        <v>266</v>
      </c>
      <c r="C25" s="66"/>
      <c r="D25" s="67"/>
      <c r="E25" s="68"/>
      <c r="F25" s="69"/>
      <c r="G25" s="66"/>
      <c r="H25" s="70"/>
      <c r="I25" s="71"/>
      <c r="J25" s="71"/>
      <c r="K25" s="34" t="s">
        <v>65</v>
      </c>
      <c r="L25" s="78">
        <v>25</v>
      </c>
      <c r="M25" s="78"/>
      <c r="N25" s="73"/>
      <c r="O25" s="80" t="s">
        <v>286</v>
      </c>
      <c r="P25" s="82">
        <v>43701.16563657407</v>
      </c>
      <c r="Q25" s="80" t="s">
        <v>288</v>
      </c>
      <c r="R25" s="80"/>
      <c r="S25" s="80"/>
      <c r="T25" s="80"/>
      <c r="U25" s="80"/>
      <c r="V25" s="84" t="s">
        <v>344</v>
      </c>
      <c r="W25" s="82">
        <v>43701.16563657407</v>
      </c>
      <c r="X25" s="86">
        <v>43701</v>
      </c>
      <c r="Y25" s="88" t="s">
        <v>381</v>
      </c>
      <c r="Z25" s="84" t="s">
        <v>433</v>
      </c>
      <c r="AA25" s="80"/>
      <c r="AB25" s="80"/>
      <c r="AC25" s="88" t="s">
        <v>485</v>
      </c>
      <c r="AD25" s="80"/>
      <c r="AE25" s="80" t="b">
        <v>0</v>
      </c>
      <c r="AF25" s="80">
        <v>0</v>
      </c>
      <c r="AG25" s="88" t="s">
        <v>530</v>
      </c>
      <c r="AH25" s="80" t="b">
        <v>0</v>
      </c>
      <c r="AI25" s="80" t="s">
        <v>531</v>
      </c>
      <c r="AJ25" s="80"/>
      <c r="AK25" s="88" t="s">
        <v>530</v>
      </c>
      <c r="AL25" s="80" t="b">
        <v>0</v>
      </c>
      <c r="AM25" s="80">
        <v>10</v>
      </c>
      <c r="AN25" s="88" t="s">
        <v>517</v>
      </c>
      <c r="AO25" s="80" t="s">
        <v>533</v>
      </c>
      <c r="AP25" s="80" t="b">
        <v>0</v>
      </c>
      <c r="AQ25" s="88" t="s">
        <v>517</v>
      </c>
      <c r="AR25" s="80" t="s">
        <v>196</v>
      </c>
      <c r="AS25" s="80">
        <v>0</v>
      </c>
      <c r="AT25" s="80">
        <v>0</v>
      </c>
      <c r="AU25" s="80"/>
      <c r="AV25" s="80"/>
      <c r="AW25" s="80"/>
      <c r="AX25" s="80"/>
      <c r="AY25" s="80"/>
      <c r="AZ25" s="80"/>
      <c r="BA25" s="80"/>
      <c r="BB25" s="80"/>
      <c r="BC25">
        <v>1</v>
      </c>
      <c r="BD25" s="79" t="str">
        <f>REPLACE(INDEX(GroupVertices[Group],MATCH(Edges28[[#This Row],[Vertex 1]],GroupVertices[Vertex],0)),1,1,"")</f>
        <v>1</v>
      </c>
      <c r="BE25" s="79" t="str">
        <f>REPLACE(INDEX(GroupVertices[Group],MATCH(Edges28[[#This Row],[Vertex 2]],GroupVertices[Vertex],0)),1,1,"")</f>
        <v>1</v>
      </c>
      <c r="BF25" s="79">
        <v>13</v>
      </c>
      <c r="BG25" s="48"/>
      <c r="BH25" s="49"/>
      <c r="BI25" s="48"/>
      <c r="BJ25" s="49"/>
      <c r="BK25" s="48"/>
      <c r="BL25" s="49"/>
      <c r="BM25" s="48"/>
      <c r="BN25" s="49"/>
      <c r="BO25" s="48"/>
    </row>
    <row r="26" spans="1:67" ht="15">
      <c r="A26" s="65" t="s">
        <v>241</v>
      </c>
      <c r="B26" s="65" t="s">
        <v>264</v>
      </c>
      <c r="C26" s="66"/>
      <c r="D26" s="67"/>
      <c r="E26" s="68"/>
      <c r="F26" s="69"/>
      <c r="G26" s="66"/>
      <c r="H26" s="70"/>
      <c r="I26" s="71"/>
      <c r="J26" s="71"/>
      <c r="K26" s="34" t="s">
        <v>65</v>
      </c>
      <c r="L26" s="78">
        <v>26</v>
      </c>
      <c r="M26" s="78"/>
      <c r="N26" s="73"/>
      <c r="O26" s="80" t="s">
        <v>285</v>
      </c>
      <c r="P26" s="82">
        <v>43701.16563657407</v>
      </c>
      <c r="Q26" s="80" t="s">
        <v>288</v>
      </c>
      <c r="R26" s="80"/>
      <c r="S26" s="80"/>
      <c r="T26" s="80"/>
      <c r="U26" s="80"/>
      <c r="V26" s="84" t="s">
        <v>344</v>
      </c>
      <c r="W26" s="82">
        <v>43701.16563657407</v>
      </c>
      <c r="X26" s="86">
        <v>43701</v>
      </c>
      <c r="Y26" s="88" t="s">
        <v>381</v>
      </c>
      <c r="Z26" s="84" t="s">
        <v>433</v>
      </c>
      <c r="AA26" s="80"/>
      <c r="AB26" s="80"/>
      <c r="AC26" s="88" t="s">
        <v>485</v>
      </c>
      <c r="AD26" s="80"/>
      <c r="AE26" s="80" t="b">
        <v>0</v>
      </c>
      <c r="AF26" s="80">
        <v>0</v>
      </c>
      <c r="AG26" s="88" t="s">
        <v>530</v>
      </c>
      <c r="AH26" s="80" t="b">
        <v>0</v>
      </c>
      <c r="AI26" s="80" t="s">
        <v>531</v>
      </c>
      <c r="AJ26" s="80"/>
      <c r="AK26" s="88" t="s">
        <v>530</v>
      </c>
      <c r="AL26" s="80" t="b">
        <v>0</v>
      </c>
      <c r="AM26" s="80">
        <v>10</v>
      </c>
      <c r="AN26" s="88" t="s">
        <v>517</v>
      </c>
      <c r="AO26" s="80" t="s">
        <v>533</v>
      </c>
      <c r="AP26" s="80" t="b">
        <v>0</v>
      </c>
      <c r="AQ26" s="88" t="s">
        <v>517</v>
      </c>
      <c r="AR26" s="80" t="s">
        <v>196</v>
      </c>
      <c r="AS26" s="80">
        <v>0</v>
      </c>
      <c r="AT26" s="80">
        <v>0</v>
      </c>
      <c r="AU26" s="80"/>
      <c r="AV26" s="80"/>
      <c r="AW26" s="80"/>
      <c r="AX26" s="80"/>
      <c r="AY26" s="80"/>
      <c r="AZ26" s="80"/>
      <c r="BA26" s="80"/>
      <c r="BB26" s="80"/>
      <c r="BC26">
        <v>1</v>
      </c>
      <c r="BD26" s="79" t="str">
        <f>REPLACE(INDEX(GroupVertices[Group],MATCH(Edges28[[#This Row],[Vertex 1]],GroupVertices[Vertex],0)),1,1,"")</f>
        <v>1</v>
      </c>
      <c r="BE26" s="79" t="str">
        <f>REPLACE(INDEX(GroupVertices[Group],MATCH(Edges28[[#This Row],[Vertex 2]],GroupVertices[Vertex],0)),1,1,"")</f>
        <v>1</v>
      </c>
      <c r="BF26" s="79">
        <v>13</v>
      </c>
      <c r="BG26" s="48"/>
      <c r="BH26" s="49"/>
      <c r="BI26" s="48"/>
      <c r="BJ26" s="49"/>
      <c r="BK26" s="48"/>
      <c r="BL26" s="49"/>
      <c r="BM26" s="48"/>
      <c r="BN26" s="49"/>
      <c r="BO26" s="48"/>
    </row>
    <row r="27" spans="1:67" ht="15">
      <c r="A27" s="65" t="s">
        <v>241</v>
      </c>
      <c r="B27" s="65" t="s">
        <v>274</v>
      </c>
      <c r="C27" s="66"/>
      <c r="D27" s="67"/>
      <c r="E27" s="68"/>
      <c r="F27" s="69"/>
      <c r="G27" s="66"/>
      <c r="H27" s="70"/>
      <c r="I27" s="71"/>
      <c r="J27" s="71"/>
      <c r="K27" s="34" t="s">
        <v>65</v>
      </c>
      <c r="L27" s="78">
        <v>27</v>
      </c>
      <c r="M27" s="78"/>
      <c r="N27" s="73"/>
      <c r="O27" s="80" t="s">
        <v>285</v>
      </c>
      <c r="P27" s="82">
        <v>43701.16563657407</v>
      </c>
      <c r="Q27" s="80" t="s">
        <v>288</v>
      </c>
      <c r="R27" s="80"/>
      <c r="S27" s="80"/>
      <c r="T27" s="80"/>
      <c r="U27" s="80"/>
      <c r="V27" s="84" t="s">
        <v>344</v>
      </c>
      <c r="W27" s="82">
        <v>43701.16563657407</v>
      </c>
      <c r="X27" s="86">
        <v>43701</v>
      </c>
      <c r="Y27" s="88" t="s">
        <v>381</v>
      </c>
      <c r="Z27" s="84" t="s">
        <v>433</v>
      </c>
      <c r="AA27" s="80"/>
      <c r="AB27" s="80"/>
      <c r="AC27" s="88" t="s">
        <v>485</v>
      </c>
      <c r="AD27" s="80"/>
      <c r="AE27" s="80" t="b">
        <v>0</v>
      </c>
      <c r="AF27" s="80">
        <v>0</v>
      </c>
      <c r="AG27" s="88" t="s">
        <v>530</v>
      </c>
      <c r="AH27" s="80" t="b">
        <v>0</v>
      </c>
      <c r="AI27" s="80" t="s">
        <v>531</v>
      </c>
      <c r="AJ27" s="80"/>
      <c r="AK27" s="88" t="s">
        <v>530</v>
      </c>
      <c r="AL27" s="80" t="b">
        <v>0</v>
      </c>
      <c r="AM27" s="80">
        <v>10</v>
      </c>
      <c r="AN27" s="88" t="s">
        <v>517</v>
      </c>
      <c r="AO27" s="80" t="s">
        <v>533</v>
      </c>
      <c r="AP27" s="80" t="b">
        <v>0</v>
      </c>
      <c r="AQ27" s="88" t="s">
        <v>517</v>
      </c>
      <c r="AR27" s="80" t="s">
        <v>196</v>
      </c>
      <c r="AS27" s="80">
        <v>0</v>
      </c>
      <c r="AT27" s="80">
        <v>0</v>
      </c>
      <c r="AU27" s="80"/>
      <c r="AV27" s="80"/>
      <c r="AW27" s="80"/>
      <c r="AX27" s="80"/>
      <c r="AY27" s="80"/>
      <c r="AZ27" s="80"/>
      <c r="BA27" s="80"/>
      <c r="BB27" s="80"/>
      <c r="BC27">
        <v>1</v>
      </c>
      <c r="BD27" s="79" t="str">
        <f>REPLACE(INDEX(GroupVertices[Group],MATCH(Edges28[[#This Row],[Vertex 1]],GroupVertices[Vertex],0)),1,1,"")</f>
        <v>1</v>
      </c>
      <c r="BE27" s="79" t="str">
        <f>REPLACE(INDEX(GroupVertices[Group],MATCH(Edges28[[#This Row],[Vertex 2]],GroupVertices[Vertex],0)),1,1,"")</f>
        <v>1</v>
      </c>
      <c r="BF27" s="79">
        <v>13</v>
      </c>
      <c r="BG27" s="48"/>
      <c r="BH27" s="49"/>
      <c r="BI27" s="48"/>
      <c r="BJ27" s="49"/>
      <c r="BK27" s="48"/>
      <c r="BL27" s="49"/>
      <c r="BM27" s="48"/>
      <c r="BN27" s="49"/>
      <c r="BO27" s="48"/>
    </row>
    <row r="28" spans="1:67" ht="15">
      <c r="A28" s="65" t="s">
        <v>241</v>
      </c>
      <c r="B28" s="65" t="s">
        <v>265</v>
      </c>
      <c r="C28" s="66"/>
      <c r="D28" s="67"/>
      <c r="E28" s="68"/>
      <c r="F28" s="69"/>
      <c r="G28" s="66"/>
      <c r="H28" s="70"/>
      <c r="I28" s="71"/>
      <c r="J28" s="71"/>
      <c r="K28" s="34" t="s">
        <v>65</v>
      </c>
      <c r="L28" s="78">
        <v>28</v>
      </c>
      <c r="M28" s="78"/>
      <c r="N28" s="73"/>
      <c r="O28" s="80" t="s">
        <v>285</v>
      </c>
      <c r="P28" s="82">
        <v>43701.16563657407</v>
      </c>
      <c r="Q28" s="80" t="s">
        <v>288</v>
      </c>
      <c r="R28" s="80"/>
      <c r="S28" s="80"/>
      <c r="T28" s="80"/>
      <c r="U28" s="80"/>
      <c r="V28" s="84" t="s">
        <v>344</v>
      </c>
      <c r="W28" s="82">
        <v>43701.16563657407</v>
      </c>
      <c r="X28" s="86">
        <v>43701</v>
      </c>
      <c r="Y28" s="88" t="s">
        <v>381</v>
      </c>
      <c r="Z28" s="84" t="s">
        <v>433</v>
      </c>
      <c r="AA28" s="80"/>
      <c r="AB28" s="80"/>
      <c r="AC28" s="88" t="s">
        <v>485</v>
      </c>
      <c r="AD28" s="80"/>
      <c r="AE28" s="80" t="b">
        <v>0</v>
      </c>
      <c r="AF28" s="80">
        <v>0</v>
      </c>
      <c r="AG28" s="88" t="s">
        <v>530</v>
      </c>
      <c r="AH28" s="80" t="b">
        <v>0</v>
      </c>
      <c r="AI28" s="80" t="s">
        <v>531</v>
      </c>
      <c r="AJ28" s="80"/>
      <c r="AK28" s="88" t="s">
        <v>530</v>
      </c>
      <c r="AL28" s="80" t="b">
        <v>0</v>
      </c>
      <c r="AM28" s="80">
        <v>10</v>
      </c>
      <c r="AN28" s="88" t="s">
        <v>517</v>
      </c>
      <c r="AO28" s="80" t="s">
        <v>533</v>
      </c>
      <c r="AP28" s="80" t="b">
        <v>0</v>
      </c>
      <c r="AQ28" s="88" t="s">
        <v>517</v>
      </c>
      <c r="AR28" s="80" t="s">
        <v>196</v>
      </c>
      <c r="AS28" s="80">
        <v>0</v>
      </c>
      <c r="AT28" s="80">
        <v>0</v>
      </c>
      <c r="AU28" s="80"/>
      <c r="AV28" s="80"/>
      <c r="AW28" s="80"/>
      <c r="AX28" s="80"/>
      <c r="AY28" s="80"/>
      <c r="AZ28" s="80"/>
      <c r="BA28" s="80"/>
      <c r="BB28" s="80"/>
      <c r="BC28">
        <v>1</v>
      </c>
      <c r="BD28" s="79" t="str">
        <f>REPLACE(INDEX(GroupVertices[Group],MATCH(Edges28[[#This Row],[Vertex 1]],GroupVertices[Vertex],0)),1,1,"")</f>
        <v>1</v>
      </c>
      <c r="BE28" s="79" t="str">
        <f>REPLACE(INDEX(GroupVertices[Group],MATCH(Edges28[[#This Row],[Vertex 2]],GroupVertices[Vertex],0)),1,1,"")</f>
        <v>1</v>
      </c>
      <c r="BF28" s="79">
        <v>13</v>
      </c>
      <c r="BG28" s="48">
        <v>1</v>
      </c>
      <c r="BH28" s="49">
        <v>2.4390243902439024</v>
      </c>
      <c r="BI28" s="48">
        <v>0</v>
      </c>
      <c r="BJ28" s="49">
        <v>0</v>
      </c>
      <c r="BK28" s="48">
        <v>0</v>
      </c>
      <c r="BL28" s="49">
        <v>0</v>
      </c>
      <c r="BM28" s="48">
        <v>40</v>
      </c>
      <c r="BN28" s="49">
        <v>97.5609756097561</v>
      </c>
      <c r="BO28" s="48">
        <v>41</v>
      </c>
    </row>
    <row r="29" spans="1:67" ht="15">
      <c r="A29" s="65" t="s">
        <v>242</v>
      </c>
      <c r="B29" s="65" t="s">
        <v>266</v>
      </c>
      <c r="C29" s="66"/>
      <c r="D29" s="67"/>
      <c r="E29" s="68"/>
      <c r="F29" s="69"/>
      <c r="G29" s="66"/>
      <c r="H29" s="70"/>
      <c r="I29" s="71"/>
      <c r="J29" s="71"/>
      <c r="K29" s="34" t="s">
        <v>65</v>
      </c>
      <c r="L29" s="78">
        <v>29</v>
      </c>
      <c r="M29" s="78"/>
      <c r="N29" s="73"/>
      <c r="O29" s="80" t="s">
        <v>286</v>
      </c>
      <c r="P29" s="82">
        <v>43701.29717592592</v>
      </c>
      <c r="Q29" s="80" t="s">
        <v>288</v>
      </c>
      <c r="R29" s="80"/>
      <c r="S29" s="80"/>
      <c r="T29" s="80"/>
      <c r="U29" s="80"/>
      <c r="V29" s="84" t="s">
        <v>345</v>
      </c>
      <c r="W29" s="82">
        <v>43701.29717592592</v>
      </c>
      <c r="X29" s="86">
        <v>43701</v>
      </c>
      <c r="Y29" s="88" t="s">
        <v>382</v>
      </c>
      <c r="Z29" s="84" t="s">
        <v>434</v>
      </c>
      <c r="AA29" s="80"/>
      <c r="AB29" s="80"/>
      <c r="AC29" s="88" t="s">
        <v>486</v>
      </c>
      <c r="AD29" s="80"/>
      <c r="AE29" s="80" t="b">
        <v>0</v>
      </c>
      <c r="AF29" s="80">
        <v>0</v>
      </c>
      <c r="AG29" s="88" t="s">
        <v>530</v>
      </c>
      <c r="AH29" s="80" t="b">
        <v>0</v>
      </c>
      <c r="AI29" s="80" t="s">
        <v>531</v>
      </c>
      <c r="AJ29" s="80"/>
      <c r="AK29" s="88" t="s">
        <v>530</v>
      </c>
      <c r="AL29" s="80" t="b">
        <v>0</v>
      </c>
      <c r="AM29" s="80">
        <v>10</v>
      </c>
      <c r="AN29" s="88" t="s">
        <v>517</v>
      </c>
      <c r="AO29" s="80" t="s">
        <v>534</v>
      </c>
      <c r="AP29" s="80" t="b">
        <v>0</v>
      </c>
      <c r="AQ29" s="88" t="s">
        <v>517</v>
      </c>
      <c r="AR29" s="80" t="s">
        <v>196</v>
      </c>
      <c r="AS29" s="80">
        <v>0</v>
      </c>
      <c r="AT29" s="80">
        <v>0</v>
      </c>
      <c r="AU29" s="80"/>
      <c r="AV29" s="80"/>
      <c r="AW29" s="80"/>
      <c r="AX29" s="80"/>
      <c r="AY29" s="80"/>
      <c r="AZ29" s="80"/>
      <c r="BA29" s="80"/>
      <c r="BB29" s="80"/>
      <c r="BC29">
        <v>1</v>
      </c>
      <c r="BD29" s="79" t="str">
        <f>REPLACE(INDEX(GroupVertices[Group],MATCH(Edges28[[#This Row],[Vertex 1]],GroupVertices[Vertex],0)),1,1,"")</f>
        <v>1</v>
      </c>
      <c r="BE29" s="79" t="str">
        <f>REPLACE(INDEX(GroupVertices[Group],MATCH(Edges28[[#This Row],[Vertex 2]],GroupVertices[Vertex],0)),1,1,"")</f>
        <v>1</v>
      </c>
      <c r="BF29" s="79">
        <v>13</v>
      </c>
      <c r="BG29" s="48"/>
      <c r="BH29" s="49"/>
      <c r="BI29" s="48"/>
      <c r="BJ29" s="49"/>
      <c r="BK29" s="48"/>
      <c r="BL29" s="49"/>
      <c r="BM29" s="48"/>
      <c r="BN29" s="49"/>
      <c r="BO29" s="48"/>
    </row>
    <row r="30" spans="1:67" ht="15">
      <c r="A30" s="65" t="s">
        <v>242</v>
      </c>
      <c r="B30" s="65" t="s">
        <v>264</v>
      </c>
      <c r="C30" s="66"/>
      <c r="D30" s="67"/>
      <c r="E30" s="68"/>
      <c r="F30" s="69"/>
      <c r="G30" s="66"/>
      <c r="H30" s="70"/>
      <c r="I30" s="71"/>
      <c r="J30" s="71"/>
      <c r="K30" s="34" t="s">
        <v>65</v>
      </c>
      <c r="L30" s="78">
        <v>30</v>
      </c>
      <c r="M30" s="78"/>
      <c r="N30" s="73"/>
      <c r="O30" s="80" t="s">
        <v>285</v>
      </c>
      <c r="P30" s="82">
        <v>43701.29717592592</v>
      </c>
      <c r="Q30" s="80" t="s">
        <v>288</v>
      </c>
      <c r="R30" s="80"/>
      <c r="S30" s="80"/>
      <c r="T30" s="80"/>
      <c r="U30" s="80"/>
      <c r="V30" s="84" t="s">
        <v>345</v>
      </c>
      <c r="W30" s="82">
        <v>43701.29717592592</v>
      </c>
      <c r="X30" s="86">
        <v>43701</v>
      </c>
      <c r="Y30" s="88" t="s">
        <v>382</v>
      </c>
      <c r="Z30" s="84" t="s">
        <v>434</v>
      </c>
      <c r="AA30" s="80"/>
      <c r="AB30" s="80"/>
      <c r="AC30" s="88" t="s">
        <v>486</v>
      </c>
      <c r="AD30" s="80"/>
      <c r="AE30" s="80" t="b">
        <v>0</v>
      </c>
      <c r="AF30" s="80">
        <v>0</v>
      </c>
      <c r="AG30" s="88" t="s">
        <v>530</v>
      </c>
      <c r="AH30" s="80" t="b">
        <v>0</v>
      </c>
      <c r="AI30" s="80" t="s">
        <v>531</v>
      </c>
      <c r="AJ30" s="80"/>
      <c r="AK30" s="88" t="s">
        <v>530</v>
      </c>
      <c r="AL30" s="80" t="b">
        <v>0</v>
      </c>
      <c r="AM30" s="80">
        <v>10</v>
      </c>
      <c r="AN30" s="88" t="s">
        <v>517</v>
      </c>
      <c r="AO30" s="80" t="s">
        <v>534</v>
      </c>
      <c r="AP30" s="80" t="b">
        <v>0</v>
      </c>
      <c r="AQ30" s="88" t="s">
        <v>517</v>
      </c>
      <c r="AR30" s="80" t="s">
        <v>196</v>
      </c>
      <c r="AS30" s="80">
        <v>0</v>
      </c>
      <c r="AT30" s="80">
        <v>0</v>
      </c>
      <c r="AU30" s="80"/>
      <c r="AV30" s="80"/>
      <c r="AW30" s="80"/>
      <c r="AX30" s="80"/>
      <c r="AY30" s="80"/>
      <c r="AZ30" s="80"/>
      <c r="BA30" s="80"/>
      <c r="BB30" s="80"/>
      <c r="BC30">
        <v>1</v>
      </c>
      <c r="BD30" s="79" t="str">
        <f>REPLACE(INDEX(GroupVertices[Group],MATCH(Edges28[[#This Row],[Vertex 1]],GroupVertices[Vertex],0)),1,1,"")</f>
        <v>1</v>
      </c>
      <c r="BE30" s="79" t="str">
        <f>REPLACE(INDEX(GroupVertices[Group],MATCH(Edges28[[#This Row],[Vertex 2]],GroupVertices[Vertex],0)),1,1,"")</f>
        <v>1</v>
      </c>
      <c r="BF30" s="79">
        <v>13</v>
      </c>
      <c r="BG30" s="48"/>
      <c r="BH30" s="49"/>
      <c r="BI30" s="48"/>
      <c r="BJ30" s="49"/>
      <c r="BK30" s="48"/>
      <c r="BL30" s="49"/>
      <c r="BM30" s="48"/>
      <c r="BN30" s="49"/>
      <c r="BO30" s="48"/>
    </row>
    <row r="31" spans="1:67" ht="15">
      <c r="A31" s="65" t="s">
        <v>242</v>
      </c>
      <c r="B31" s="65" t="s">
        <v>274</v>
      </c>
      <c r="C31" s="66"/>
      <c r="D31" s="67"/>
      <c r="E31" s="68"/>
      <c r="F31" s="69"/>
      <c r="G31" s="66"/>
      <c r="H31" s="70"/>
      <c r="I31" s="71"/>
      <c r="J31" s="71"/>
      <c r="K31" s="34" t="s">
        <v>65</v>
      </c>
      <c r="L31" s="78">
        <v>31</v>
      </c>
      <c r="M31" s="78"/>
      <c r="N31" s="73"/>
      <c r="O31" s="80" t="s">
        <v>285</v>
      </c>
      <c r="P31" s="82">
        <v>43701.29717592592</v>
      </c>
      <c r="Q31" s="80" t="s">
        <v>288</v>
      </c>
      <c r="R31" s="80"/>
      <c r="S31" s="80"/>
      <c r="T31" s="80"/>
      <c r="U31" s="80"/>
      <c r="V31" s="84" t="s">
        <v>345</v>
      </c>
      <c r="W31" s="82">
        <v>43701.29717592592</v>
      </c>
      <c r="X31" s="86">
        <v>43701</v>
      </c>
      <c r="Y31" s="88" t="s">
        <v>382</v>
      </c>
      <c r="Z31" s="84" t="s">
        <v>434</v>
      </c>
      <c r="AA31" s="80"/>
      <c r="AB31" s="80"/>
      <c r="AC31" s="88" t="s">
        <v>486</v>
      </c>
      <c r="AD31" s="80"/>
      <c r="AE31" s="80" t="b">
        <v>0</v>
      </c>
      <c r="AF31" s="80">
        <v>0</v>
      </c>
      <c r="AG31" s="88" t="s">
        <v>530</v>
      </c>
      <c r="AH31" s="80" t="b">
        <v>0</v>
      </c>
      <c r="AI31" s="80" t="s">
        <v>531</v>
      </c>
      <c r="AJ31" s="80"/>
      <c r="AK31" s="88" t="s">
        <v>530</v>
      </c>
      <c r="AL31" s="80" t="b">
        <v>0</v>
      </c>
      <c r="AM31" s="80">
        <v>10</v>
      </c>
      <c r="AN31" s="88" t="s">
        <v>517</v>
      </c>
      <c r="AO31" s="80" t="s">
        <v>534</v>
      </c>
      <c r="AP31" s="80" t="b">
        <v>0</v>
      </c>
      <c r="AQ31" s="88" t="s">
        <v>517</v>
      </c>
      <c r="AR31" s="80" t="s">
        <v>196</v>
      </c>
      <c r="AS31" s="80">
        <v>0</v>
      </c>
      <c r="AT31" s="80">
        <v>0</v>
      </c>
      <c r="AU31" s="80"/>
      <c r="AV31" s="80"/>
      <c r="AW31" s="80"/>
      <c r="AX31" s="80"/>
      <c r="AY31" s="80"/>
      <c r="AZ31" s="80"/>
      <c r="BA31" s="80"/>
      <c r="BB31" s="80"/>
      <c r="BC31">
        <v>1</v>
      </c>
      <c r="BD31" s="79" t="str">
        <f>REPLACE(INDEX(GroupVertices[Group],MATCH(Edges28[[#This Row],[Vertex 1]],GroupVertices[Vertex],0)),1,1,"")</f>
        <v>1</v>
      </c>
      <c r="BE31" s="79" t="str">
        <f>REPLACE(INDEX(GroupVertices[Group],MATCH(Edges28[[#This Row],[Vertex 2]],GroupVertices[Vertex],0)),1,1,"")</f>
        <v>1</v>
      </c>
      <c r="BF31" s="79">
        <v>13</v>
      </c>
      <c r="BG31" s="48"/>
      <c r="BH31" s="49"/>
      <c r="BI31" s="48"/>
      <c r="BJ31" s="49"/>
      <c r="BK31" s="48"/>
      <c r="BL31" s="49"/>
      <c r="BM31" s="48"/>
      <c r="BN31" s="49"/>
      <c r="BO31" s="48"/>
    </row>
    <row r="32" spans="1:67" ht="15">
      <c r="A32" s="65" t="s">
        <v>242</v>
      </c>
      <c r="B32" s="65" t="s">
        <v>265</v>
      </c>
      <c r="C32" s="66"/>
      <c r="D32" s="67"/>
      <c r="E32" s="68"/>
      <c r="F32" s="69"/>
      <c r="G32" s="66"/>
      <c r="H32" s="70"/>
      <c r="I32" s="71"/>
      <c r="J32" s="71"/>
      <c r="K32" s="34" t="s">
        <v>65</v>
      </c>
      <c r="L32" s="78">
        <v>32</v>
      </c>
      <c r="M32" s="78"/>
      <c r="N32" s="73"/>
      <c r="O32" s="80" t="s">
        <v>285</v>
      </c>
      <c r="P32" s="82">
        <v>43701.29717592592</v>
      </c>
      <c r="Q32" s="80" t="s">
        <v>288</v>
      </c>
      <c r="R32" s="80"/>
      <c r="S32" s="80"/>
      <c r="T32" s="80"/>
      <c r="U32" s="80"/>
      <c r="V32" s="84" t="s">
        <v>345</v>
      </c>
      <c r="W32" s="82">
        <v>43701.29717592592</v>
      </c>
      <c r="X32" s="86">
        <v>43701</v>
      </c>
      <c r="Y32" s="88" t="s">
        <v>382</v>
      </c>
      <c r="Z32" s="84" t="s">
        <v>434</v>
      </c>
      <c r="AA32" s="80"/>
      <c r="AB32" s="80"/>
      <c r="AC32" s="88" t="s">
        <v>486</v>
      </c>
      <c r="AD32" s="80"/>
      <c r="AE32" s="80" t="b">
        <v>0</v>
      </c>
      <c r="AF32" s="80">
        <v>0</v>
      </c>
      <c r="AG32" s="88" t="s">
        <v>530</v>
      </c>
      <c r="AH32" s="80" t="b">
        <v>0</v>
      </c>
      <c r="AI32" s="80" t="s">
        <v>531</v>
      </c>
      <c r="AJ32" s="80"/>
      <c r="AK32" s="88" t="s">
        <v>530</v>
      </c>
      <c r="AL32" s="80" t="b">
        <v>0</v>
      </c>
      <c r="AM32" s="80">
        <v>10</v>
      </c>
      <c r="AN32" s="88" t="s">
        <v>517</v>
      </c>
      <c r="AO32" s="80" t="s">
        <v>534</v>
      </c>
      <c r="AP32" s="80" t="b">
        <v>0</v>
      </c>
      <c r="AQ32" s="88" t="s">
        <v>517</v>
      </c>
      <c r="AR32" s="80" t="s">
        <v>196</v>
      </c>
      <c r="AS32" s="80">
        <v>0</v>
      </c>
      <c r="AT32" s="80">
        <v>0</v>
      </c>
      <c r="AU32" s="80"/>
      <c r="AV32" s="80"/>
      <c r="AW32" s="80"/>
      <c r="AX32" s="80"/>
      <c r="AY32" s="80"/>
      <c r="AZ32" s="80"/>
      <c r="BA32" s="80"/>
      <c r="BB32" s="80"/>
      <c r="BC32">
        <v>1</v>
      </c>
      <c r="BD32" s="79" t="str">
        <f>REPLACE(INDEX(GroupVertices[Group],MATCH(Edges28[[#This Row],[Vertex 1]],GroupVertices[Vertex],0)),1,1,"")</f>
        <v>1</v>
      </c>
      <c r="BE32" s="79" t="str">
        <f>REPLACE(INDEX(GroupVertices[Group],MATCH(Edges28[[#This Row],[Vertex 2]],GroupVertices[Vertex],0)),1,1,"")</f>
        <v>1</v>
      </c>
      <c r="BF32" s="79">
        <v>13</v>
      </c>
      <c r="BG32" s="48">
        <v>1</v>
      </c>
      <c r="BH32" s="49">
        <v>2.4390243902439024</v>
      </c>
      <c r="BI32" s="48">
        <v>0</v>
      </c>
      <c r="BJ32" s="49">
        <v>0</v>
      </c>
      <c r="BK32" s="48">
        <v>0</v>
      </c>
      <c r="BL32" s="49">
        <v>0</v>
      </c>
      <c r="BM32" s="48">
        <v>40</v>
      </c>
      <c r="BN32" s="49">
        <v>97.5609756097561</v>
      </c>
      <c r="BO32" s="48">
        <v>41</v>
      </c>
    </row>
    <row r="33" spans="1:67" ht="15">
      <c r="A33" s="65" t="s">
        <v>243</v>
      </c>
      <c r="B33" s="65" t="s">
        <v>275</v>
      </c>
      <c r="C33" s="66"/>
      <c r="D33" s="67"/>
      <c r="E33" s="68"/>
      <c r="F33" s="69"/>
      <c r="G33" s="66"/>
      <c r="H33" s="70"/>
      <c r="I33" s="71"/>
      <c r="J33" s="71"/>
      <c r="K33" s="34" t="s">
        <v>65</v>
      </c>
      <c r="L33" s="78">
        <v>33</v>
      </c>
      <c r="M33" s="78"/>
      <c r="N33" s="73"/>
      <c r="O33" s="80" t="s">
        <v>285</v>
      </c>
      <c r="P33" s="82">
        <v>43703.775775462964</v>
      </c>
      <c r="Q33" s="80" t="s">
        <v>289</v>
      </c>
      <c r="R33" s="84" t="s">
        <v>307</v>
      </c>
      <c r="S33" s="80" t="s">
        <v>314</v>
      </c>
      <c r="T33" s="80" t="s">
        <v>319</v>
      </c>
      <c r="U33" s="80"/>
      <c r="V33" s="84" t="s">
        <v>346</v>
      </c>
      <c r="W33" s="82">
        <v>43703.775775462964</v>
      </c>
      <c r="X33" s="86">
        <v>43703</v>
      </c>
      <c r="Y33" s="88" t="s">
        <v>383</v>
      </c>
      <c r="Z33" s="84" t="s">
        <v>435</v>
      </c>
      <c r="AA33" s="80"/>
      <c r="AB33" s="80"/>
      <c r="AC33" s="88" t="s">
        <v>487</v>
      </c>
      <c r="AD33" s="80"/>
      <c r="AE33" s="80" t="b">
        <v>0</v>
      </c>
      <c r="AF33" s="80">
        <v>5</v>
      </c>
      <c r="AG33" s="88" t="s">
        <v>530</v>
      </c>
      <c r="AH33" s="80" t="b">
        <v>0</v>
      </c>
      <c r="AI33" s="80" t="s">
        <v>531</v>
      </c>
      <c r="AJ33" s="80"/>
      <c r="AK33" s="88" t="s">
        <v>530</v>
      </c>
      <c r="AL33" s="80" t="b">
        <v>0</v>
      </c>
      <c r="AM33" s="80">
        <v>1</v>
      </c>
      <c r="AN33" s="88" t="s">
        <v>530</v>
      </c>
      <c r="AO33" s="80" t="s">
        <v>533</v>
      </c>
      <c r="AP33" s="80" t="b">
        <v>0</v>
      </c>
      <c r="AQ33" s="88" t="s">
        <v>487</v>
      </c>
      <c r="AR33" s="80" t="s">
        <v>196</v>
      </c>
      <c r="AS33" s="80">
        <v>0</v>
      </c>
      <c r="AT33" s="80">
        <v>0</v>
      </c>
      <c r="AU33" s="80"/>
      <c r="AV33" s="80"/>
      <c r="AW33" s="80"/>
      <c r="AX33" s="80"/>
      <c r="AY33" s="80"/>
      <c r="AZ33" s="80"/>
      <c r="BA33" s="80"/>
      <c r="BB33" s="80"/>
      <c r="BC33">
        <v>1</v>
      </c>
      <c r="BD33" s="79" t="str">
        <f>REPLACE(INDEX(GroupVertices[Group],MATCH(Edges28[[#This Row],[Vertex 1]],GroupVertices[Vertex],0)),1,1,"")</f>
        <v>5</v>
      </c>
      <c r="BE33" s="79" t="str">
        <f>REPLACE(INDEX(GroupVertices[Group],MATCH(Edges28[[#This Row],[Vertex 2]],GroupVertices[Vertex],0)),1,1,"")</f>
        <v>5</v>
      </c>
      <c r="BF33" s="79">
        <v>18</v>
      </c>
      <c r="BG33" s="48"/>
      <c r="BH33" s="49"/>
      <c r="BI33" s="48"/>
      <c r="BJ33" s="49"/>
      <c r="BK33" s="48"/>
      <c r="BL33" s="49"/>
      <c r="BM33" s="48"/>
      <c r="BN33" s="49"/>
      <c r="BO33" s="48"/>
    </row>
    <row r="34" spans="1:67" ht="15">
      <c r="A34" s="65" t="s">
        <v>243</v>
      </c>
      <c r="B34" s="65" t="s">
        <v>276</v>
      </c>
      <c r="C34" s="66"/>
      <c r="D34" s="67"/>
      <c r="E34" s="68"/>
      <c r="F34" s="69"/>
      <c r="G34" s="66"/>
      <c r="H34" s="70"/>
      <c r="I34" s="71"/>
      <c r="J34" s="71"/>
      <c r="K34" s="34" t="s">
        <v>65</v>
      </c>
      <c r="L34" s="78">
        <v>34</v>
      </c>
      <c r="M34" s="78"/>
      <c r="N34" s="73"/>
      <c r="O34" s="80" t="s">
        <v>285</v>
      </c>
      <c r="P34" s="82">
        <v>43703.775775462964</v>
      </c>
      <c r="Q34" s="80" t="s">
        <v>289</v>
      </c>
      <c r="R34" s="84" t="s">
        <v>307</v>
      </c>
      <c r="S34" s="80" t="s">
        <v>314</v>
      </c>
      <c r="T34" s="80" t="s">
        <v>319</v>
      </c>
      <c r="U34" s="80"/>
      <c r="V34" s="84" t="s">
        <v>346</v>
      </c>
      <c r="W34" s="82">
        <v>43703.775775462964</v>
      </c>
      <c r="X34" s="86">
        <v>43703</v>
      </c>
      <c r="Y34" s="88" t="s">
        <v>383</v>
      </c>
      <c r="Z34" s="84" t="s">
        <v>435</v>
      </c>
      <c r="AA34" s="80"/>
      <c r="AB34" s="80"/>
      <c r="AC34" s="88" t="s">
        <v>487</v>
      </c>
      <c r="AD34" s="80"/>
      <c r="AE34" s="80" t="b">
        <v>0</v>
      </c>
      <c r="AF34" s="80">
        <v>5</v>
      </c>
      <c r="AG34" s="88" t="s">
        <v>530</v>
      </c>
      <c r="AH34" s="80" t="b">
        <v>0</v>
      </c>
      <c r="AI34" s="80" t="s">
        <v>531</v>
      </c>
      <c r="AJ34" s="80"/>
      <c r="AK34" s="88" t="s">
        <v>530</v>
      </c>
      <c r="AL34" s="80" t="b">
        <v>0</v>
      </c>
      <c r="AM34" s="80">
        <v>1</v>
      </c>
      <c r="AN34" s="88" t="s">
        <v>530</v>
      </c>
      <c r="AO34" s="80" t="s">
        <v>533</v>
      </c>
      <c r="AP34" s="80" t="b">
        <v>0</v>
      </c>
      <c r="AQ34" s="88" t="s">
        <v>487</v>
      </c>
      <c r="AR34" s="80" t="s">
        <v>196</v>
      </c>
      <c r="AS34" s="80">
        <v>0</v>
      </c>
      <c r="AT34" s="80">
        <v>0</v>
      </c>
      <c r="AU34" s="80"/>
      <c r="AV34" s="80"/>
      <c r="AW34" s="80"/>
      <c r="AX34" s="80"/>
      <c r="AY34" s="80"/>
      <c r="AZ34" s="80"/>
      <c r="BA34" s="80"/>
      <c r="BB34" s="80"/>
      <c r="BC34">
        <v>1</v>
      </c>
      <c r="BD34" s="79" t="str">
        <f>REPLACE(INDEX(GroupVertices[Group],MATCH(Edges28[[#This Row],[Vertex 1]],GroupVertices[Vertex],0)),1,1,"")</f>
        <v>5</v>
      </c>
      <c r="BE34" s="79" t="str">
        <f>REPLACE(INDEX(GroupVertices[Group],MATCH(Edges28[[#This Row],[Vertex 2]],GroupVertices[Vertex],0)),1,1,"")</f>
        <v>5</v>
      </c>
      <c r="BF34" s="79">
        <v>18</v>
      </c>
      <c r="BG34" s="48">
        <v>0</v>
      </c>
      <c r="BH34" s="49">
        <v>0</v>
      </c>
      <c r="BI34" s="48">
        <v>0</v>
      </c>
      <c r="BJ34" s="49">
        <v>0</v>
      </c>
      <c r="BK34" s="48">
        <v>0</v>
      </c>
      <c r="BL34" s="49">
        <v>0</v>
      </c>
      <c r="BM34" s="48">
        <v>30</v>
      </c>
      <c r="BN34" s="49">
        <v>100</v>
      </c>
      <c r="BO34" s="48">
        <v>30</v>
      </c>
    </row>
    <row r="35" spans="1:67" ht="15">
      <c r="A35" s="65" t="s">
        <v>244</v>
      </c>
      <c r="B35" s="65" t="s">
        <v>243</v>
      </c>
      <c r="C35" s="66"/>
      <c r="D35" s="67"/>
      <c r="E35" s="68"/>
      <c r="F35" s="69"/>
      <c r="G35" s="66"/>
      <c r="H35" s="70"/>
      <c r="I35" s="71"/>
      <c r="J35" s="71"/>
      <c r="K35" s="34" t="s">
        <v>65</v>
      </c>
      <c r="L35" s="78">
        <v>35</v>
      </c>
      <c r="M35" s="78"/>
      <c r="N35" s="73"/>
      <c r="O35" s="80" t="s">
        <v>286</v>
      </c>
      <c r="P35" s="82">
        <v>43703.781875</v>
      </c>
      <c r="Q35" s="80" t="s">
        <v>289</v>
      </c>
      <c r="R35" s="80"/>
      <c r="S35" s="80"/>
      <c r="T35" s="80"/>
      <c r="U35" s="80"/>
      <c r="V35" s="84" t="s">
        <v>347</v>
      </c>
      <c r="W35" s="82">
        <v>43703.781875</v>
      </c>
      <c r="X35" s="86">
        <v>43703</v>
      </c>
      <c r="Y35" s="88" t="s">
        <v>384</v>
      </c>
      <c r="Z35" s="84" t="s">
        <v>436</v>
      </c>
      <c r="AA35" s="80"/>
      <c r="AB35" s="80"/>
      <c r="AC35" s="88" t="s">
        <v>488</v>
      </c>
      <c r="AD35" s="80"/>
      <c r="AE35" s="80" t="b">
        <v>0</v>
      </c>
      <c r="AF35" s="80">
        <v>0</v>
      </c>
      <c r="AG35" s="88" t="s">
        <v>530</v>
      </c>
      <c r="AH35" s="80" t="b">
        <v>0</v>
      </c>
      <c r="AI35" s="80" t="s">
        <v>531</v>
      </c>
      <c r="AJ35" s="80"/>
      <c r="AK35" s="88" t="s">
        <v>530</v>
      </c>
      <c r="AL35" s="80" t="b">
        <v>0</v>
      </c>
      <c r="AM35" s="80">
        <v>1</v>
      </c>
      <c r="AN35" s="88" t="s">
        <v>487</v>
      </c>
      <c r="AO35" s="80" t="s">
        <v>533</v>
      </c>
      <c r="AP35" s="80" t="b">
        <v>0</v>
      </c>
      <c r="AQ35" s="88" t="s">
        <v>487</v>
      </c>
      <c r="AR35" s="80" t="s">
        <v>196</v>
      </c>
      <c r="AS35" s="80">
        <v>0</v>
      </c>
      <c r="AT35" s="80">
        <v>0</v>
      </c>
      <c r="AU35" s="80"/>
      <c r="AV35" s="80"/>
      <c r="AW35" s="80"/>
      <c r="AX35" s="80"/>
      <c r="AY35" s="80"/>
      <c r="AZ35" s="80"/>
      <c r="BA35" s="80"/>
      <c r="BB35" s="80"/>
      <c r="BC35">
        <v>1</v>
      </c>
      <c r="BD35" s="79" t="str">
        <f>REPLACE(INDEX(GroupVertices[Group],MATCH(Edges28[[#This Row],[Vertex 1]],GroupVertices[Vertex],0)),1,1,"")</f>
        <v>5</v>
      </c>
      <c r="BE35" s="79" t="str">
        <f>REPLACE(INDEX(GroupVertices[Group],MATCH(Edges28[[#This Row],[Vertex 2]],GroupVertices[Vertex],0)),1,1,"")</f>
        <v>5</v>
      </c>
      <c r="BF35" s="79">
        <v>18</v>
      </c>
      <c r="BG35" s="48"/>
      <c r="BH35" s="49"/>
      <c r="BI35" s="48"/>
      <c r="BJ35" s="49"/>
      <c r="BK35" s="48"/>
      <c r="BL35" s="49"/>
      <c r="BM35" s="48"/>
      <c r="BN35" s="49"/>
      <c r="BO35" s="48"/>
    </row>
    <row r="36" spans="1:67" ht="15">
      <c r="A36" s="65" t="s">
        <v>244</v>
      </c>
      <c r="B36" s="65" t="s">
        <v>275</v>
      </c>
      <c r="C36" s="66"/>
      <c r="D36" s="67"/>
      <c r="E36" s="68"/>
      <c r="F36" s="69"/>
      <c r="G36" s="66"/>
      <c r="H36" s="70"/>
      <c r="I36" s="71"/>
      <c r="J36" s="71"/>
      <c r="K36" s="34" t="s">
        <v>65</v>
      </c>
      <c r="L36" s="78">
        <v>36</v>
      </c>
      <c r="M36" s="78"/>
      <c r="N36" s="73"/>
      <c r="O36" s="80" t="s">
        <v>285</v>
      </c>
      <c r="P36" s="82">
        <v>43703.781875</v>
      </c>
      <c r="Q36" s="80" t="s">
        <v>289</v>
      </c>
      <c r="R36" s="80"/>
      <c r="S36" s="80"/>
      <c r="T36" s="80"/>
      <c r="U36" s="80"/>
      <c r="V36" s="84" t="s">
        <v>347</v>
      </c>
      <c r="W36" s="82">
        <v>43703.781875</v>
      </c>
      <c r="X36" s="86">
        <v>43703</v>
      </c>
      <c r="Y36" s="88" t="s">
        <v>384</v>
      </c>
      <c r="Z36" s="84" t="s">
        <v>436</v>
      </c>
      <c r="AA36" s="80"/>
      <c r="AB36" s="80"/>
      <c r="AC36" s="88" t="s">
        <v>488</v>
      </c>
      <c r="AD36" s="80"/>
      <c r="AE36" s="80" t="b">
        <v>0</v>
      </c>
      <c r="AF36" s="80">
        <v>0</v>
      </c>
      <c r="AG36" s="88" t="s">
        <v>530</v>
      </c>
      <c r="AH36" s="80" t="b">
        <v>0</v>
      </c>
      <c r="AI36" s="80" t="s">
        <v>531</v>
      </c>
      <c r="AJ36" s="80"/>
      <c r="AK36" s="88" t="s">
        <v>530</v>
      </c>
      <c r="AL36" s="80" t="b">
        <v>0</v>
      </c>
      <c r="AM36" s="80">
        <v>1</v>
      </c>
      <c r="AN36" s="88" t="s">
        <v>487</v>
      </c>
      <c r="AO36" s="80" t="s">
        <v>533</v>
      </c>
      <c r="AP36" s="80" t="b">
        <v>0</v>
      </c>
      <c r="AQ36" s="88" t="s">
        <v>487</v>
      </c>
      <c r="AR36" s="80" t="s">
        <v>196</v>
      </c>
      <c r="AS36" s="80">
        <v>0</v>
      </c>
      <c r="AT36" s="80">
        <v>0</v>
      </c>
      <c r="AU36" s="80"/>
      <c r="AV36" s="80"/>
      <c r="AW36" s="80"/>
      <c r="AX36" s="80"/>
      <c r="AY36" s="80"/>
      <c r="AZ36" s="80"/>
      <c r="BA36" s="80"/>
      <c r="BB36" s="80"/>
      <c r="BC36">
        <v>1</v>
      </c>
      <c r="BD36" s="79" t="str">
        <f>REPLACE(INDEX(GroupVertices[Group],MATCH(Edges28[[#This Row],[Vertex 1]],GroupVertices[Vertex],0)),1,1,"")</f>
        <v>5</v>
      </c>
      <c r="BE36" s="79" t="str">
        <f>REPLACE(INDEX(GroupVertices[Group],MATCH(Edges28[[#This Row],[Vertex 2]],GroupVertices[Vertex],0)),1,1,"")</f>
        <v>5</v>
      </c>
      <c r="BF36" s="79">
        <v>18</v>
      </c>
      <c r="BG36" s="48"/>
      <c r="BH36" s="49"/>
      <c r="BI36" s="48"/>
      <c r="BJ36" s="49"/>
      <c r="BK36" s="48"/>
      <c r="BL36" s="49"/>
      <c r="BM36" s="48"/>
      <c r="BN36" s="49"/>
      <c r="BO36" s="48"/>
    </row>
    <row r="37" spans="1:67" ht="15">
      <c r="A37" s="65" t="s">
        <v>244</v>
      </c>
      <c r="B37" s="65" t="s">
        <v>276</v>
      </c>
      <c r="C37" s="66"/>
      <c r="D37" s="67"/>
      <c r="E37" s="68"/>
      <c r="F37" s="69"/>
      <c r="G37" s="66"/>
      <c r="H37" s="70"/>
      <c r="I37" s="71"/>
      <c r="J37" s="71"/>
      <c r="K37" s="34" t="s">
        <v>65</v>
      </c>
      <c r="L37" s="78">
        <v>37</v>
      </c>
      <c r="M37" s="78"/>
      <c r="N37" s="73"/>
      <c r="O37" s="80" t="s">
        <v>285</v>
      </c>
      <c r="P37" s="82">
        <v>43703.781875</v>
      </c>
      <c r="Q37" s="80" t="s">
        <v>289</v>
      </c>
      <c r="R37" s="80"/>
      <c r="S37" s="80"/>
      <c r="T37" s="80"/>
      <c r="U37" s="80"/>
      <c r="V37" s="84" t="s">
        <v>347</v>
      </c>
      <c r="W37" s="82">
        <v>43703.781875</v>
      </c>
      <c r="X37" s="86">
        <v>43703</v>
      </c>
      <c r="Y37" s="88" t="s">
        <v>384</v>
      </c>
      <c r="Z37" s="84" t="s">
        <v>436</v>
      </c>
      <c r="AA37" s="80"/>
      <c r="AB37" s="80"/>
      <c r="AC37" s="88" t="s">
        <v>488</v>
      </c>
      <c r="AD37" s="80"/>
      <c r="AE37" s="80" t="b">
        <v>0</v>
      </c>
      <c r="AF37" s="80">
        <v>0</v>
      </c>
      <c r="AG37" s="88" t="s">
        <v>530</v>
      </c>
      <c r="AH37" s="80" t="b">
        <v>0</v>
      </c>
      <c r="AI37" s="80" t="s">
        <v>531</v>
      </c>
      <c r="AJ37" s="80"/>
      <c r="AK37" s="88" t="s">
        <v>530</v>
      </c>
      <c r="AL37" s="80" t="b">
        <v>0</v>
      </c>
      <c r="AM37" s="80">
        <v>1</v>
      </c>
      <c r="AN37" s="88" t="s">
        <v>487</v>
      </c>
      <c r="AO37" s="80" t="s">
        <v>533</v>
      </c>
      <c r="AP37" s="80" t="b">
        <v>0</v>
      </c>
      <c r="AQ37" s="88" t="s">
        <v>487</v>
      </c>
      <c r="AR37" s="80" t="s">
        <v>196</v>
      </c>
      <c r="AS37" s="80">
        <v>0</v>
      </c>
      <c r="AT37" s="80">
        <v>0</v>
      </c>
      <c r="AU37" s="80"/>
      <c r="AV37" s="80"/>
      <c r="AW37" s="80"/>
      <c r="AX37" s="80"/>
      <c r="AY37" s="80"/>
      <c r="AZ37" s="80"/>
      <c r="BA37" s="80"/>
      <c r="BB37" s="80"/>
      <c r="BC37">
        <v>1</v>
      </c>
      <c r="BD37" s="79" t="str">
        <f>REPLACE(INDEX(GroupVertices[Group],MATCH(Edges28[[#This Row],[Vertex 1]],GroupVertices[Vertex],0)),1,1,"")</f>
        <v>5</v>
      </c>
      <c r="BE37" s="79" t="str">
        <f>REPLACE(INDEX(GroupVertices[Group],MATCH(Edges28[[#This Row],[Vertex 2]],GroupVertices[Vertex],0)),1,1,"")</f>
        <v>5</v>
      </c>
      <c r="BF37" s="79">
        <v>18</v>
      </c>
      <c r="BG37" s="48">
        <v>0</v>
      </c>
      <c r="BH37" s="49">
        <v>0</v>
      </c>
      <c r="BI37" s="48">
        <v>0</v>
      </c>
      <c r="BJ37" s="49">
        <v>0</v>
      </c>
      <c r="BK37" s="48">
        <v>0</v>
      </c>
      <c r="BL37" s="49">
        <v>0</v>
      </c>
      <c r="BM37" s="48">
        <v>30</v>
      </c>
      <c r="BN37" s="49">
        <v>100</v>
      </c>
      <c r="BO37" s="48">
        <v>30</v>
      </c>
    </row>
    <row r="38" spans="1:67" ht="15">
      <c r="A38" s="65" t="s">
        <v>245</v>
      </c>
      <c r="B38" s="65" t="s">
        <v>277</v>
      </c>
      <c r="C38" s="66"/>
      <c r="D38" s="67"/>
      <c r="E38" s="68"/>
      <c r="F38" s="69"/>
      <c r="G38" s="66"/>
      <c r="H38" s="70"/>
      <c r="I38" s="71"/>
      <c r="J38" s="71"/>
      <c r="K38" s="34" t="s">
        <v>65</v>
      </c>
      <c r="L38" s="78">
        <v>38</v>
      </c>
      <c r="M38" s="78"/>
      <c r="N38" s="73"/>
      <c r="O38" s="80" t="s">
        <v>285</v>
      </c>
      <c r="P38" s="82">
        <v>43703.87863425926</v>
      </c>
      <c r="Q38" s="80" t="s">
        <v>290</v>
      </c>
      <c r="R38" s="84" t="s">
        <v>308</v>
      </c>
      <c r="S38" s="80" t="s">
        <v>315</v>
      </c>
      <c r="T38" s="80" t="s">
        <v>319</v>
      </c>
      <c r="U38" s="84" t="s">
        <v>330</v>
      </c>
      <c r="V38" s="84" t="s">
        <v>330</v>
      </c>
      <c r="W38" s="82">
        <v>43703.87863425926</v>
      </c>
      <c r="X38" s="86">
        <v>43703</v>
      </c>
      <c r="Y38" s="88" t="s">
        <v>385</v>
      </c>
      <c r="Z38" s="84" t="s">
        <v>437</v>
      </c>
      <c r="AA38" s="80"/>
      <c r="AB38" s="80"/>
      <c r="AC38" s="88" t="s">
        <v>489</v>
      </c>
      <c r="AD38" s="80"/>
      <c r="AE38" s="80" t="b">
        <v>0</v>
      </c>
      <c r="AF38" s="80">
        <v>7</v>
      </c>
      <c r="AG38" s="88" t="s">
        <v>530</v>
      </c>
      <c r="AH38" s="80" t="b">
        <v>0</v>
      </c>
      <c r="AI38" s="80" t="s">
        <v>531</v>
      </c>
      <c r="AJ38" s="80"/>
      <c r="AK38" s="88" t="s">
        <v>530</v>
      </c>
      <c r="AL38" s="80" t="b">
        <v>0</v>
      </c>
      <c r="AM38" s="80">
        <v>0</v>
      </c>
      <c r="AN38" s="88" t="s">
        <v>530</v>
      </c>
      <c r="AO38" s="80" t="s">
        <v>533</v>
      </c>
      <c r="AP38" s="80" t="b">
        <v>0</v>
      </c>
      <c r="AQ38" s="88" t="s">
        <v>489</v>
      </c>
      <c r="AR38" s="80" t="s">
        <v>196</v>
      </c>
      <c r="AS38" s="80">
        <v>0</v>
      </c>
      <c r="AT38" s="80">
        <v>0</v>
      </c>
      <c r="AU38" s="80"/>
      <c r="AV38" s="80"/>
      <c r="AW38" s="80"/>
      <c r="AX38" s="80"/>
      <c r="AY38" s="80"/>
      <c r="AZ38" s="80"/>
      <c r="BA38" s="80"/>
      <c r="BB38" s="80"/>
      <c r="BC38">
        <v>1</v>
      </c>
      <c r="BD38" s="79" t="str">
        <f>REPLACE(INDEX(GroupVertices[Group],MATCH(Edges28[[#This Row],[Vertex 1]],GroupVertices[Vertex],0)),1,1,"")</f>
        <v>4</v>
      </c>
      <c r="BE38" s="79" t="str">
        <f>REPLACE(INDEX(GroupVertices[Group],MATCH(Edges28[[#This Row],[Vertex 2]],GroupVertices[Vertex],0)),1,1,"")</f>
        <v>4</v>
      </c>
      <c r="BF38" s="79">
        <v>17</v>
      </c>
      <c r="BG38" s="48"/>
      <c r="BH38" s="49"/>
      <c r="BI38" s="48"/>
      <c r="BJ38" s="49"/>
      <c r="BK38" s="48"/>
      <c r="BL38" s="49"/>
      <c r="BM38" s="48"/>
      <c r="BN38" s="49"/>
      <c r="BO38" s="48"/>
    </row>
    <row r="39" spans="1:67" ht="15">
      <c r="A39" s="65" t="s">
        <v>245</v>
      </c>
      <c r="B39" s="65" t="s">
        <v>278</v>
      </c>
      <c r="C39" s="66"/>
      <c r="D39" s="67"/>
      <c r="E39" s="68"/>
      <c r="F39" s="69"/>
      <c r="G39" s="66"/>
      <c r="H39" s="70"/>
      <c r="I39" s="71"/>
      <c r="J39" s="71"/>
      <c r="K39" s="34" t="s">
        <v>65</v>
      </c>
      <c r="L39" s="78">
        <v>39</v>
      </c>
      <c r="M39" s="78"/>
      <c r="N39" s="73"/>
      <c r="O39" s="80" t="s">
        <v>285</v>
      </c>
      <c r="P39" s="82">
        <v>43703.87863425926</v>
      </c>
      <c r="Q39" s="80" t="s">
        <v>290</v>
      </c>
      <c r="R39" s="84" t="s">
        <v>308</v>
      </c>
      <c r="S39" s="80" t="s">
        <v>315</v>
      </c>
      <c r="T39" s="80" t="s">
        <v>319</v>
      </c>
      <c r="U39" s="84" t="s">
        <v>330</v>
      </c>
      <c r="V39" s="84" t="s">
        <v>330</v>
      </c>
      <c r="W39" s="82">
        <v>43703.87863425926</v>
      </c>
      <c r="X39" s="86">
        <v>43703</v>
      </c>
      <c r="Y39" s="88" t="s">
        <v>385</v>
      </c>
      <c r="Z39" s="84" t="s">
        <v>437</v>
      </c>
      <c r="AA39" s="80"/>
      <c r="AB39" s="80"/>
      <c r="AC39" s="88" t="s">
        <v>489</v>
      </c>
      <c r="AD39" s="80"/>
      <c r="AE39" s="80" t="b">
        <v>0</v>
      </c>
      <c r="AF39" s="80">
        <v>7</v>
      </c>
      <c r="AG39" s="88" t="s">
        <v>530</v>
      </c>
      <c r="AH39" s="80" t="b">
        <v>0</v>
      </c>
      <c r="AI39" s="80" t="s">
        <v>531</v>
      </c>
      <c r="AJ39" s="80"/>
      <c r="AK39" s="88" t="s">
        <v>530</v>
      </c>
      <c r="AL39" s="80" t="b">
        <v>0</v>
      </c>
      <c r="AM39" s="80">
        <v>0</v>
      </c>
      <c r="AN39" s="88" t="s">
        <v>530</v>
      </c>
      <c r="AO39" s="80" t="s">
        <v>533</v>
      </c>
      <c r="AP39" s="80" t="b">
        <v>0</v>
      </c>
      <c r="AQ39" s="88" t="s">
        <v>489</v>
      </c>
      <c r="AR39" s="80" t="s">
        <v>196</v>
      </c>
      <c r="AS39" s="80">
        <v>0</v>
      </c>
      <c r="AT39" s="80">
        <v>0</v>
      </c>
      <c r="AU39" s="80"/>
      <c r="AV39" s="80"/>
      <c r="AW39" s="80"/>
      <c r="AX39" s="80"/>
      <c r="AY39" s="80"/>
      <c r="AZ39" s="80"/>
      <c r="BA39" s="80"/>
      <c r="BB39" s="80"/>
      <c r="BC39">
        <v>1</v>
      </c>
      <c r="BD39" s="79" t="str">
        <f>REPLACE(INDEX(GroupVertices[Group],MATCH(Edges28[[#This Row],[Vertex 1]],GroupVertices[Vertex],0)),1,1,"")</f>
        <v>4</v>
      </c>
      <c r="BE39" s="79" t="str">
        <f>REPLACE(INDEX(GroupVertices[Group],MATCH(Edges28[[#This Row],[Vertex 2]],GroupVertices[Vertex],0)),1,1,"")</f>
        <v>4</v>
      </c>
      <c r="BF39" s="79">
        <v>17</v>
      </c>
      <c r="BG39" s="48"/>
      <c r="BH39" s="49"/>
      <c r="BI39" s="48"/>
      <c r="BJ39" s="49"/>
      <c r="BK39" s="48"/>
      <c r="BL39" s="49"/>
      <c r="BM39" s="48"/>
      <c r="BN39" s="49"/>
      <c r="BO39" s="48"/>
    </row>
    <row r="40" spans="1:67" ht="15">
      <c r="A40" s="65" t="s">
        <v>245</v>
      </c>
      <c r="B40" s="65" t="s">
        <v>279</v>
      </c>
      <c r="C40" s="66"/>
      <c r="D40" s="67"/>
      <c r="E40" s="68"/>
      <c r="F40" s="69"/>
      <c r="G40" s="66"/>
      <c r="H40" s="70"/>
      <c r="I40" s="71"/>
      <c r="J40" s="71"/>
      <c r="K40" s="34" t="s">
        <v>65</v>
      </c>
      <c r="L40" s="78">
        <v>40</v>
      </c>
      <c r="M40" s="78"/>
      <c r="N40" s="73"/>
      <c r="O40" s="80" t="s">
        <v>285</v>
      </c>
      <c r="P40" s="82">
        <v>43703.87863425926</v>
      </c>
      <c r="Q40" s="80" t="s">
        <v>290</v>
      </c>
      <c r="R40" s="84" t="s">
        <v>308</v>
      </c>
      <c r="S40" s="80" t="s">
        <v>315</v>
      </c>
      <c r="T40" s="80" t="s">
        <v>319</v>
      </c>
      <c r="U40" s="84" t="s">
        <v>330</v>
      </c>
      <c r="V40" s="84" t="s">
        <v>330</v>
      </c>
      <c r="W40" s="82">
        <v>43703.87863425926</v>
      </c>
      <c r="X40" s="86">
        <v>43703</v>
      </c>
      <c r="Y40" s="88" t="s">
        <v>385</v>
      </c>
      <c r="Z40" s="84" t="s">
        <v>437</v>
      </c>
      <c r="AA40" s="80"/>
      <c r="AB40" s="80"/>
      <c r="AC40" s="88" t="s">
        <v>489</v>
      </c>
      <c r="AD40" s="80"/>
      <c r="AE40" s="80" t="b">
        <v>0</v>
      </c>
      <c r="AF40" s="80">
        <v>7</v>
      </c>
      <c r="AG40" s="88" t="s">
        <v>530</v>
      </c>
      <c r="AH40" s="80" t="b">
        <v>0</v>
      </c>
      <c r="AI40" s="80" t="s">
        <v>531</v>
      </c>
      <c r="AJ40" s="80"/>
      <c r="AK40" s="88" t="s">
        <v>530</v>
      </c>
      <c r="AL40" s="80" t="b">
        <v>0</v>
      </c>
      <c r="AM40" s="80">
        <v>0</v>
      </c>
      <c r="AN40" s="88" t="s">
        <v>530</v>
      </c>
      <c r="AO40" s="80" t="s">
        <v>533</v>
      </c>
      <c r="AP40" s="80" t="b">
        <v>0</v>
      </c>
      <c r="AQ40" s="88" t="s">
        <v>489</v>
      </c>
      <c r="AR40" s="80" t="s">
        <v>196</v>
      </c>
      <c r="AS40" s="80">
        <v>0</v>
      </c>
      <c r="AT40" s="80">
        <v>0</v>
      </c>
      <c r="AU40" s="80"/>
      <c r="AV40" s="80"/>
      <c r="AW40" s="80"/>
      <c r="AX40" s="80"/>
      <c r="AY40" s="80"/>
      <c r="AZ40" s="80"/>
      <c r="BA40" s="80"/>
      <c r="BB40" s="80"/>
      <c r="BC40">
        <v>1</v>
      </c>
      <c r="BD40" s="79" t="str">
        <f>REPLACE(INDEX(GroupVertices[Group],MATCH(Edges28[[#This Row],[Vertex 1]],GroupVertices[Vertex],0)),1,1,"")</f>
        <v>4</v>
      </c>
      <c r="BE40" s="79" t="str">
        <f>REPLACE(INDEX(GroupVertices[Group],MATCH(Edges28[[#This Row],[Vertex 2]],GroupVertices[Vertex],0)),1,1,"")</f>
        <v>4</v>
      </c>
      <c r="BF40" s="79">
        <v>17</v>
      </c>
      <c r="BG40" s="48">
        <v>0</v>
      </c>
      <c r="BH40" s="49">
        <v>0</v>
      </c>
      <c r="BI40" s="48">
        <v>0</v>
      </c>
      <c r="BJ40" s="49">
        <v>0</v>
      </c>
      <c r="BK40" s="48">
        <v>0</v>
      </c>
      <c r="BL40" s="49">
        <v>0</v>
      </c>
      <c r="BM40" s="48">
        <v>29</v>
      </c>
      <c r="BN40" s="49">
        <v>100</v>
      </c>
      <c r="BO40" s="48">
        <v>29</v>
      </c>
    </row>
    <row r="41" spans="1:67" ht="15">
      <c r="A41" s="65" t="s">
        <v>245</v>
      </c>
      <c r="B41" s="65" t="s">
        <v>274</v>
      </c>
      <c r="C41" s="66"/>
      <c r="D41" s="67"/>
      <c r="E41" s="68"/>
      <c r="F41" s="69"/>
      <c r="G41" s="66"/>
      <c r="H41" s="70"/>
      <c r="I41" s="71"/>
      <c r="J41" s="71"/>
      <c r="K41" s="34" t="s">
        <v>65</v>
      </c>
      <c r="L41" s="78">
        <v>41</v>
      </c>
      <c r="M41" s="78"/>
      <c r="N41" s="73"/>
      <c r="O41" s="80" t="s">
        <v>285</v>
      </c>
      <c r="P41" s="82">
        <v>43703.87863425926</v>
      </c>
      <c r="Q41" s="80" t="s">
        <v>290</v>
      </c>
      <c r="R41" s="84" t="s">
        <v>308</v>
      </c>
      <c r="S41" s="80" t="s">
        <v>315</v>
      </c>
      <c r="T41" s="80" t="s">
        <v>319</v>
      </c>
      <c r="U41" s="84" t="s">
        <v>330</v>
      </c>
      <c r="V41" s="84" t="s">
        <v>330</v>
      </c>
      <c r="W41" s="82">
        <v>43703.87863425926</v>
      </c>
      <c r="X41" s="86">
        <v>43703</v>
      </c>
      <c r="Y41" s="88" t="s">
        <v>385</v>
      </c>
      <c r="Z41" s="84" t="s">
        <v>437</v>
      </c>
      <c r="AA41" s="80"/>
      <c r="AB41" s="80"/>
      <c r="AC41" s="88" t="s">
        <v>489</v>
      </c>
      <c r="AD41" s="80"/>
      <c r="AE41" s="80" t="b">
        <v>0</v>
      </c>
      <c r="AF41" s="80">
        <v>7</v>
      </c>
      <c r="AG41" s="88" t="s">
        <v>530</v>
      </c>
      <c r="AH41" s="80" t="b">
        <v>0</v>
      </c>
      <c r="AI41" s="80" t="s">
        <v>531</v>
      </c>
      <c r="AJ41" s="80"/>
      <c r="AK41" s="88" t="s">
        <v>530</v>
      </c>
      <c r="AL41" s="80" t="b">
        <v>0</v>
      </c>
      <c r="AM41" s="80">
        <v>0</v>
      </c>
      <c r="AN41" s="88" t="s">
        <v>530</v>
      </c>
      <c r="AO41" s="80" t="s">
        <v>533</v>
      </c>
      <c r="AP41" s="80" t="b">
        <v>0</v>
      </c>
      <c r="AQ41" s="88" t="s">
        <v>489</v>
      </c>
      <c r="AR41" s="80" t="s">
        <v>196</v>
      </c>
      <c r="AS41" s="80">
        <v>0</v>
      </c>
      <c r="AT41" s="80">
        <v>0</v>
      </c>
      <c r="AU41" s="80"/>
      <c r="AV41" s="80"/>
      <c r="AW41" s="80"/>
      <c r="AX41" s="80"/>
      <c r="AY41" s="80"/>
      <c r="AZ41" s="80"/>
      <c r="BA41" s="80"/>
      <c r="BB41" s="80"/>
      <c r="BC41">
        <v>1</v>
      </c>
      <c r="BD41" s="79" t="str">
        <f>REPLACE(INDEX(GroupVertices[Group],MATCH(Edges28[[#This Row],[Vertex 1]],GroupVertices[Vertex],0)),1,1,"")</f>
        <v>4</v>
      </c>
      <c r="BE41" s="79" t="str">
        <f>REPLACE(INDEX(GroupVertices[Group],MATCH(Edges28[[#This Row],[Vertex 2]],GroupVertices[Vertex],0)),1,1,"")</f>
        <v>1</v>
      </c>
      <c r="BF41" s="79">
        <v>17</v>
      </c>
      <c r="BG41" s="48"/>
      <c r="BH41" s="49"/>
      <c r="BI41" s="48"/>
      <c r="BJ41" s="49"/>
      <c r="BK41" s="48"/>
      <c r="BL41" s="49"/>
      <c r="BM41" s="48"/>
      <c r="BN41" s="49"/>
      <c r="BO41" s="48"/>
    </row>
    <row r="42" spans="1:67" ht="15">
      <c r="A42" s="65" t="s">
        <v>246</v>
      </c>
      <c r="B42" s="65" t="s">
        <v>256</v>
      </c>
      <c r="C42" s="66"/>
      <c r="D42" s="67"/>
      <c r="E42" s="68"/>
      <c r="F42" s="69"/>
      <c r="G42" s="66"/>
      <c r="H42" s="70"/>
      <c r="I42" s="71"/>
      <c r="J42" s="71"/>
      <c r="K42" s="34" t="s">
        <v>65</v>
      </c>
      <c r="L42" s="78">
        <v>42</v>
      </c>
      <c r="M42" s="78"/>
      <c r="N42" s="73"/>
      <c r="O42" s="80" t="s">
        <v>286</v>
      </c>
      <c r="P42" s="82">
        <v>43704.029340277775</v>
      </c>
      <c r="Q42" s="80" t="s">
        <v>291</v>
      </c>
      <c r="R42" s="80"/>
      <c r="S42" s="80"/>
      <c r="T42" s="80"/>
      <c r="U42" s="80"/>
      <c r="V42" s="84" t="s">
        <v>348</v>
      </c>
      <c r="W42" s="82">
        <v>43704.029340277775</v>
      </c>
      <c r="X42" s="86">
        <v>43704</v>
      </c>
      <c r="Y42" s="88" t="s">
        <v>386</v>
      </c>
      <c r="Z42" s="84" t="s">
        <v>438</v>
      </c>
      <c r="AA42" s="80"/>
      <c r="AB42" s="80"/>
      <c r="AC42" s="88" t="s">
        <v>490</v>
      </c>
      <c r="AD42" s="80"/>
      <c r="AE42" s="80" t="b">
        <v>0</v>
      </c>
      <c r="AF42" s="80">
        <v>0</v>
      </c>
      <c r="AG42" s="88" t="s">
        <v>530</v>
      </c>
      <c r="AH42" s="80" t="b">
        <v>0</v>
      </c>
      <c r="AI42" s="80" t="s">
        <v>531</v>
      </c>
      <c r="AJ42" s="80"/>
      <c r="AK42" s="88" t="s">
        <v>530</v>
      </c>
      <c r="AL42" s="80" t="b">
        <v>0</v>
      </c>
      <c r="AM42" s="80">
        <v>9</v>
      </c>
      <c r="AN42" s="88" t="s">
        <v>503</v>
      </c>
      <c r="AO42" s="80" t="s">
        <v>534</v>
      </c>
      <c r="AP42" s="80" t="b">
        <v>0</v>
      </c>
      <c r="AQ42" s="88" t="s">
        <v>503</v>
      </c>
      <c r="AR42" s="80" t="s">
        <v>196</v>
      </c>
      <c r="AS42" s="80">
        <v>0</v>
      </c>
      <c r="AT42" s="80">
        <v>0</v>
      </c>
      <c r="AU42" s="80"/>
      <c r="AV42" s="80"/>
      <c r="AW42" s="80"/>
      <c r="AX42" s="80"/>
      <c r="AY42" s="80"/>
      <c r="AZ42" s="80"/>
      <c r="BA42" s="80"/>
      <c r="BB42" s="80"/>
      <c r="BC42">
        <v>1</v>
      </c>
      <c r="BD42" s="79" t="str">
        <f>REPLACE(INDEX(GroupVertices[Group],MATCH(Edges28[[#This Row],[Vertex 1]],GroupVertices[Vertex],0)),1,1,"")</f>
        <v>2</v>
      </c>
      <c r="BE42" s="79" t="str">
        <f>REPLACE(INDEX(GroupVertices[Group],MATCH(Edges28[[#This Row],[Vertex 2]],GroupVertices[Vertex],0)),1,1,"")</f>
        <v>2</v>
      </c>
      <c r="BF42" s="79">
        <v>14</v>
      </c>
      <c r="BG42" s="48">
        <v>0</v>
      </c>
      <c r="BH42" s="49">
        <v>0</v>
      </c>
      <c r="BI42" s="48">
        <v>0</v>
      </c>
      <c r="BJ42" s="49">
        <v>0</v>
      </c>
      <c r="BK42" s="48">
        <v>0</v>
      </c>
      <c r="BL42" s="49">
        <v>0</v>
      </c>
      <c r="BM42" s="48">
        <v>31</v>
      </c>
      <c r="BN42" s="49">
        <v>100</v>
      </c>
      <c r="BO42" s="48">
        <v>31</v>
      </c>
    </row>
    <row r="43" spans="1:67" ht="15">
      <c r="A43" s="65" t="s">
        <v>247</v>
      </c>
      <c r="B43" s="65" t="s">
        <v>256</v>
      </c>
      <c r="C43" s="66"/>
      <c r="D43" s="67"/>
      <c r="E43" s="68"/>
      <c r="F43" s="69"/>
      <c r="G43" s="66"/>
      <c r="H43" s="70"/>
      <c r="I43" s="71"/>
      <c r="J43" s="71"/>
      <c r="K43" s="34" t="s">
        <v>65</v>
      </c>
      <c r="L43" s="78">
        <v>43</v>
      </c>
      <c r="M43" s="78"/>
      <c r="N43" s="73"/>
      <c r="O43" s="80" t="s">
        <v>286</v>
      </c>
      <c r="P43" s="82">
        <v>43704.02978009259</v>
      </c>
      <c r="Q43" s="80" t="s">
        <v>291</v>
      </c>
      <c r="R43" s="80"/>
      <c r="S43" s="80"/>
      <c r="T43" s="80"/>
      <c r="U43" s="80"/>
      <c r="V43" s="84" t="s">
        <v>349</v>
      </c>
      <c r="W43" s="82">
        <v>43704.02978009259</v>
      </c>
      <c r="X43" s="86">
        <v>43704</v>
      </c>
      <c r="Y43" s="88" t="s">
        <v>387</v>
      </c>
      <c r="Z43" s="84" t="s">
        <v>439</v>
      </c>
      <c r="AA43" s="80"/>
      <c r="AB43" s="80"/>
      <c r="AC43" s="88" t="s">
        <v>491</v>
      </c>
      <c r="AD43" s="80"/>
      <c r="AE43" s="80" t="b">
        <v>0</v>
      </c>
      <c r="AF43" s="80">
        <v>0</v>
      </c>
      <c r="AG43" s="88" t="s">
        <v>530</v>
      </c>
      <c r="AH43" s="80" t="b">
        <v>0</v>
      </c>
      <c r="AI43" s="80" t="s">
        <v>531</v>
      </c>
      <c r="AJ43" s="80"/>
      <c r="AK43" s="88" t="s">
        <v>530</v>
      </c>
      <c r="AL43" s="80" t="b">
        <v>0</v>
      </c>
      <c r="AM43" s="80">
        <v>9</v>
      </c>
      <c r="AN43" s="88" t="s">
        <v>503</v>
      </c>
      <c r="AO43" s="80" t="s">
        <v>534</v>
      </c>
      <c r="AP43" s="80" t="b">
        <v>0</v>
      </c>
      <c r="AQ43" s="88" t="s">
        <v>503</v>
      </c>
      <c r="AR43" s="80" t="s">
        <v>196</v>
      </c>
      <c r="AS43" s="80">
        <v>0</v>
      </c>
      <c r="AT43" s="80">
        <v>0</v>
      </c>
      <c r="AU43" s="80"/>
      <c r="AV43" s="80"/>
      <c r="AW43" s="80"/>
      <c r="AX43" s="80"/>
      <c r="AY43" s="80"/>
      <c r="AZ43" s="80"/>
      <c r="BA43" s="80"/>
      <c r="BB43" s="80"/>
      <c r="BC43">
        <v>1</v>
      </c>
      <c r="BD43" s="79" t="str">
        <f>REPLACE(INDEX(GroupVertices[Group],MATCH(Edges28[[#This Row],[Vertex 1]],GroupVertices[Vertex],0)),1,1,"")</f>
        <v>2</v>
      </c>
      <c r="BE43" s="79" t="str">
        <f>REPLACE(INDEX(GroupVertices[Group],MATCH(Edges28[[#This Row],[Vertex 2]],GroupVertices[Vertex],0)),1,1,"")</f>
        <v>2</v>
      </c>
      <c r="BF43" s="79">
        <v>14</v>
      </c>
      <c r="BG43" s="48">
        <v>0</v>
      </c>
      <c r="BH43" s="49">
        <v>0</v>
      </c>
      <c r="BI43" s="48">
        <v>0</v>
      </c>
      <c r="BJ43" s="49">
        <v>0</v>
      </c>
      <c r="BK43" s="48">
        <v>0</v>
      </c>
      <c r="BL43" s="49">
        <v>0</v>
      </c>
      <c r="BM43" s="48">
        <v>31</v>
      </c>
      <c r="BN43" s="49">
        <v>100</v>
      </c>
      <c r="BO43" s="48">
        <v>31</v>
      </c>
    </row>
    <row r="44" spans="1:67" ht="15">
      <c r="A44" s="65" t="s">
        <v>248</v>
      </c>
      <c r="B44" s="65" t="s">
        <v>256</v>
      </c>
      <c r="C44" s="66"/>
      <c r="D44" s="67"/>
      <c r="E44" s="68"/>
      <c r="F44" s="69"/>
      <c r="G44" s="66"/>
      <c r="H44" s="70"/>
      <c r="I44" s="71"/>
      <c r="J44" s="71"/>
      <c r="K44" s="34" t="s">
        <v>65</v>
      </c>
      <c r="L44" s="78">
        <v>44</v>
      </c>
      <c r="M44" s="78"/>
      <c r="N44" s="73"/>
      <c r="O44" s="80" t="s">
        <v>286</v>
      </c>
      <c r="P44" s="82">
        <v>43704.029965277776</v>
      </c>
      <c r="Q44" s="80" t="s">
        <v>291</v>
      </c>
      <c r="R44" s="80"/>
      <c r="S44" s="80"/>
      <c r="T44" s="80"/>
      <c r="U44" s="80"/>
      <c r="V44" s="84" t="s">
        <v>350</v>
      </c>
      <c r="W44" s="82">
        <v>43704.029965277776</v>
      </c>
      <c r="X44" s="86">
        <v>43704</v>
      </c>
      <c r="Y44" s="88" t="s">
        <v>388</v>
      </c>
      <c r="Z44" s="84" t="s">
        <v>440</v>
      </c>
      <c r="AA44" s="80"/>
      <c r="AB44" s="80"/>
      <c r="AC44" s="88" t="s">
        <v>492</v>
      </c>
      <c r="AD44" s="80"/>
      <c r="AE44" s="80" t="b">
        <v>0</v>
      </c>
      <c r="AF44" s="80">
        <v>0</v>
      </c>
      <c r="AG44" s="88" t="s">
        <v>530</v>
      </c>
      <c r="AH44" s="80" t="b">
        <v>0</v>
      </c>
      <c r="AI44" s="80" t="s">
        <v>531</v>
      </c>
      <c r="AJ44" s="80"/>
      <c r="AK44" s="88" t="s">
        <v>530</v>
      </c>
      <c r="AL44" s="80" t="b">
        <v>0</v>
      </c>
      <c r="AM44" s="80">
        <v>9</v>
      </c>
      <c r="AN44" s="88" t="s">
        <v>503</v>
      </c>
      <c r="AO44" s="80" t="s">
        <v>534</v>
      </c>
      <c r="AP44" s="80" t="b">
        <v>0</v>
      </c>
      <c r="AQ44" s="88" t="s">
        <v>503</v>
      </c>
      <c r="AR44" s="80" t="s">
        <v>196</v>
      </c>
      <c r="AS44" s="80">
        <v>0</v>
      </c>
      <c r="AT44" s="80">
        <v>0</v>
      </c>
      <c r="AU44" s="80"/>
      <c r="AV44" s="80"/>
      <c r="AW44" s="80"/>
      <c r="AX44" s="80"/>
      <c r="AY44" s="80"/>
      <c r="AZ44" s="80"/>
      <c r="BA44" s="80"/>
      <c r="BB44" s="80"/>
      <c r="BC44">
        <v>1</v>
      </c>
      <c r="BD44" s="79" t="str">
        <f>REPLACE(INDEX(GroupVertices[Group],MATCH(Edges28[[#This Row],[Vertex 1]],GroupVertices[Vertex],0)),1,1,"")</f>
        <v>2</v>
      </c>
      <c r="BE44" s="79" t="str">
        <f>REPLACE(INDEX(GroupVertices[Group],MATCH(Edges28[[#This Row],[Vertex 2]],GroupVertices[Vertex],0)),1,1,"")</f>
        <v>2</v>
      </c>
      <c r="BF44" s="79">
        <v>14</v>
      </c>
      <c r="BG44" s="48">
        <v>0</v>
      </c>
      <c r="BH44" s="49">
        <v>0</v>
      </c>
      <c r="BI44" s="48">
        <v>0</v>
      </c>
      <c r="BJ44" s="49">
        <v>0</v>
      </c>
      <c r="BK44" s="48">
        <v>0</v>
      </c>
      <c r="BL44" s="49">
        <v>0</v>
      </c>
      <c r="BM44" s="48">
        <v>31</v>
      </c>
      <c r="BN44" s="49">
        <v>100</v>
      </c>
      <c r="BO44" s="48">
        <v>31</v>
      </c>
    </row>
    <row r="45" spans="1:67" ht="15">
      <c r="A45" s="65" t="s">
        <v>249</v>
      </c>
      <c r="B45" s="65" t="s">
        <v>256</v>
      </c>
      <c r="C45" s="66"/>
      <c r="D45" s="67"/>
      <c r="E45" s="68"/>
      <c r="F45" s="69"/>
      <c r="G45" s="66"/>
      <c r="H45" s="70"/>
      <c r="I45" s="71"/>
      <c r="J45" s="71"/>
      <c r="K45" s="34" t="s">
        <v>65</v>
      </c>
      <c r="L45" s="78">
        <v>45</v>
      </c>
      <c r="M45" s="78"/>
      <c r="N45" s="73"/>
      <c r="O45" s="80" t="s">
        <v>286</v>
      </c>
      <c r="P45" s="82">
        <v>43704.03016203704</v>
      </c>
      <c r="Q45" s="80" t="s">
        <v>291</v>
      </c>
      <c r="R45" s="80"/>
      <c r="S45" s="80"/>
      <c r="T45" s="80"/>
      <c r="U45" s="80"/>
      <c r="V45" s="84" t="s">
        <v>351</v>
      </c>
      <c r="W45" s="82">
        <v>43704.03016203704</v>
      </c>
      <c r="X45" s="86">
        <v>43704</v>
      </c>
      <c r="Y45" s="88" t="s">
        <v>389</v>
      </c>
      <c r="Z45" s="84" t="s">
        <v>441</v>
      </c>
      <c r="AA45" s="80"/>
      <c r="AB45" s="80"/>
      <c r="AC45" s="88" t="s">
        <v>493</v>
      </c>
      <c r="AD45" s="80"/>
      <c r="AE45" s="80" t="b">
        <v>0</v>
      </c>
      <c r="AF45" s="80">
        <v>0</v>
      </c>
      <c r="AG45" s="88" t="s">
        <v>530</v>
      </c>
      <c r="AH45" s="80" t="b">
        <v>0</v>
      </c>
      <c r="AI45" s="80" t="s">
        <v>531</v>
      </c>
      <c r="AJ45" s="80"/>
      <c r="AK45" s="88" t="s">
        <v>530</v>
      </c>
      <c r="AL45" s="80" t="b">
        <v>0</v>
      </c>
      <c r="AM45" s="80">
        <v>9</v>
      </c>
      <c r="AN45" s="88" t="s">
        <v>503</v>
      </c>
      <c r="AO45" s="80" t="s">
        <v>533</v>
      </c>
      <c r="AP45" s="80" t="b">
        <v>0</v>
      </c>
      <c r="AQ45" s="88" t="s">
        <v>503</v>
      </c>
      <c r="AR45" s="80" t="s">
        <v>196</v>
      </c>
      <c r="AS45" s="80">
        <v>0</v>
      </c>
      <c r="AT45" s="80">
        <v>0</v>
      </c>
      <c r="AU45" s="80"/>
      <c r="AV45" s="80"/>
      <c r="AW45" s="80"/>
      <c r="AX45" s="80"/>
      <c r="AY45" s="80"/>
      <c r="AZ45" s="80"/>
      <c r="BA45" s="80"/>
      <c r="BB45" s="80"/>
      <c r="BC45">
        <v>1</v>
      </c>
      <c r="BD45" s="79" t="str">
        <f>REPLACE(INDEX(GroupVertices[Group],MATCH(Edges28[[#This Row],[Vertex 1]],GroupVertices[Vertex],0)),1,1,"")</f>
        <v>2</v>
      </c>
      <c r="BE45" s="79" t="str">
        <f>REPLACE(INDEX(GroupVertices[Group],MATCH(Edges28[[#This Row],[Vertex 2]],GroupVertices[Vertex],0)),1,1,"")</f>
        <v>2</v>
      </c>
      <c r="BF45" s="79">
        <v>14</v>
      </c>
      <c r="BG45" s="48">
        <v>0</v>
      </c>
      <c r="BH45" s="49">
        <v>0</v>
      </c>
      <c r="BI45" s="48">
        <v>0</v>
      </c>
      <c r="BJ45" s="49">
        <v>0</v>
      </c>
      <c r="BK45" s="48">
        <v>0</v>
      </c>
      <c r="BL45" s="49">
        <v>0</v>
      </c>
      <c r="BM45" s="48">
        <v>31</v>
      </c>
      <c r="BN45" s="49">
        <v>100</v>
      </c>
      <c r="BO45" s="48">
        <v>31</v>
      </c>
    </row>
    <row r="46" spans="1:67" ht="15">
      <c r="A46" s="65" t="s">
        <v>250</v>
      </c>
      <c r="B46" s="65" t="s">
        <v>256</v>
      </c>
      <c r="C46" s="66"/>
      <c r="D46" s="67"/>
      <c r="E46" s="68"/>
      <c r="F46" s="69"/>
      <c r="G46" s="66"/>
      <c r="H46" s="70"/>
      <c r="I46" s="71"/>
      <c r="J46" s="71"/>
      <c r="K46" s="34" t="s">
        <v>65</v>
      </c>
      <c r="L46" s="78">
        <v>46</v>
      </c>
      <c r="M46" s="78"/>
      <c r="N46" s="73"/>
      <c r="O46" s="80" t="s">
        <v>286</v>
      </c>
      <c r="P46" s="82">
        <v>43704.066712962966</v>
      </c>
      <c r="Q46" s="80" t="s">
        <v>291</v>
      </c>
      <c r="R46" s="80"/>
      <c r="S46" s="80"/>
      <c r="T46" s="80"/>
      <c r="U46" s="80"/>
      <c r="V46" s="84" t="s">
        <v>352</v>
      </c>
      <c r="W46" s="82">
        <v>43704.066712962966</v>
      </c>
      <c r="X46" s="86">
        <v>43704</v>
      </c>
      <c r="Y46" s="88" t="s">
        <v>390</v>
      </c>
      <c r="Z46" s="84" t="s">
        <v>442</v>
      </c>
      <c r="AA46" s="80"/>
      <c r="AB46" s="80"/>
      <c r="AC46" s="88" t="s">
        <v>494</v>
      </c>
      <c r="AD46" s="80"/>
      <c r="AE46" s="80" t="b">
        <v>0</v>
      </c>
      <c r="AF46" s="80">
        <v>0</v>
      </c>
      <c r="AG46" s="88" t="s">
        <v>530</v>
      </c>
      <c r="AH46" s="80" t="b">
        <v>0</v>
      </c>
      <c r="AI46" s="80" t="s">
        <v>531</v>
      </c>
      <c r="AJ46" s="80"/>
      <c r="AK46" s="88" t="s">
        <v>530</v>
      </c>
      <c r="AL46" s="80" t="b">
        <v>0</v>
      </c>
      <c r="AM46" s="80">
        <v>9</v>
      </c>
      <c r="AN46" s="88" t="s">
        <v>503</v>
      </c>
      <c r="AO46" s="80" t="s">
        <v>533</v>
      </c>
      <c r="AP46" s="80" t="b">
        <v>0</v>
      </c>
      <c r="AQ46" s="88" t="s">
        <v>503</v>
      </c>
      <c r="AR46" s="80" t="s">
        <v>196</v>
      </c>
      <c r="AS46" s="80">
        <v>0</v>
      </c>
      <c r="AT46" s="80">
        <v>0</v>
      </c>
      <c r="AU46" s="80"/>
      <c r="AV46" s="80"/>
      <c r="AW46" s="80"/>
      <c r="AX46" s="80"/>
      <c r="AY46" s="80"/>
      <c r="AZ46" s="80"/>
      <c r="BA46" s="80"/>
      <c r="BB46" s="80"/>
      <c r="BC46">
        <v>1</v>
      </c>
      <c r="BD46" s="79" t="str">
        <f>REPLACE(INDEX(GroupVertices[Group],MATCH(Edges28[[#This Row],[Vertex 1]],GroupVertices[Vertex],0)),1,1,"")</f>
        <v>2</v>
      </c>
      <c r="BE46" s="79" t="str">
        <f>REPLACE(INDEX(GroupVertices[Group],MATCH(Edges28[[#This Row],[Vertex 2]],GroupVertices[Vertex],0)),1,1,"")</f>
        <v>2</v>
      </c>
      <c r="BF46" s="79">
        <v>14</v>
      </c>
      <c r="BG46" s="48">
        <v>0</v>
      </c>
      <c r="BH46" s="49">
        <v>0</v>
      </c>
      <c r="BI46" s="48">
        <v>0</v>
      </c>
      <c r="BJ46" s="49">
        <v>0</v>
      </c>
      <c r="BK46" s="48">
        <v>0</v>
      </c>
      <c r="BL46" s="49">
        <v>0</v>
      </c>
      <c r="BM46" s="48">
        <v>31</v>
      </c>
      <c r="BN46" s="49">
        <v>100</v>
      </c>
      <c r="BO46" s="48">
        <v>31</v>
      </c>
    </row>
    <row r="47" spans="1:67" ht="15">
      <c r="A47" s="65" t="s">
        <v>251</v>
      </c>
      <c r="B47" s="65" t="s">
        <v>256</v>
      </c>
      <c r="C47" s="66"/>
      <c r="D47" s="67"/>
      <c r="E47" s="68"/>
      <c r="F47" s="69"/>
      <c r="G47" s="66"/>
      <c r="H47" s="70"/>
      <c r="I47" s="71"/>
      <c r="J47" s="71"/>
      <c r="K47" s="34" t="s">
        <v>65</v>
      </c>
      <c r="L47" s="78">
        <v>47</v>
      </c>
      <c r="M47" s="78"/>
      <c r="N47" s="73"/>
      <c r="O47" s="80" t="s">
        <v>286</v>
      </c>
      <c r="P47" s="82">
        <v>43704.14710648148</v>
      </c>
      <c r="Q47" s="80" t="s">
        <v>291</v>
      </c>
      <c r="R47" s="80"/>
      <c r="S47" s="80"/>
      <c r="T47" s="80"/>
      <c r="U47" s="80"/>
      <c r="V47" s="84" t="s">
        <v>353</v>
      </c>
      <c r="W47" s="82">
        <v>43704.14710648148</v>
      </c>
      <c r="X47" s="86">
        <v>43704</v>
      </c>
      <c r="Y47" s="88" t="s">
        <v>391</v>
      </c>
      <c r="Z47" s="84" t="s">
        <v>443</v>
      </c>
      <c r="AA47" s="80"/>
      <c r="AB47" s="80"/>
      <c r="AC47" s="88" t="s">
        <v>495</v>
      </c>
      <c r="AD47" s="80"/>
      <c r="AE47" s="80" t="b">
        <v>0</v>
      </c>
      <c r="AF47" s="80">
        <v>0</v>
      </c>
      <c r="AG47" s="88" t="s">
        <v>530</v>
      </c>
      <c r="AH47" s="80" t="b">
        <v>0</v>
      </c>
      <c r="AI47" s="80" t="s">
        <v>531</v>
      </c>
      <c r="AJ47" s="80"/>
      <c r="AK47" s="88" t="s">
        <v>530</v>
      </c>
      <c r="AL47" s="80" t="b">
        <v>0</v>
      </c>
      <c r="AM47" s="80">
        <v>9</v>
      </c>
      <c r="AN47" s="88" t="s">
        <v>503</v>
      </c>
      <c r="AO47" s="80" t="s">
        <v>533</v>
      </c>
      <c r="AP47" s="80" t="b">
        <v>0</v>
      </c>
      <c r="AQ47" s="88" t="s">
        <v>503</v>
      </c>
      <c r="AR47" s="80" t="s">
        <v>196</v>
      </c>
      <c r="AS47" s="80">
        <v>0</v>
      </c>
      <c r="AT47" s="80">
        <v>0</v>
      </c>
      <c r="AU47" s="80"/>
      <c r="AV47" s="80"/>
      <c r="AW47" s="80"/>
      <c r="AX47" s="80"/>
      <c r="AY47" s="80"/>
      <c r="AZ47" s="80"/>
      <c r="BA47" s="80"/>
      <c r="BB47" s="80"/>
      <c r="BC47">
        <v>1</v>
      </c>
      <c r="BD47" s="79" t="str">
        <f>REPLACE(INDEX(GroupVertices[Group],MATCH(Edges28[[#This Row],[Vertex 1]],GroupVertices[Vertex],0)),1,1,"")</f>
        <v>2</v>
      </c>
      <c r="BE47" s="79" t="str">
        <f>REPLACE(INDEX(GroupVertices[Group],MATCH(Edges28[[#This Row],[Vertex 2]],GroupVertices[Vertex],0)),1,1,"")</f>
        <v>2</v>
      </c>
      <c r="BF47" s="79">
        <v>14</v>
      </c>
      <c r="BG47" s="48">
        <v>0</v>
      </c>
      <c r="BH47" s="49">
        <v>0</v>
      </c>
      <c r="BI47" s="48">
        <v>0</v>
      </c>
      <c r="BJ47" s="49">
        <v>0</v>
      </c>
      <c r="BK47" s="48">
        <v>0</v>
      </c>
      <c r="BL47" s="49">
        <v>0</v>
      </c>
      <c r="BM47" s="48">
        <v>31</v>
      </c>
      <c r="BN47" s="49">
        <v>100</v>
      </c>
      <c r="BO47" s="48">
        <v>31</v>
      </c>
    </row>
    <row r="48" spans="1:67" ht="15">
      <c r="A48" s="65" t="s">
        <v>252</v>
      </c>
      <c r="B48" s="65" t="s">
        <v>256</v>
      </c>
      <c r="C48" s="66"/>
      <c r="D48" s="67"/>
      <c r="E48" s="68"/>
      <c r="F48" s="69"/>
      <c r="G48" s="66"/>
      <c r="H48" s="70"/>
      <c r="I48" s="71"/>
      <c r="J48" s="71"/>
      <c r="K48" s="34" t="s">
        <v>65</v>
      </c>
      <c r="L48" s="78">
        <v>48</v>
      </c>
      <c r="M48" s="78"/>
      <c r="N48" s="73"/>
      <c r="O48" s="80" t="s">
        <v>286</v>
      </c>
      <c r="P48" s="82">
        <v>43704.02866898148</v>
      </c>
      <c r="Q48" s="80" t="s">
        <v>291</v>
      </c>
      <c r="R48" s="80"/>
      <c r="S48" s="80"/>
      <c r="T48" s="80"/>
      <c r="U48" s="80"/>
      <c r="V48" s="84" t="s">
        <v>354</v>
      </c>
      <c r="W48" s="82">
        <v>43704.02866898148</v>
      </c>
      <c r="X48" s="86">
        <v>43704</v>
      </c>
      <c r="Y48" s="88" t="s">
        <v>392</v>
      </c>
      <c r="Z48" s="84" t="s">
        <v>444</v>
      </c>
      <c r="AA48" s="80"/>
      <c r="AB48" s="80"/>
      <c r="AC48" s="88" t="s">
        <v>496</v>
      </c>
      <c r="AD48" s="80"/>
      <c r="AE48" s="80" t="b">
        <v>0</v>
      </c>
      <c r="AF48" s="80">
        <v>0</v>
      </c>
      <c r="AG48" s="88" t="s">
        <v>530</v>
      </c>
      <c r="AH48" s="80" t="b">
        <v>0</v>
      </c>
      <c r="AI48" s="80" t="s">
        <v>531</v>
      </c>
      <c r="AJ48" s="80"/>
      <c r="AK48" s="88" t="s">
        <v>530</v>
      </c>
      <c r="AL48" s="80" t="b">
        <v>0</v>
      </c>
      <c r="AM48" s="80">
        <v>9</v>
      </c>
      <c r="AN48" s="88" t="s">
        <v>503</v>
      </c>
      <c r="AO48" s="80" t="s">
        <v>534</v>
      </c>
      <c r="AP48" s="80" t="b">
        <v>0</v>
      </c>
      <c r="AQ48" s="88" t="s">
        <v>503</v>
      </c>
      <c r="AR48" s="80" t="s">
        <v>196</v>
      </c>
      <c r="AS48" s="80">
        <v>0</v>
      </c>
      <c r="AT48" s="80">
        <v>0</v>
      </c>
      <c r="AU48" s="80"/>
      <c r="AV48" s="80"/>
      <c r="AW48" s="80"/>
      <c r="AX48" s="80"/>
      <c r="AY48" s="80"/>
      <c r="AZ48" s="80"/>
      <c r="BA48" s="80"/>
      <c r="BB48" s="80"/>
      <c r="BC48">
        <v>1</v>
      </c>
      <c r="BD48" s="79" t="str">
        <f>REPLACE(INDEX(GroupVertices[Group],MATCH(Edges28[[#This Row],[Vertex 1]],GroupVertices[Vertex],0)),1,1,"")</f>
        <v>2</v>
      </c>
      <c r="BE48" s="79" t="str">
        <f>REPLACE(INDEX(GroupVertices[Group],MATCH(Edges28[[#This Row],[Vertex 2]],GroupVertices[Vertex],0)),1,1,"")</f>
        <v>2</v>
      </c>
      <c r="BF48" s="79">
        <v>14</v>
      </c>
      <c r="BG48" s="48">
        <v>0</v>
      </c>
      <c r="BH48" s="49">
        <v>0</v>
      </c>
      <c r="BI48" s="48">
        <v>0</v>
      </c>
      <c r="BJ48" s="49">
        <v>0</v>
      </c>
      <c r="BK48" s="48">
        <v>0</v>
      </c>
      <c r="BL48" s="49">
        <v>0</v>
      </c>
      <c r="BM48" s="48">
        <v>31</v>
      </c>
      <c r="BN48" s="49">
        <v>100</v>
      </c>
      <c r="BO48" s="48">
        <v>31</v>
      </c>
    </row>
    <row r="49" spans="1:67" ht="15">
      <c r="A49" s="65" t="s">
        <v>253</v>
      </c>
      <c r="B49" s="65" t="s">
        <v>252</v>
      </c>
      <c r="C49" s="66"/>
      <c r="D49" s="67"/>
      <c r="E49" s="68"/>
      <c r="F49" s="69"/>
      <c r="G49" s="66"/>
      <c r="H49" s="70"/>
      <c r="I49" s="71"/>
      <c r="J49" s="71"/>
      <c r="K49" s="34" t="s">
        <v>65</v>
      </c>
      <c r="L49" s="78">
        <v>49</v>
      </c>
      <c r="M49" s="78"/>
      <c r="N49" s="73"/>
      <c r="O49" s="80" t="s">
        <v>285</v>
      </c>
      <c r="P49" s="82">
        <v>43704.3074537037</v>
      </c>
      <c r="Q49" s="80" t="s">
        <v>292</v>
      </c>
      <c r="R49" s="84" t="s">
        <v>309</v>
      </c>
      <c r="S49" s="80" t="s">
        <v>316</v>
      </c>
      <c r="T49" s="80" t="s">
        <v>320</v>
      </c>
      <c r="U49" s="80"/>
      <c r="V49" s="84" t="s">
        <v>355</v>
      </c>
      <c r="W49" s="82">
        <v>43704.3074537037</v>
      </c>
      <c r="X49" s="86">
        <v>43704</v>
      </c>
      <c r="Y49" s="88" t="s">
        <v>393</v>
      </c>
      <c r="Z49" s="84" t="s">
        <v>445</v>
      </c>
      <c r="AA49" s="80"/>
      <c r="AB49" s="80"/>
      <c r="AC49" s="88" t="s">
        <v>497</v>
      </c>
      <c r="AD49" s="80"/>
      <c r="AE49" s="80" t="b">
        <v>0</v>
      </c>
      <c r="AF49" s="80">
        <v>5</v>
      </c>
      <c r="AG49" s="88" t="s">
        <v>530</v>
      </c>
      <c r="AH49" s="80" t="b">
        <v>0</v>
      </c>
      <c r="AI49" s="80" t="s">
        <v>531</v>
      </c>
      <c r="AJ49" s="80"/>
      <c r="AK49" s="88" t="s">
        <v>530</v>
      </c>
      <c r="AL49" s="80" t="b">
        <v>0</v>
      </c>
      <c r="AM49" s="80">
        <v>0</v>
      </c>
      <c r="AN49" s="88" t="s">
        <v>530</v>
      </c>
      <c r="AO49" s="80" t="s">
        <v>536</v>
      </c>
      <c r="AP49" s="80" t="b">
        <v>0</v>
      </c>
      <c r="AQ49" s="88" t="s">
        <v>497</v>
      </c>
      <c r="AR49" s="80" t="s">
        <v>196</v>
      </c>
      <c r="AS49" s="80">
        <v>0</v>
      </c>
      <c r="AT49" s="80">
        <v>0</v>
      </c>
      <c r="AU49" s="80"/>
      <c r="AV49" s="80"/>
      <c r="AW49" s="80"/>
      <c r="AX49" s="80"/>
      <c r="AY49" s="80"/>
      <c r="AZ49" s="80"/>
      <c r="BA49" s="80"/>
      <c r="BB49" s="80"/>
      <c r="BC49">
        <v>1</v>
      </c>
      <c r="BD49" s="79" t="str">
        <f>REPLACE(INDEX(GroupVertices[Group],MATCH(Edges28[[#This Row],[Vertex 1]],GroupVertices[Vertex],0)),1,1,"")</f>
        <v>2</v>
      </c>
      <c r="BE49" s="79" t="str">
        <f>REPLACE(INDEX(GroupVertices[Group],MATCH(Edges28[[#This Row],[Vertex 2]],GroupVertices[Vertex],0)),1,1,"")</f>
        <v>2</v>
      </c>
      <c r="BF49" s="79">
        <v>16</v>
      </c>
      <c r="BG49" s="48"/>
      <c r="BH49" s="49"/>
      <c r="BI49" s="48"/>
      <c r="BJ49" s="49"/>
      <c r="BK49" s="48"/>
      <c r="BL49" s="49"/>
      <c r="BM49" s="48"/>
      <c r="BN49" s="49"/>
      <c r="BO49" s="48"/>
    </row>
    <row r="50" spans="1:67" ht="15">
      <c r="A50" s="65" t="s">
        <v>253</v>
      </c>
      <c r="B50" s="65" t="s">
        <v>256</v>
      </c>
      <c r="C50" s="66"/>
      <c r="D50" s="67"/>
      <c r="E50" s="68"/>
      <c r="F50" s="69"/>
      <c r="G50" s="66"/>
      <c r="H50" s="70"/>
      <c r="I50" s="71"/>
      <c r="J50" s="71"/>
      <c r="K50" s="34" t="s">
        <v>65</v>
      </c>
      <c r="L50" s="78">
        <v>50</v>
      </c>
      <c r="M50" s="78"/>
      <c r="N50" s="73"/>
      <c r="O50" s="80" t="s">
        <v>286</v>
      </c>
      <c r="P50" s="82">
        <v>43704.30577546296</v>
      </c>
      <c r="Q50" s="80" t="s">
        <v>291</v>
      </c>
      <c r="R50" s="80"/>
      <c r="S50" s="80"/>
      <c r="T50" s="80"/>
      <c r="U50" s="80"/>
      <c r="V50" s="84" t="s">
        <v>355</v>
      </c>
      <c r="W50" s="82">
        <v>43704.30577546296</v>
      </c>
      <c r="X50" s="86">
        <v>43704</v>
      </c>
      <c r="Y50" s="88" t="s">
        <v>394</v>
      </c>
      <c r="Z50" s="84" t="s">
        <v>446</v>
      </c>
      <c r="AA50" s="80"/>
      <c r="AB50" s="80"/>
      <c r="AC50" s="88" t="s">
        <v>498</v>
      </c>
      <c r="AD50" s="80"/>
      <c r="AE50" s="80" t="b">
        <v>0</v>
      </c>
      <c r="AF50" s="80">
        <v>0</v>
      </c>
      <c r="AG50" s="88" t="s">
        <v>530</v>
      </c>
      <c r="AH50" s="80" t="b">
        <v>0</v>
      </c>
      <c r="AI50" s="80" t="s">
        <v>531</v>
      </c>
      <c r="AJ50" s="80"/>
      <c r="AK50" s="88" t="s">
        <v>530</v>
      </c>
      <c r="AL50" s="80" t="b">
        <v>0</v>
      </c>
      <c r="AM50" s="80">
        <v>9</v>
      </c>
      <c r="AN50" s="88" t="s">
        <v>503</v>
      </c>
      <c r="AO50" s="80" t="s">
        <v>536</v>
      </c>
      <c r="AP50" s="80" t="b">
        <v>0</v>
      </c>
      <c r="AQ50" s="88" t="s">
        <v>503</v>
      </c>
      <c r="AR50" s="80" t="s">
        <v>196</v>
      </c>
      <c r="AS50" s="80">
        <v>0</v>
      </c>
      <c r="AT50" s="80">
        <v>0</v>
      </c>
      <c r="AU50" s="80"/>
      <c r="AV50" s="80"/>
      <c r="AW50" s="80"/>
      <c r="AX50" s="80"/>
      <c r="AY50" s="80"/>
      <c r="AZ50" s="80"/>
      <c r="BA50" s="80"/>
      <c r="BB50" s="80"/>
      <c r="BC50">
        <v>1</v>
      </c>
      <c r="BD50" s="79" t="str">
        <f>REPLACE(INDEX(GroupVertices[Group],MATCH(Edges28[[#This Row],[Vertex 1]],GroupVertices[Vertex],0)),1,1,"")</f>
        <v>2</v>
      </c>
      <c r="BE50" s="79" t="str">
        <f>REPLACE(INDEX(GroupVertices[Group],MATCH(Edges28[[#This Row],[Vertex 2]],GroupVertices[Vertex],0)),1,1,"")</f>
        <v>2</v>
      </c>
      <c r="BF50" s="79">
        <v>14</v>
      </c>
      <c r="BG50" s="48">
        <v>0</v>
      </c>
      <c r="BH50" s="49">
        <v>0</v>
      </c>
      <c r="BI50" s="48">
        <v>0</v>
      </c>
      <c r="BJ50" s="49">
        <v>0</v>
      </c>
      <c r="BK50" s="48">
        <v>0</v>
      </c>
      <c r="BL50" s="49">
        <v>0</v>
      </c>
      <c r="BM50" s="48">
        <v>31</v>
      </c>
      <c r="BN50" s="49">
        <v>100</v>
      </c>
      <c r="BO50" s="48">
        <v>31</v>
      </c>
    </row>
    <row r="51" spans="1:67" ht="15">
      <c r="A51" s="65" t="s">
        <v>253</v>
      </c>
      <c r="B51" s="65" t="s">
        <v>256</v>
      </c>
      <c r="C51" s="66"/>
      <c r="D51" s="67"/>
      <c r="E51" s="68"/>
      <c r="F51" s="69"/>
      <c r="G51" s="66"/>
      <c r="H51" s="70"/>
      <c r="I51" s="71"/>
      <c r="J51" s="71"/>
      <c r="K51" s="34" t="s">
        <v>65</v>
      </c>
      <c r="L51" s="78">
        <v>51</v>
      </c>
      <c r="M51" s="78"/>
      <c r="N51" s="73"/>
      <c r="O51" s="80" t="s">
        <v>285</v>
      </c>
      <c r="P51" s="82">
        <v>43704.3074537037</v>
      </c>
      <c r="Q51" s="80" t="s">
        <v>292</v>
      </c>
      <c r="R51" s="84" t="s">
        <v>309</v>
      </c>
      <c r="S51" s="80" t="s">
        <v>316</v>
      </c>
      <c r="T51" s="80" t="s">
        <v>320</v>
      </c>
      <c r="U51" s="80"/>
      <c r="V51" s="84" t="s">
        <v>355</v>
      </c>
      <c r="W51" s="82">
        <v>43704.3074537037</v>
      </c>
      <c r="X51" s="86">
        <v>43704</v>
      </c>
      <c r="Y51" s="88" t="s">
        <v>393</v>
      </c>
      <c r="Z51" s="84" t="s">
        <v>445</v>
      </c>
      <c r="AA51" s="80"/>
      <c r="AB51" s="80"/>
      <c r="AC51" s="88" t="s">
        <v>497</v>
      </c>
      <c r="AD51" s="80"/>
      <c r="AE51" s="80" t="b">
        <v>0</v>
      </c>
      <c r="AF51" s="80">
        <v>5</v>
      </c>
      <c r="AG51" s="88" t="s">
        <v>530</v>
      </c>
      <c r="AH51" s="80" t="b">
        <v>0</v>
      </c>
      <c r="AI51" s="80" t="s">
        <v>531</v>
      </c>
      <c r="AJ51" s="80"/>
      <c r="AK51" s="88" t="s">
        <v>530</v>
      </c>
      <c r="AL51" s="80" t="b">
        <v>0</v>
      </c>
      <c r="AM51" s="80">
        <v>0</v>
      </c>
      <c r="AN51" s="88" t="s">
        <v>530</v>
      </c>
      <c r="AO51" s="80" t="s">
        <v>536</v>
      </c>
      <c r="AP51" s="80" t="b">
        <v>0</v>
      </c>
      <c r="AQ51" s="88" t="s">
        <v>497</v>
      </c>
      <c r="AR51" s="80" t="s">
        <v>196</v>
      </c>
      <c r="AS51" s="80">
        <v>0</v>
      </c>
      <c r="AT51" s="80">
        <v>0</v>
      </c>
      <c r="AU51" s="80"/>
      <c r="AV51" s="80"/>
      <c r="AW51" s="80"/>
      <c r="AX51" s="80"/>
      <c r="AY51" s="80"/>
      <c r="AZ51" s="80"/>
      <c r="BA51" s="80"/>
      <c r="BB51" s="80"/>
      <c r="BC51">
        <v>1</v>
      </c>
      <c r="BD51" s="79" t="str">
        <f>REPLACE(INDEX(GroupVertices[Group],MATCH(Edges28[[#This Row],[Vertex 1]],GroupVertices[Vertex],0)),1,1,"")</f>
        <v>2</v>
      </c>
      <c r="BE51" s="79" t="str">
        <f>REPLACE(INDEX(GroupVertices[Group],MATCH(Edges28[[#This Row],[Vertex 2]],GroupVertices[Vertex],0)),1,1,"")</f>
        <v>2</v>
      </c>
      <c r="BF51" s="79">
        <v>16</v>
      </c>
      <c r="BG51" s="48">
        <v>0</v>
      </c>
      <c r="BH51" s="49">
        <v>0</v>
      </c>
      <c r="BI51" s="48">
        <v>0</v>
      </c>
      <c r="BJ51" s="49">
        <v>0</v>
      </c>
      <c r="BK51" s="48">
        <v>0</v>
      </c>
      <c r="BL51" s="49">
        <v>0</v>
      </c>
      <c r="BM51" s="48">
        <v>32</v>
      </c>
      <c r="BN51" s="49">
        <v>100</v>
      </c>
      <c r="BO51" s="48">
        <v>32</v>
      </c>
    </row>
    <row r="52" spans="1:67" ht="15">
      <c r="A52" s="65" t="s">
        <v>254</v>
      </c>
      <c r="B52" s="65" t="s">
        <v>254</v>
      </c>
      <c r="C52" s="66"/>
      <c r="D52" s="67"/>
      <c r="E52" s="68"/>
      <c r="F52" s="69"/>
      <c r="G52" s="66"/>
      <c r="H52" s="70"/>
      <c r="I52" s="71"/>
      <c r="J52" s="71"/>
      <c r="K52" s="34" t="s">
        <v>65</v>
      </c>
      <c r="L52" s="78">
        <v>52</v>
      </c>
      <c r="M52" s="78"/>
      <c r="N52" s="73"/>
      <c r="O52" s="80" t="s">
        <v>196</v>
      </c>
      <c r="P52" s="82">
        <v>43704.812418981484</v>
      </c>
      <c r="Q52" s="80" t="s">
        <v>293</v>
      </c>
      <c r="R52" s="80"/>
      <c r="S52" s="80"/>
      <c r="T52" s="80" t="s">
        <v>321</v>
      </c>
      <c r="U52" s="80"/>
      <c r="V52" s="84" t="s">
        <v>356</v>
      </c>
      <c r="W52" s="82">
        <v>43704.812418981484</v>
      </c>
      <c r="X52" s="86">
        <v>43704</v>
      </c>
      <c r="Y52" s="88" t="s">
        <v>395</v>
      </c>
      <c r="Z52" s="84" t="s">
        <v>447</v>
      </c>
      <c r="AA52" s="80"/>
      <c r="AB52" s="80"/>
      <c r="AC52" s="88" t="s">
        <v>499</v>
      </c>
      <c r="AD52" s="80"/>
      <c r="AE52" s="80" t="b">
        <v>0</v>
      </c>
      <c r="AF52" s="80">
        <v>1</v>
      </c>
      <c r="AG52" s="88" t="s">
        <v>530</v>
      </c>
      <c r="AH52" s="80" t="b">
        <v>0</v>
      </c>
      <c r="AI52" s="80" t="s">
        <v>531</v>
      </c>
      <c r="AJ52" s="80"/>
      <c r="AK52" s="88" t="s">
        <v>530</v>
      </c>
      <c r="AL52" s="80" t="b">
        <v>0</v>
      </c>
      <c r="AM52" s="80">
        <v>0</v>
      </c>
      <c r="AN52" s="88" t="s">
        <v>530</v>
      </c>
      <c r="AO52" s="80" t="s">
        <v>536</v>
      </c>
      <c r="AP52" s="80" t="b">
        <v>0</v>
      </c>
      <c r="AQ52" s="88" t="s">
        <v>499</v>
      </c>
      <c r="AR52" s="80" t="s">
        <v>196</v>
      </c>
      <c r="AS52" s="80">
        <v>0</v>
      </c>
      <c r="AT52" s="80">
        <v>0</v>
      </c>
      <c r="AU52" s="80"/>
      <c r="AV52" s="80"/>
      <c r="AW52" s="80"/>
      <c r="AX52" s="80"/>
      <c r="AY52" s="80"/>
      <c r="AZ52" s="80"/>
      <c r="BA52" s="80"/>
      <c r="BB52" s="80"/>
      <c r="BC52">
        <v>1</v>
      </c>
      <c r="BD52" s="79" t="str">
        <f>REPLACE(INDEX(GroupVertices[Group],MATCH(Edges28[[#This Row],[Vertex 1]],GroupVertices[Vertex],0)),1,1,"")</f>
        <v>10</v>
      </c>
      <c r="BE52" s="79" t="str">
        <f>REPLACE(INDEX(GroupVertices[Group],MATCH(Edges28[[#This Row],[Vertex 2]],GroupVertices[Vertex],0)),1,1,"")</f>
        <v>10</v>
      </c>
      <c r="BF52" s="79">
        <v>15</v>
      </c>
      <c r="BG52" s="48">
        <v>0</v>
      </c>
      <c r="BH52" s="49">
        <v>0</v>
      </c>
      <c r="BI52" s="48">
        <v>0</v>
      </c>
      <c r="BJ52" s="49">
        <v>0</v>
      </c>
      <c r="BK52" s="48">
        <v>0</v>
      </c>
      <c r="BL52" s="49">
        <v>0</v>
      </c>
      <c r="BM52" s="48">
        <v>8</v>
      </c>
      <c r="BN52" s="49">
        <v>100</v>
      </c>
      <c r="BO52" s="48">
        <v>8</v>
      </c>
    </row>
    <row r="53" spans="1:67" ht="15">
      <c r="A53" s="65" t="s">
        <v>255</v>
      </c>
      <c r="B53" s="65" t="s">
        <v>266</v>
      </c>
      <c r="C53" s="66"/>
      <c r="D53" s="67"/>
      <c r="E53" s="68"/>
      <c r="F53" s="69"/>
      <c r="G53" s="66"/>
      <c r="H53" s="70"/>
      <c r="I53" s="71"/>
      <c r="J53" s="71"/>
      <c r="K53" s="34" t="s">
        <v>65</v>
      </c>
      <c r="L53" s="78">
        <v>53</v>
      </c>
      <c r="M53" s="78"/>
      <c r="N53" s="73"/>
      <c r="O53" s="80" t="s">
        <v>286</v>
      </c>
      <c r="P53" s="82">
        <v>43700.98678240741</v>
      </c>
      <c r="Q53" s="80" t="s">
        <v>288</v>
      </c>
      <c r="R53" s="80"/>
      <c r="S53" s="80"/>
      <c r="T53" s="80"/>
      <c r="U53" s="80"/>
      <c r="V53" s="84" t="s">
        <v>357</v>
      </c>
      <c r="W53" s="82">
        <v>43700.98678240741</v>
      </c>
      <c r="X53" s="86">
        <v>43700</v>
      </c>
      <c r="Y53" s="88" t="s">
        <v>396</v>
      </c>
      <c r="Z53" s="84" t="s">
        <v>448</v>
      </c>
      <c r="AA53" s="80"/>
      <c r="AB53" s="80"/>
      <c r="AC53" s="88" t="s">
        <v>500</v>
      </c>
      <c r="AD53" s="80"/>
      <c r="AE53" s="80" t="b">
        <v>0</v>
      </c>
      <c r="AF53" s="80">
        <v>0</v>
      </c>
      <c r="AG53" s="88" t="s">
        <v>530</v>
      </c>
      <c r="AH53" s="80" t="b">
        <v>0</v>
      </c>
      <c r="AI53" s="80" t="s">
        <v>531</v>
      </c>
      <c r="AJ53" s="80"/>
      <c r="AK53" s="88" t="s">
        <v>530</v>
      </c>
      <c r="AL53" s="80" t="b">
        <v>0</v>
      </c>
      <c r="AM53" s="80">
        <v>10</v>
      </c>
      <c r="AN53" s="88" t="s">
        <v>517</v>
      </c>
      <c r="AO53" s="80" t="s">
        <v>534</v>
      </c>
      <c r="AP53" s="80" t="b">
        <v>0</v>
      </c>
      <c r="AQ53" s="88" t="s">
        <v>517</v>
      </c>
      <c r="AR53" s="80" t="s">
        <v>196</v>
      </c>
      <c r="AS53" s="80">
        <v>0</v>
      </c>
      <c r="AT53" s="80">
        <v>0</v>
      </c>
      <c r="AU53" s="80"/>
      <c r="AV53" s="80"/>
      <c r="AW53" s="80"/>
      <c r="AX53" s="80"/>
      <c r="AY53" s="80"/>
      <c r="AZ53" s="80"/>
      <c r="BA53" s="80"/>
      <c r="BB53" s="80"/>
      <c r="BC53">
        <v>3</v>
      </c>
      <c r="BD53" s="79" t="str">
        <f>REPLACE(INDEX(GroupVertices[Group],MATCH(Edges28[[#This Row],[Vertex 1]],GroupVertices[Vertex],0)),1,1,"")</f>
        <v>1</v>
      </c>
      <c r="BE53" s="79" t="str">
        <f>REPLACE(INDEX(GroupVertices[Group],MATCH(Edges28[[#This Row],[Vertex 2]],GroupVertices[Vertex],0)),1,1,"")</f>
        <v>1</v>
      </c>
      <c r="BF53" s="79">
        <v>13</v>
      </c>
      <c r="BG53" s="48"/>
      <c r="BH53" s="49"/>
      <c r="BI53" s="48"/>
      <c r="BJ53" s="49"/>
      <c r="BK53" s="48"/>
      <c r="BL53" s="49"/>
      <c r="BM53" s="48"/>
      <c r="BN53" s="49"/>
      <c r="BO53" s="48"/>
    </row>
    <row r="54" spans="1:67" ht="15">
      <c r="A54" s="65" t="s">
        <v>255</v>
      </c>
      <c r="B54" s="65" t="s">
        <v>264</v>
      </c>
      <c r="C54" s="66"/>
      <c r="D54" s="67"/>
      <c r="E54" s="68"/>
      <c r="F54" s="69"/>
      <c r="G54" s="66"/>
      <c r="H54" s="70"/>
      <c r="I54" s="71"/>
      <c r="J54" s="71"/>
      <c r="K54" s="34" t="s">
        <v>65</v>
      </c>
      <c r="L54" s="78">
        <v>54</v>
      </c>
      <c r="M54" s="78"/>
      <c r="N54" s="73"/>
      <c r="O54" s="80" t="s">
        <v>285</v>
      </c>
      <c r="P54" s="82">
        <v>43700.98678240741</v>
      </c>
      <c r="Q54" s="80" t="s">
        <v>288</v>
      </c>
      <c r="R54" s="80"/>
      <c r="S54" s="80"/>
      <c r="T54" s="80"/>
      <c r="U54" s="80"/>
      <c r="V54" s="84" t="s">
        <v>357</v>
      </c>
      <c r="W54" s="82">
        <v>43700.98678240741</v>
      </c>
      <c r="X54" s="86">
        <v>43700</v>
      </c>
      <c r="Y54" s="88" t="s">
        <v>396</v>
      </c>
      <c r="Z54" s="84" t="s">
        <v>448</v>
      </c>
      <c r="AA54" s="80"/>
      <c r="AB54" s="80"/>
      <c r="AC54" s="88" t="s">
        <v>500</v>
      </c>
      <c r="AD54" s="80"/>
      <c r="AE54" s="80" t="b">
        <v>0</v>
      </c>
      <c r="AF54" s="80">
        <v>0</v>
      </c>
      <c r="AG54" s="88" t="s">
        <v>530</v>
      </c>
      <c r="AH54" s="80" t="b">
        <v>0</v>
      </c>
      <c r="AI54" s="80" t="s">
        <v>531</v>
      </c>
      <c r="AJ54" s="80"/>
      <c r="AK54" s="88" t="s">
        <v>530</v>
      </c>
      <c r="AL54" s="80" t="b">
        <v>0</v>
      </c>
      <c r="AM54" s="80">
        <v>10</v>
      </c>
      <c r="AN54" s="88" t="s">
        <v>517</v>
      </c>
      <c r="AO54" s="80" t="s">
        <v>534</v>
      </c>
      <c r="AP54" s="80" t="b">
        <v>0</v>
      </c>
      <c r="AQ54" s="88" t="s">
        <v>517</v>
      </c>
      <c r="AR54" s="80" t="s">
        <v>196</v>
      </c>
      <c r="AS54" s="80">
        <v>0</v>
      </c>
      <c r="AT54" s="80">
        <v>0</v>
      </c>
      <c r="AU54" s="80"/>
      <c r="AV54" s="80"/>
      <c r="AW54" s="80"/>
      <c r="AX54" s="80"/>
      <c r="AY54" s="80"/>
      <c r="AZ54" s="80"/>
      <c r="BA54" s="80"/>
      <c r="BB54" s="80"/>
      <c r="BC54">
        <v>2</v>
      </c>
      <c r="BD54" s="79" t="str">
        <f>REPLACE(INDEX(GroupVertices[Group],MATCH(Edges28[[#This Row],[Vertex 1]],GroupVertices[Vertex],0)),1,1,"")</f>
        <v>1</v>
      </c>
      <c r="BE54" s="79" t="str">
        <f>REPLACE(INDEX(GroupVertices[Group],MATCH(Edges28[[#This Row],[Vertex 2]],GroupVertices[Vertex],0)),1,1,"")</f>
        <v>1</v>
      </c>
      <c r="BF54" s="79">
        <v>13</v>
      </c>
      <c r="BG54" s="48"/>
      <c r="BH54" s="49"/>
      <c r="BI54" s="48"/>
      <c r="BJ54" s="49"/>
      <c r="BK54" s="48"/>
      <c r="BL54" s="49"/>
      <c r="BM54" s="48"/>
      <c r="BN54" s="49"/>
      <c r="BO54" s="48"/>
    </row>
    <row r="55" spans="1:67" ht="15">
      <c r="A55" s="65" t="s">
        <v>255</v>
      </c>
      <c r="B55" s="65" t="s">
        <v>274</v>
      </c>
      <c r="C55" s="66"/>
      <c r="D55" s="67"/>
      <c r="E55" s="68"/>
      <c r="F55" s="69"/>
      <c r="G55" s="66"/>
      <c r="H55" s="70"/>
      <c r="I55" s="71"/>
      <c r="J55" s="71"/>
      <c r="K55" s="34" t="s">
        <v>65</v>
      </c>
      <c r="L55" s="78">
        <v>55</v>
      </c>
      <c r="M55" s="78"/>
      <c r="N55" s="73"/>
      <c r="O55" s="80" t="s">
        <v>285</v>
      </c>
      <c r="P55" s="82">
        <v>43700.98678240741</v>
      </c>
      <c r="Q55" s="80" t="s">
        <v>288</v>
      </c>
      <c r="R55" s="80"/>
      <c r="S55" s="80"/>
      <c r="T55" s="80"/>
      <c r="U55" s="80"/>
      <c r="V55" s="84" t="s">
        <v>357</v>
      </c>
      <c r="W55" s="82">
        <v>43700.98678240741</v>
      </c>
      <c r="X55" s="86">
        <v>43700</v>
      </c>
      <c r="Y55" s="88" t="s">
        <v>396</v>
      </c>
      <c r="Z55" s="84" t="s">
        <v>448</v>
      </c>
      <c r="AA55" s="80"/>
      <c r="AB55" s="80"/>
      <c r="AC55" s="88" t="s">
        <v>500</v>
      </c>
      <c r="AD55" s="80"/>
      <c r="AE55" s="80" t="b">
        <v>0</v>
      </c>
      <c r="AF55" s="80">
        <v>0</v>
      </c>
      <c r="AG55" s="88" t="s">
        <v>530</v>
      </c>
      <c r="AH55" s="80" t="b">
        <v>0</v>
      </c>
      <c r="AI55" s="80" t="s">
        <v>531</v>
      </c>
      <c r="AJ55" s="80"/>
      <c r="AK55" s="88" t="s">
        <v>530</v>
      </c>
      <c r="AL55" s="80" t="b">
        <v>0</v>
      </c>
      <c r="AM55" s="80">
        <v>10</v>
      </c>
      <c r="AN55" s="88" t="s">
        <v>517</v>
      </c>
      <c r="AO55" s="80" t="s">
        <v>534</v>
      </c>
      <c r="AP55" s="80" t="b">
        <v>0</v>
      </c>
      <c r="AQ55" s="88" t="s">
        <v>517</v>
      </c>
      <c r="AR55" s="80" t="s">
        <v>196</v>
      </c>
      <c r="AS55" s="80">
        <v>0</v>
      </c>
      <c r="AT55" s="80">
        <v>0</v>
      </c>
      <c r="AU55" s="80"/>
      <c r="AV55" s="80"/>
      <c r="AW55" s="80"/>
      <c r="AX55" s="80"/>
      <c r="AY55" s="80"/>
      <c r="AZ55" s="80"/>
      <c r="BA55" s="80"/>
      <c r="BB55" s="80"/>
      <c r="BC55">
        <v>2</v>
      </c>
      <c r="BD55" s="79" t="str">
        <f>REPLACE(INDEX(GroupVertices[Group],MATCH(Edges28[[#This Row],[Vertex 1]],GroupVertices[Vertex],0)),1,1,"")</f>
        <v>1</v>
      </c>
      <c r="BE55" s="79" t="str">
        <f>REPLACE(INDEX(GroupVertices[Group],MATCH(Edges28[[#This Row],[Vertex 2]],GroupVertices[Vertex],0)),1,1,"")</f>
        <v>1</v>
      </c>
      <c r="BF55" s="79">
        <v>13</v>
      </c>
      <c r="BG55" s="48"/>
      <c r="BH55" s="49"/>
      <c r="BI55" s="48"/>
      <c r="BJ55" s="49"/>
      <c r="BK55" s="48"/>
      <c r="BL55" s="49"/>
      <c r="BM55" s="48"/>
      <c r="BN55" s="49"/>
      <c r="BO55" s="48"/>
    </row>
    <row r="56" spans="1:67" ht="15">
      <c r="A56" s="65" t="s">
        <v>255</v>
      </c>
      <c r="B56" s="65" t="s">
        <v>265</v>
      </c>
      <c r="C56" s="66"/>
      <c r="D56" s="67"/>
      <c r="E56" s="68"/>
      <c r="F56" s="69"/>
      <c r="G56" s="66"/>
      <c r="H56" s="70"/>
      <c r="I56" s="71"/>
      <c r="J56" s="71"/>
      <c r="K56" s="34" t="s">
        <v>65</v>
      </c>
      <c r="L56" s="78">
        <v>56</v>
      </c>
      <c r="M56" s="78"/>
      <c r="N56" s="73"/>
      <c r="O56" s="80" t="s">
        <v>285</v>
      </c>
      <c r="P56" s="82">
        <v>43700.98678240741</v>
      </c>
      <c r="Q56" s="80" t="s">
        <v>288</v>
      </c>
      <c r="R56" s="80"/>
      <c r="S56" s="80"/>
      <c r="T56" s="80"/>
      <c r="U56" s="80"/>
      <c r="V56" s="84" t="s">
        <v>357</v>
      </c>
      <c r="W56" s="82">
        <v>43700.98678240741</v>
      </c>
      <c r="X56" s="86">
        <v>43700</v>
      </c>
      <c r="Y56" s="88" t="s">
        <v>396</v>
      </c>
      <c r="Z56" s="84" t="s">
        <v>448</v>
      </c>
      <c r="AA56" s="80"/>
      <c r="AB56" s="80"/>
      <c r="AC56" s="88" t="s">
        <v>500</v>
      </c>
      <c r="AD56" s="80"/>
      <c r="AE56" s="80" t="b">
        <v>0</v>
      </c>
      <c r="AF56" s="80">
        <v>0</v>
      </c>
      <c r="AG56" s="88" t="s">
        <v>530</v>
      </c>
      <c r="AH56" s="80" t="b">
        <v>0</v>
      </c>
      <c r="AI56" s="80" t="s">
        <v>531</v>
      </c>
      <c r="AJ56" s="80"/>
      <c r="AK56" s="88" t="s">
        <v>530</v>
      </c>
      <c r="AL56" s="80" t="b">
        <v>0</v>
      </c>
      <c r="AM56" s="80">
        <v>10</v>
      </c>
      <c r="AN56" s="88" t="s">
        <v>517</v>
      </c>
      <c r="AO56" s="80" t="s">
        <v>534</v>
      </c>
      <c r="AP56" s="80" t="b">
        <v>0</v>
      </c>
      <c r="AQ56" s="88" t="s">
        <v>517</v>
      </c>
      <c r="AR56" s="80" t="s">
        <v>196</v>
      </c>
      <c r="AS56" s="80">
        <v>0</v>
      </c>
      <c r="AT56" s="80">
        <v>0</v>
      </c>
      <c r="AU56" s="80"/>
      <c r="AV56" s="80"/>
      <c r="AW56" s="80"/>
      <c r="AX56" s="80"/>
      <c r="AY56" s="80"/>
      <c r="AZ56" s="80"/>
      <c r="BA56" s="80"/>
      <c r="BB56" s="80"/>
      <c r="BC56">
        <v>3</v>
      </c>
      <c r="BD56" s="79" t="str">
        <f>REPLACE(INDEX(GroupVertices[Group],MATCH(Edges28[[#This Row],[Vertex 1]],GroupVertices[Vertex],0)),1,1,"")</f>
        <v>1</v>
      </c>
      <c r="BE56" s="79" t="str">
        <f>REPLACE(INDEX(GroupVertices[Group],MATCH(Edges28[[#This Row],[Vertex 2]],GroupVertices[Vertex],0)),1,1,"")</f>
        <v>1</v>
      </c>
      <c r="BF56" s="79">
        <v>13</v>
      </c>
      <c r="BG56" s="48">
        <v>1</v>
      </c>
      <c r="BH56" s="49">
        <v>2.4390243902439024</v>
      </c>
      <c r="BI56" s="48">
        <v>0</v>
      </c>
      <c r="BJ56" s="49">
        <v>0</v>
      </c>
      <c r="BK56" s="48">
        <v>0</v>
      </c>
      <c r="BL56" s="49">
        <v>0</v>
      </c>
      <c r="BM56" s="48">
        <v>40</v>
      </c>
      <c r="BN56" s="49">
        <v>97.5609756097561</v>
      </c>
      <c r="BO56" s="48">
        <v>41</v>
      </c>
    </row>
    <row r="57" spans="1:67" ht="15">
      <c r="A57" s="65" t="s">
        <v>255</v>
      </c>
      <c r="B57" s="65" t="s">
        <v>266</v>
      </c>
      <c r="C57" s="66"/>
      <c r="D57" s="67"/>
      <c r="E57" s="68"/>
      <c r="F57" s="69"/>
      <c r="G57" s="66"/>
      <c r="H57" s="70"/>
      <c r="I57" s="71"/>
      <c r="J57" s="71"/>
      <c r="K57" s="34" t="s">
        <v>65</v>
      </c>
      <c r="L57" s="78">
        <v>57</v>
      </c>
      <c r="M57" s="78"/>
      <c r="N57" s="73"/>
      <c r="O57" s="80" t="s">
        <v>286</v>
      </c>
      <c r="P57" s="82">
        <v>43704.979537037034</v>
      </c>
      <c r="Q57" s="80" t="s">
        <v>294</v>
      </c>
      <c r="R57" s="80"/>
      <c r="S57" s="80"/>
      <c r="T57" s="80" t="s">
        <v>321</v>
      </c>
      <c r="U57" s="80"/>
      <c r="V57" s="84" t="s">
        <v>357</v>
      </c>
      <c r="W57" s="82">
        <v>43704.979537037034</v>
      </c>
      <c r="X57" s="86">
        <v>43704</v>
      </c>
      <c r="Y57" s="88" t="s">
        <v>397</v>
      </c>
      <c r="Z57" s="84" t="s">
        <v>449</v>
      </c>
      <c r="AA57" s="80"/>
      <c r="AB57" s="80"/>
      <c r="AC57" s="88" t="s">
        <v>501</v>
      </c>
      <c r="AD57" s="80"/>
      <c r="AE57" s="80" t="b">
        <v>0</v>
      </c>
      <c r="AF57" s="80">
        <v>0</v>
      </c>
      <c r="AG57" s="88" t="s">
        <v>530</v>
      </c>
      <c r="AH57" s="80" t="b">
        <v>0</v>
      </c>
      <c r="AI57" s="80" t="s">
        <v>531</v>
      </c>
      <c r="AJ57" s="80"/>
      <c r="AK57" s="88" t="s">
        <v>530</v>
      </c>
      <c r="AL57" s="80" t="b">
        <v>0</v>
      </c>
      <c r="AM57" s="80">
        <v>3</v>
      </c>
      <c r="AN57" s="88" t="s">
        <v>518</v>
      </c>
      <c r="AO57" s="80" t="s">
        <v>534</v>
      </c>
      <c r="AP57" s="80" t="b">
        <v>0</v>
      </c>
      <c r="AQ57" s="88" t="s">
        <v>518</v>
      </c>
      <c r="AR57" s="80" t="s">
        <v>196</v>
      </c>
      <c r="AS57" s="80">
        <v>0</v>
      </c>
      <c r="AT57" s="80">
        <v>0</v>
      </c>
      <c r="AU57" s="80"/>
      <c r="AV57" s="80"/>
      <c r="AW57" s="80"/>
      <c r="AX57" s="80"/>
      <c r="AY57" s="80"/>
      <c r="AZ57" s="80"/>
      <c r="BA57" s="80"/>
      <c r="BB57" s="80"/>
      <c r="BC57">
        <v>3</v>
      </c>
      <c r="BD57" s="79" t="str">
        <f>REPLACE(INDEX(GroupVertices[Group],MATCH(Edges28[[#This Row],[Vertex 1]],GroupVertices[Vertex],0)),1,1,"")</f>
        <v>1</v>
      </c>
      <c r="BE57" s="79" t="str">
        <f>REPLACE(INDEX(GroupVertices[Group],MATCH(Edges28[[#This Row],[Vertex 2]],GroupVertices[Vertex],0)),1,1,"")</f>
        <v>1</v>
      </c>
      <c r="BF57" s="79">
        <v>11</v>
      </c>
      <c r="BG57" s="48"/>
      <c r="BH57" s="49"/>
      <c r="BI57" s="48"/>
      <c r="BJ57" s="49"/>
      <c r="BK57" s="48"/>
      <c r="BL57" s="49"/>
      <c r="BM57" s="48"/>
      <c r="BN57" s="49"/>
      <c r="BO57" s="48"/>
    </row>
    <row r="58" spans="1:67" ht="15">
      <c r="A58" s="65" t="s">
        <v>255</v>
      </c>
      <c r="B58" s="65" t="s">
        <v>265</v>
      </c>
      <c r="C58" s="66"/>
      <c r="D58" s="67"/>
      <c r="E58" s="68"/>
      <c r="F58" s="69"/>
      <c r="G58" s="66"/>
      <c r="H58" s="70"/>
      <c r="I58" s="71"/>
      <c r="J58" s="71"/>
      <c r="K58" s="34" t="s">
        <v>65</v>
      </c>
      <c r="L58" s="78">
        <v>58</v>
      </c>
      <c r="M58" s="78"/>
      <c r="N58" s="73"/>
      <c r="O58" s="80" t="s">
        <v>285</v>
      </c>
      <c r="P58" s="82">
        <v>43704.979537037034</v>
      </c>
      <c r="Q58" s="80" t="s">
        <v>294</v>
      </c>
      <c r="R58" s="80"/>
      <c r="S58" s="80"/>
      <c r="T58" s="80" t="s">
        <v>321</v>
      </c>
      <c r="U58" s="80"/>
      <c r="V58" s="84" t="s">
        <v>357</v>
      </c>
      <c r="W58" s="82">
        <v>43704.979537037034</v>
      </c>
      <c r="X58" s="86">
        <v>43704</v>
      </c>
      <c r="Y58" s="88" t="s">
        <v>397</v>
      </c>
      <c r="Z58" s="84" t="s">
        <v>449</v>
      </c>
      <c r="AA58" s="80"/>
      <c r="AB58" s="80"/>
      <c r="AC58" s="88" t="s">
        <v>501</v>
      </c>
      <c r="AD58" s="80"/>
      <c r="AE58" s="80" t="b">
        <v>0</v>
      </c>
      <c r="AF58" s="80">
        <v>0</v>
      </c>
      <c r="AG58" s="88" t="s">
        <v>530</v>
      </c>
      <c r="AH58" s="80" t="b">
        <v>0</v>
      </c>
      <c r="AI58" s="80" t="s">
        <v>531</v>
      </c>
      <c r="AJ58" s="80"/>
      <c r="AK58" s="88" t="s">
        <v>530</v>
      </c>
      <c r="AL58" s="80" t="b">
        <v>0</v>
      </c>
      <c r="AM58" s="80">
        <v>3</v>
      </c>
      <c r="AN58" s="88" t="s">
        <v>518</v>
      </c>
      <c r="AO58" s="80" t="s">
        <v>534</v>
      </c>
      <c r="AP58" s="80" t="b">
        <v>0</v>
      </c>
      <c r="AQ58" s="88" t="s">
        <v>518</v>
      </c>
      <c r="AR58" s="80" t="s">
        <v>196</v>
      </c>
      <c r="AS58" s="80">
        <v>0</v>
      </c>
      <c r="AT58" s="80">
        <v>0</v>
      </c>
      <c r="AU58" s="80"/>
      <c r="AV58" s="80"/>
      <c r="AW58" s="80"/>
      <c r="AX58" s="80"/>
      <c r="AY58" s="80"/>
      <c r="AZ58" s="80"/>
      <c r="BA58" s="80"/>
      <c r="BB58" s="80"/>
      <c r="BC58">
        <v>3</v>
      </c>
      <c r="BD58" s="79" t="str">
        <f>REPLACE(INDEX(GroupVertices[Group],MATCH(Edges28[[#This Row],[Vertex 1]],GroupVertices[Vertex],0)),1,1,"")</f>
        <v>1</v>
      </c>
      <c r="BE58" s="79" t="str">
        <f>REPLACE(INDEX(GroupVertices[Group],MATCH(Edges28[[#This Row],[Vertex 2]],GroupVertices[Vertex],0)),1,1,"")</f>
        <v>1</v>
      </c>
      <c r="BF58" s="79">
        <v>11</v>
      </c>
      <c r="BG58" s="48">
        <v>2</v>
      </c>
      <c r="BH58" s="49">
        <v>4.25531914893617</v>
      </c>
      <c r="BI58" s="48">
        <v>0</v>
      </c>
      <c r="BJ58" s="49">
        <v>0</v>
      </c>
      <c r="BK58" s="48">
        <v>0</v>
      </c>
      <c r="BL58" s="49">
        <v>0</v>
      </c>
      <c r="BM58" s="48">
        <v>45</v>
      </c>
      <c r="BN58" s="49">
        <v>95.74468085106383</v>
      </c>
      <c r="BO58" s="48">
        <v>47</v>
      </c>
    </row>
    <row r="59" spans="1:67" ht="15">
      <c r="A59" s="65" t="s">
        <v>255</v>
      </c>
      <c r="B59" s="65" t="s">
        <v>266</v>
      </c>
      <c r="C59" s="66"/>
      <c r="D59" s="67"/>
      <c r="E59" s="68"/>
      <c r="F59" s="69"/>
      <c r="G59" s="66"/>
      <c r="H59" s="70"/>
      <c r="I59" s="71"/>
      <c r="J59" s="71"/>
      <c r="K59" s="34" t="s">
        <v>65</v>
      </c>
      <c r="L59" s="78">
        <v>59</v>
      </c>
      <c r="M59" s="78"/>
      <c r="N59" s="73"/>
      <c r="O59" s="80" t="s">
        <v>286</v>
      </c>
      <c r="P59" s="82">
        <v>43704.979780092595</v>
      </c>
      <c r="Q59" s="80" t="s">
        <v>295</v>
      </c>
      <c r="R59" s="80"/>
      <c r="S59" s="80"/>
      <c r="T59" s="80" t="s">
        <v>322</v>
      </c>
      <c r="U59" s="80"/>
      <c r="V59" s="84" t="s">
        <v>357</v>
      </c>
      <c r="W59" s="82">
        <v>43704.979780092595</v>
      </c>
      <c r="X59" s="86">
        <v>43704</v>
      </c>
      <c r="Y59" s="88" t="s">
        <v>398</v>
      </c>
      <c r="Z59" s="84" t="s">
        <v>450</v>
      </c>
      <c r="AA59" s="80"/>
      <c r="AB59" s="80"/>
      <c r="AC59" s="88" t="s">
        <v>502</v>
      </c>
      <c r="AD59" s="80"/>
      <c r="AE59" s="80" t="b">
        <v>0</v>
      </c>
      <c r="AF59" s="80">
        <v>0</v>
      </c>
      <c r="AG59" s="88" t="s">
        <v>530</v>
      </c>
      <c r="AH59" s="80" t="b">
        <v>0</v>
      </c>
      <c r="AI59" s="80" t="s">
        <v>531</v>
      </c>
      <c r="AJ59" s="80"/>
      <c r="AK59" s="88" t="s">
        <v>530</v>
      </c>
      <c r="AL59" s="80" t="b">
        <v>0</v>
      </c>
      <c r="AM59" s="80">
        <v>3</v>
      </c>
      <c r="AN59" s="88" t="s">
        <v>519</v>
      </c>
      <c r="AO59" s="80" t="s">
        <v>534</v>
      </c>
      <c r="AP59" s="80" t="b">
        <v>0</v>
      </c>
      <c r="AQ59" s="88" t="s">
        <v>519</v>
      </c>
      <c r="AR59" s="80" t="s">
        <v>196</v>
      </c>
      <c r="AS59" s="80">
        <v>0</v>
      </c>
      <c r="AT59" s="80">
        <v>0</v>
      </c>
      <c r="AU59" s="80"/>
      <c r="AV59" s="80"/>
      <c r="AW59" s="80"/>
      <c r="AX59" s="80"/>
      <c r="AY59" s="80"/>
      <c r="AZ59" s="80"/>
      <c r="BA59" s="80"/>
      <c r="BB59" s="80"/>
      <c r="BC59">
        <v>3</v>
      </c>
      <c r="BD59" s="79" t="str">
        <f>REPLACE(INDEX(GroupVertices[Group],MATCH(Edges28[[#This Row],[Vertex 1]],GroupVertices[Vertex],0)),1,1,"")</f>
        <v>1</v>
      </c>
      <c r="BE59" s="79" t="str">
        <f>REPLACE(INDEX(GroupVertices[Group],MATCH(Edges28[[#This Row],[Vertex 2]],GroupVertices[Vertex],0)),1,1,"")</f>
        <v>1</v>
      </c>
      <c r="BF59" s="79">
        <v>12</v>
      </c>
      <c r="BG59" s="48"/>
      <c r="BH59" s="49"/>
      <c r="BI59" s="48"/>
      <c r="BJ59" s="49"/>
      <c r="BK59" s="48"/>
      <c r="BL59" s="49"/>
      <c r="BM59" s="48"/>
      <c r="BN59" s="49"/>
      <c r="BO59" s="48"/>
    </row>
    <row r="60" spans="1:67" ht="15">
      <c r="A60" s="65" t="s">
        <v>255</v>
      </c>
      <c r="B60" s="65" t="s">
        <v>265</v>
      </c>
      <c r="C60" s="66"/>
      <c r="D60" s="67"/>
      <c r="E60" s="68"/>
      <c r="F60" s="69"/>
      <c r="G60" s="66"/>
      <c r="H60" s="70"/>
      <c r="I60" s="71"/>
      <c r="J60" s="71"/>
      <c r="K60" s="34" t="s">
        <v>65</v>
      </c>
      <c r="L60" s="78">
        <v>60</v>
      </c>
      <c r="M60" s="78"/>
      <c r="N60" s="73"/>
      <c r="O60" s="80" t="s">
        <v>285</v>
      </c>
      <c r="P60" s="82">
        <v>43704.979780092595</v>
      </c>
      <c r="Q60" s="80" t="s">
        <v>295</v>
      </c>
      <c r="R60" s="80"/>
      <c r="S60" s="80"/>
      <c r="T60" s="80" t="s">
        <v>322</v>
      </c>
      <c r="U60" s="80"/>
      <c r="V60" s="84" t="s">
        <v>357</v>
      </c>
      <c r="W60" s="82">
        <v>43704.979780092595</v>
      </c>
      <c r="X60" s="86">
        <v>43704</v>
      </c>
      <c r="Y60" s="88" t="s">
        <v>398</v>
      </c>
      <c r="Z60" s="84" t="s">
        <v>450</v>
      </c>
      <c r="AA60" s="80"/>
      <c r="AB60" s="80"/>
      <c r="AC60" s="88" t="s">
        <v>502</v>
      </c>
      <c r="AD60" s="80"/>
      <c r="AE60" s="80" t="b">
        <v>0</v>
      </c>
      <c r="AF60" s="80">
        <v>0</v>
      </c>
      <c r="AG60" s="88" t="s">
        <v>530</v>
      </c>
      <c r="AH60" s="80" t="b">
        <v>0</v>
      </c>
      <c r="AI60" s="80" t="s">
        <v>531</v>
      </c>
      <c r="AJ60" s="80"/>
      <c r="AK60" s="88" t="s">
        <v>530</v>
      </c>
      <c r="AL60" s="80" t="b">
        <v>0</v>
      </c>
      <c r="AM60" s="80">
        <v>3</v>
      </c>
      <c r="AN60" s="88" t="s">
        <v>519</v>
      </c>
      <c r="AO60" s="80" t="s">
        <v>534</v>
      </c>
      <c r="AP60" s="80" t="b">
        <v>0</v>
      </c>
      <c r="AQ60" s="88" t="s">
        <v>519</v>
      </c>
      <c r="AR60" s="80" t="s">
        <v>196</v>
      </c>
      <c r="AS60" s="80">
        <v>0</v>
      </c>
      <c r="AT60" s="80">
        <v>0</v>
      </c>
      <c r="AU60" s="80"/>
      <c r="AV60" s="80"/>
      <c r="AW60" s="80"/>
      <c r="AX60" s="80"/>
      <c r="AY60" s="80"/>
      <c r="AZ60" s="80"/>
      <c r="BA60" s="80"/>
      <c r="BB60" s="80"/>
      <c r="BC60">
        <v>3</v>
      </c>
      <c r="BD60" s="79" t="str">
        <f>REPLACE(INDEX(GroupVertices[Group],MATCH(Edges28[[#This Row],[Vertex 1]],GroupVertices[Vertex],0)),1,1,"")</f>
        <v>1</v>
      </c>
      <c r="BE60" s="79" t="str">
        <f>REPLACE(INDEX(GroupVertices[Group],MATCH(Edges28[[#This Row],[Vertex 2]],GroupVertices[Vertex],0)),1,1,"")</f>
        <v>1</v>
      </c>
      <c r="BF60" s="79">
        <v>12</v>
      </c>
      <c r="BG60" s="48"/>
      <c r="BH60" s="49"/>
      <c r="BI60" s="48"/>
      <c r="BJ60" s="49"/>
      <c r="BK60" s="48"/>
      <c r="BL60" s="49"/>
      <c r="BM60" s="48"/>
      <c r="BN60" s="49"/>
      <c r="BO60" s="48"/>
    </row>
    <row r="61" spans="1:67" ht="15">
      <c r="A61" s="65" t="s">
        <v>255</v>
      </c>
      <c r="B61" s="65" t="s">
        <v>264</v>
      </c>
      <c r="C61" s="66"/>
      <c r="D61" s="67"/>
      <c r="E61" s="68"/>
      <c r="F61" s="69"/>
      <c r="G61" s="66"/>
      <c r="H61" s="70"/>
      <c r="I61" s="71"/>
      <c r="J61" s="71"/>
      <c r="K61" s="34" t="s">
        <v>65</v>
      </c>
      <c r="L61" s="78">
        <v>61</v>
      </c>
      <c r="M61" s="78"/>
      <c r="N61" s="73"/>
      <c r="O61" s="80" t="s">
        <v>285</v>
      </c>
      <c r="P61" s="82">
        <v>43704.979780092595</v>
      </c>
      <c r="Q61" s="80" t="s">
        <v>295</v>
      </c>
      <c r="R61" s="80"/>
      <c r="S61" s="80"/>
      <c r="T61" s="80" t="s">
        <v>322</v>
      </c>
      <c r="U61" s="80"/>
      <c r="V61" s="84" t="s">
        <v>357</v>
      </c>
      <c r="W61" s="82">
        <v>43704.979780092595</v>
      </c>
      <c r="X61" s="86">
        <v>43704</v>
      </c>
      <c r="Y61" s="88" t="s">
        <v>398</v>
      </c>
      <c r="Z61" s="84" t="s">
        <v>450</v>
      </c>
      <c r="AA61" s="80"/>
      <c r="AB61" s="80"/>
      <c r="AC61" s="88" t="s">
        <v>502</v>
      </c>
      <c r="AD61" s="80"/>
      <c r="AE61" s="80" t="b">
        <v>0</v>
      </c>
      <c r="AF61" s="80">
        <v>0</v>
      </c>
      <c r="AG61" s="88" t="s">
        <v>530</v>
      </c>
      <c r="AH61" s="80" t="b">
        <v>0</v>
      </c>
      <c r="AI61" s="80" t="s">
        <v>531</v>
      </c>
      <c r="AJ61" s="80"/>
      <c r="AK61" s="88" t="s">
        <v>530</v>
      </c>
      <c r="AL61" s="80" t="b">
        <v>0</v>
      </c>
      <c r="AM61" s="80">
        <v>3</v>
      </c>
      <c r="AN61" s="88" t="s">
        <v>519</v>
      </c>
      <c r="AO61" s="80" t="s">
        <v>534</v>
      </c>
      <c r="AP61" s="80" t="b">
        <v>0</v>
      </c>
      <c r="AQ61" s="88" t="s">
        <v>519</v>
      </c>
      <c r="AR61" s="80" t="s">
        <v>196</v>
      </c>
      <c r="AS61" s="80">
        <v>0</v>
      </c>
      <c r="AT61" s="80">
        <v>0</v>
      </c>
      <c r="AU61" s="80"/>
      <c r="AV61" s="80"/>
      <c r="AW61" s="80"/>
      <c r="AX61" s="80"/>
      <c r="AY61" s="80"/>
      <c r="AZ61" s="80"/>
      <c r="BA61" s="80"/>
      <c r="BB61" s="80"/>
      <c r="BC61">
        <v>2</v>
      </c>
      <c r="BD61" s="79" t="str">
        <f>REPLACE(INDEX(GroupVertices[Group],MATCH(Edges28[[#This Row],[Vertex 1]],GroupVertices[Vertex],0)),1,1,"")</f>
        <v>1</v>
      </c>
      <c r="BE61" s="79" t="str">
        <f>REPLACE(INDEX(GroupVertices[Group],MATCH(Edges28[[#This Row],[Vertex 2]],GroupVertices[Vertex],0)),1,1,"")</f>
        <v>1</v>
      </c>
      <c r="BF61" s="79">
        <v>12</v>
      </c>
      <c r="BG61" s="48"/>
      <c r="BH61" s="49"/>
      <c r="BI61" s="48"/>
      <c r="BJ61" s="49"/>
      <c r="BK61" s="48"/>
      <c r="BL61" s="49"/>
      <c r="BM61" s="48"/>
      <c r="BN61" s="49"/>
      <c r="BO61" s="48"/>
    </row>
    <row r="62" spans="1:67" ht="15">
      <c r="A62" s="65" t="s">
        <v>255</v>
      </c>
      <c r="B62" s="65" t="s">
        <v>274</v>
      </c>
      <c r="C62" s="66"/>
      <c r="D62" s="67"/>
      <c r="E62" s="68"/>
      <c r="F62" s="69"/>
      <c r="G62" s="66"/>
      <c r="H62" s="70"/>
      <c r="I62" s="71"/>
      <c r="J62" s="71"/>
      <c r="K62" s="34" t="s">
        <v>65</v>
      </c>
      <c r="L62" s="78">
        <v>62</v>
      </c>
      <c r="M62" s="78"/>
      <c r="N62" s="73"/>
      <c r="O62" s="80" t="s">
        <v>285</v>
      </c>
      <c r="P62" s="82">
        <v>43704.979780092595</v>
      </c>
      <c r="Q62" s="80" t="s">
        <v>295</v>
      </c>
      <c r="R62" s="80"/>
      <c r="S62" s="80"/>
      <c r="T62" s="80" t="s">
        <v>322</v>
      </c>
      <c r="U62" s="80"/>
      <c r="V62" s="84" t="s">
        <v>357</v>
      </c>
      <c r="W62" s="82">
        <v>43704.979780092595</v>
      </c>
      <c r="X62" s="86">
        <v>43704</v>
      </c>
      <c r="Y62" s="88" t="s">
        <v>398</v>
      </c>
      <c r="Z62" s="84" t="s">
        <v>450</v>
      </c>
      <c r="AA62" s="80"/>
      <c r="AB62" s="80"/>
      <c r="AC62" s="88" t="s">
        <v>502</v>
      </c>
      <c r="AD62" s="80"/>
      <c r="AE62" s="80" t="b">
        <v>0</v>
      </c>
      <c r="AF62" s="80">
        <v>0</v>
      </c>
      <c r="AG62" s="88" t="s">
        <v>530</v>
      </c>
      <c r="AH62" s="80" t="b">
        <v>0</v>
      </c>
      <c r="AI62" s="80" t="s">
        <v>531</v>
      </c>
      <c r="AJ62" s="80"/>
      <c r="AK62" s="88" t="s">
        <v>530</v>
      </c>
      <c r="AL62" s="80" t="b">
        <v>0</v>
      </c>
      <c r="AM62" s="80">
        <v>3</v>
      </c>
      <c r="AN62" s="88" t="s">
        <v>519</v>
      </c>
      <c r="AO62" s="80" t="s">
        <v>534</v>
      </c>
      <c r="AP62" s="80" t="b">
        <v>0</v>
      </c>
      <c r="AQ62" s="88" t="s">
        <v>519</v>
      </c>
      <c r="AR62" s="80" t="s">
        <v>196</v>
      </c>
      <c r="AS62" s="80">
        <v>0</v>
      </c>
      <c r="AT62" s="80">
        <v>0</v>
      </c>
      <c r="AU62" s="80"/>
      <c r="AV62" s="80"/>
      <c r="AW62" s="80"/>
      <c r="AX62" s="80"/>
      <c r="AY62" s="80"/>
      <c r="AZ62" s="80"/>
      <c r="BA62" s="80"/>
      <c r="BB62" s="80"/>
      <c r="BC62">
        <v>2</v>
      </c>
      <c r="BD62" s="79" t="str">
        <f>REPLACE(INDEX(GroupVertices[Group],MATCH(Edges28[[#This Row],[Vertex 1]],GroupVertices[Vertex],0)),1,1,"")</f>
        <v>1</v>
      </c>
      <c r="BE62" s="79" t="str">
        <f>REPLACE(INDEX(GroupVertices[Group],MATCH(Edges28[[#This Row],[Vertex 2]],GroupVertices[Vertex],0)),1,1,"")</f>
        <v>1</v>
      </c>
      <c r="BF62" s="79">
        <v>12</v>
      </c>
      <c r="BG62" s="48">
        <v>1</v>
      </c>
      <c r="BH62" s="49">
        <v>6.25</v>
      </c>
      <c r="BI62" s="48">
        <v>0</v>
      </c>
      <c r="BJ62" s="49">
        <v>0</v>
      </c>
      <c r="BK62" s="48">
        <v>0</v>
      </c>
      <c r="BL62" s="49">
        <v>0</v>
      </c>
      <c r="BM62" s="48">
        <v>15</v>
      </c>
      <c r="BN62" s="49">
        <v>93.75</v>
      </c>
      <c r="BO62" s="48">
        <v>16</v>
      </c>
    </row>
    <row r="63" spans="1:67" ht="15">
      <c r="A63" s="65" t="s">
        <v>256</v>
      </c>
      <c r="B63" s="65" t="s">
        <v>256</v>
      </c>
      <c r="C63" s="66"/>
      <c r="D63" s="67"/>
      <c r="E63" s="68"/>
      <c r="F63" s="69"/>
      <c r="G63" s="66"/>
      <c r="H63" s="70"/>
      <c r="I63" s="71"/>
      <c r="J63" s="71"/>
      <c r="K63" s="34" t="s">
        <v>65</v>
      </c>
      <c r="L63" s="78">
        <v>63</v>
      </c>
      <c r="M63" s="78"/>
      <c r="N63" s="73"/>
      <c r="O63" s="80" t="s">
        <v>196</v>
      </c>
      <c r="P63" s="82">
        <v>43704.0284837963</v>
      </c>
      <c r="Q63" s="80" t="s">
        <v>291</v>
      </c>
      <c r="R63" s="84" t="s">
        <v>309</v>
      </c>
      <c r="S63" s="80" t="s">
        <v>316</v>
      </c>
      <c r="T63" s="80" t="s">
        <v>323</v>
      </c>
      <c r="U63" s="84" t="s">
        <v>331</v>
      </c>
      <c r="V63" s="84" t="s">
        <v>331</v>
      </c>
      <c r="W63" s="82">
        <v>43704.0284837963</v>
      </c>
      <c r="X63" s="86">
        <v>43704</v>
      </c>
      <c r="Y63" s="88" t="s">
        <v>399</v>
      </c>
      <c r="Z63" s="84" t="s">
        <v>451</v>
      </c>
      <c r="AA63" s="80"/>
      <c r="AB63" s="80"/>
      <c r="AC63" s="88" t="s">
        <v>503</v>
      </c>
      <c r="AD63" s="80"/>
      <c r="AE63" s="80" t="b">
        <v>0</v>
      </c>
      <c r="AF63" s="80">
        <v>7</v>
      </c>
      <c r="AG63" s="88" t="s">
        <v>530</v>
      </c>
      <c r="AH63" s="80" t="b">
        <v>0</v>
      </c>
      <c r="AI63" s="80" t="s">
        <v>531</v>
      </c>
      <c r="AJ63" s="80"/>
      <c r="AK63" s="88" t="s">
        <v>530</v>
      </c>
      <c r="AL63" s="80" t="b">
        <v>0</v>
      </c>
      <c r="AM63" s="80">
        <v>9</v>
      </c>
      <c r="AN63" s="88" t="s">
        <v>530</v>
      </c>
      <c r="AO63" s="80" t="s">
        <v>534</v>
      </c>
      <c r="AP63" s="80" t="b">
        <v>0</v>
      </c>
      <c r="AQ63" s="88" t="s">
        <v>503</v>
      </c>
      <c r="AR63" s="80" t="s">
        <v>196</v>
      </c>
      <c r="AS63" s="80">
        <v>0</v>
      </c>
      <c r="AT63" s="80">
        <v>0</v>
      </c>
      <c r="AU63" s="80"/>
      <c r="AV63" s="80"/>
      <c r="AW63" s="80"/>
      <c r="AX63" s="80"/>
      <c r="AY63" s="80"/>
      <c r="AZ63" s="80"/>
      <c r="BA63" s="80"/>
      <c r="BB63" s="80"/>
      <c r="BC63">
        <v>1</v>
      </c>
      <c r="BD63" s="79" t="str">
        <f>REPLACE(INDEX(GroupVertices[Group],MATCH(Edges28[[#This Row],[Vertex 1]],GroupVertices[Vertex],0)),1,1,"")</f>
        <v>2</v>
      </c>
      <c r="BE63" s="79" t="str">
        <f>REPLACE(INDEX(GroupVertices[Group],MATCH(Edges28[[#This Row],[Vertex 2]],GroupVertices[Vertex],0)),1,1,"")</f>
        <v>2</v>
      </c>
      <c r="BF63" s="79">
        <v>14</v>
      </c>
      <c r="BG63" s="48">
        <v>0</v>
      </c>
      <c r="BH63" s="49">
        <v>0</v>
      </c>
      <c r="BI63" s="48">
        <v>0</v>
      </c>
      <c r="BJ63" s="49">
        <v>0</v>
      </c>
      <c r="BK63" s="48">
        <v>0</v>
      </c>
      <c r="BL63" s="49">
        <v>0</v>
      </c>
      <c r="BM63" s="48">
        <v>31</v>
      </c>
      <c r="BN63" s="49">
        <v>100</v>
      </c>
      <c r="BO63" s="48">
        <v>31</v>
      </c>
    </row>
    <row r="64" spans="1:67" ht="15">
      <c r="A64" s="65" t="s">
        <v>257</v>
      </c>
      <c r="B64" s="65" t="s">
        <v>256</v>
      </c>
      <c r="C64" s="66"/>
      <c r="D64" s="67"/>
      <c r="E64" s="68"/>
      <c r="F64" s="69"/>
      <c r="G64" s="66"/>
      <c r="H64" s="70"/>
      <c r="I64" s="71"/>
      <c r="J64" s="71"/>
      <c r="K64" s="34" t="s">
        <v>65</v>
      </c>
      <c r="L64" s="78">
        <v>64</v>
      </c>
      <c r="M64" s="78"/>
      <c r="N64" s="73"/>
      <c r="O64" s="80" t="s">
        <v>286</v>
      </c>
      <c r="P64" s="82">
        <v>43705.21090277778</v>
      </c>
      <c r="Q64" s="80" t="s">
        <v>291</v>
      </c>
      <c r="R64" s="80"/>
      <c r="S64" s="80"/>
      <c r="T64" s="80"/>
      <c r="U64" s="80"/>
      <c r="V64" s="84" t="s">
        <v>358</v>
      </c>
      <c r="W64" s="82">
        <v>43705.21090277778</v>
      </c>
      <c r="X64" s="86">
        <v>43705</v>
      </c>
      <c r="Y64" s="88" t="s">
        <v>400</v>
      </c>
      <c r="Z64" s="84" t="s">
        <v>452</v>
      </c>
      <c r="AA64" s="80"/>
      <c r="AB64" s="80"/>
      <c r="AC64" s="88" t="s">
        <v>504</v>
      </c>
      <c r="AD64" s="80"/>
      <c r="AE64" s="80" t="b">
        <v>0</v>
      </c>
      <c r="AF64" s="80">
        <v>0</v>
      </c>
      <c r="AG64" s="88" t="s">
        <v>530</v>
      </c>
      <c r="AH64" s="80" t="b">
        <v>0</v>
      </c>
      <c r="AI64" s="80" t="s">
        <v>531</v>
      </c>
      <c r="AJ64" s="80"/>
      <c r="AK64" s="88" t="s">
        <v>530</v>
      </c>
      <c r="AL64" s="80" t="b">
        <v>0</v>
      </c>
      <c r="AM64" s="80">
        <v>9</v>
      </c>
      <c r="AN64" s="88" t="s">
        <v>503</v>
      </c>
      <c r="AO64" s="80" t="s">
        <v>534</v>
      </c>
      <c r="AP64" s="80" t="b">
        <v>0</v>
      </c>
      <c r="AQ64" s="88" t="s">
        <v>503</v>
      </c>
      <c r="AR64" s="80" t="s">
        <v>196</v>
      </c>
      <c r="AS64" s="80">
        <v>0</v>
      </c>
      <c r="AT64" s="80">
        <v>0</v>
      </c>
      <c r="AU64" s="80"/>
      <c r="AV64" s="80"/>
      <c r="AW64" s="80"/>
      <c r="AX64" s="80"/>
      <c r="AY64" s="80"/>
      <c r="AZ64" s="80"/>
      <c r="BA64" s="80"/>
      <c r="BB64" s="80"/>
      <c r="BC64">
        <v>1</v>
      </c>
      <c r="BD64" s="79" t="str">
        <f>REPLACE(INDEX(GroupVertices[Group],MATCH(Edges28[[#This Row],[Vertex 1]],GroupVertices[Vertex],0)),1,1,"")</f>
        <v>2</v>
      </c>
      <c r="BE64" s="79" t="str">
        <f>REPLACE(INDEX(GroupVertices[Group],MATCH(Edges28[[#This Row],[Vertex 2]],GroupVertices[Vertex],0)),1,1,"")</f>
        <v>2</v>
      </c>
      <c r="BF64" s="79">
        <v>14</v>
      </c>
      <c r="BG64" s="48">
        <v>0</v>
      </c>
      <c r="BH64" s="49">
        <v>0</v>
      </c>
      <c r="BI64" s="48">
        <v>0</v>
      </c>
      <c r="BJ64" s="49">
        <v>0</v>
      </c>
      <c r="BK64" s="48">
        <v>0</v>
      </c>
      <c r="BL64" s="49">
        <v>0</v>
      </c>
      <c r="BM64" s="48">
        <v>31</v>
      </c>
      <c r="BN64" s="49">
        <v>100</v>
      </c>
      <c r="BO64" s="48">
        <v>31</v>
      </c>
    </row>
    <row r="65" spans="1:67" ht="15">
      <c r="A65" s="65" t="s">
        <v>258</v>
      </c>
      <c r="B65" s="65" t="s">
        <v>266</v>
      </c>
      <c r="C65" s="66"/>
      <c r="D65" s="67"/>
      <c r="E65" s="68"/>
      <c r="F65" s="69"/>
      <c r="G65" s="66"/>
      <c r="H65" s="70"/>
      <c r="I65" s="71"/>
      <c r="J65" s="71"/>
      <c r="K65" s="34" t="s">
        <v>65</v>
      </c>
      <c r="L65" s="78">
        <v>65</v>
      </c>
      <c r="M65" s="78"/>
      <c r="N65" s="73"/>
      <c r="O65" s="80" t="s">
        <v>286</v>
      </c>
      <c r="P65" s="82">
        <v>43700.9859375</v>
      </c>
      <c r="Q65" s="80" t="s">
        <v>288</v>
      </c>
      <c r="R65" s="80"/>
      <c r="S65" s="80"/>
      <c r="T65" s="80"/>
      <c r="U65" s="80"/>
      <c r="V65" s="84" t="s">
        <v>359</v>
      </c>
      <c r="W65" s="82">
        <v>43700.9859375</v>
      </c>
      <c r="X65" s="86">
        <v>43700</v>
      </c>
      <c r="Y65" s="88" t="s">
        <v>401</v>
      </c>
      <c r="Z65" s="84" t="s">
        <v>453</v>
      </c>
      <c r="AA65" s="80"/>
      <c r="AB65" s="80"/>
      <c r="AC65" s="88" t="s">
        <v>505</v>
      </c>
      <c r="AD65" s="80"/>
      <c r="AE65" s="80" t="b">
        <v>0</v>
      </c>
      <c r="AF65" s="80">
        <v>0</v>
      </c>
      <c r="AG65" s="88" t="s">
        <v>530</v>
      </c>
      <c r="AH65" s="80" t="b">
        <v>0</v>
      </c>
      <c r="AI65" s="80" t="s">
        <v>531</v>
      </c>
      <c r="AJ65" s="80"/>
      <c r="AK65" s="88" t="s">
        <v>530</v>
      </c>
      <c r="AL65" s="80" t="b">
        <v>0</v>
      </c>
      <c r="AM65" s="80">
        <v>10</v>
      </c>
      <c r="AN65" s="88" t="s">
        <v>517</v>
      </c>
      <c r="AO65" s="80" t="s">
        <v>534</v>
      </c>
      <c r="AP65" s="80" t="b">
        <v>0</v>
      </c>
      <c r="AQ65" s="88" t="s">
        <v>517</v>
      </c>
      <c r="AR65" s="80" t="s">
        <v>196</v>
      </c>
      <c r="AS65" s="80">
        <v>0</v>
      </c>
      <c r="AT65" s="80">
        <v>0</v>
      </c>
      <c r="AU65" s="80"/>
      <c r="AV65" s="80"/>
      <c r="AW65" s="80"/>
      <c r="AX65" s="80"/>
      <c r="AY65" s="80"/>
      <c r="AZ65" s="80"/>
      <c r="BA65" s="80"/>
      <c r="BB65" s="80"/>
      <c r="BC65">
        <v>3</v>
      </c>
      <c r="BD65" s="79" t="str">
        <f>REPLACE(INDEX(GroupVertices[Group],MATCH(Edges28[[#This Row],[Vertex 1]],GroupVertices[Vertex],0)),1,1,"")</f>
        <v>1</v>
      </c>
      <c r="BE65" s="79" t="str">
        <f>REPLACE(INDEX(GroupVertices[Group],MATCH(Edges28[[#This Row],[Vertex 2]],GroupVertices[Vertex],0)),1,1,"")</f>
        <v>1</v>
      </c>
      <c r="BF65" s="79">
        <v>13</v>
      </c>
      <c r="BG65" s="48"/>
      <c r="BH65" s="49"/>
      <c r="BI65" s="48"/>
      <c r="BJ65" s="49"/>
      <c r="BK65" s="48"/>
      <c r="BL65" s="49"/>
      <c r="BM65" s="48"/>
      <c r="BN65" s="49"/>
      <c r="BO65" s="48"/>
    </row>
    <row r="66" spans="1:67" ht="15">
      <c r="A66" s="65" t="s">
        <v>258</v>
      </c>
      <c r="B66" s="65" t="s">
        <v>264</v>
      </c>
      <c r="C66" s="66"/>
      <c r="D66" s="67"/>
      <c r="E66" s="68"/>
      <c r="F66" s="69"/>
      <c r="G66" s="66"/>
      <c r="H66" s="70"/>
      <c r="I66" s="71"/>
      <c r="J66" s="71"/>
      <c r="K66" s="34" t="s">
        <v>65</v>
      </c>
      <c r="L66" s="78">
        <v>66</v>
      </c>
      <c r="M66" s="78"/>
      <c r="N66" s="73"/>
      <c r="O66" s="80" t="s">
        <v>285</v>
      </c>
      <c r="P66" s="82">
        <v>43700.9859375</v>
      </c>
      <c r="Q66" s="80" t="s">
        <v>288</v>
      </c>
      <c r="R66" s="80"/>
      <c r="S66" s="80"/>
      <c r="T66" s="80"/>
      <c r="U66" s="80"/>
      <c r="V66" s="84" t="s">
        <v>359</v>
      </c>
      <c r="W66" s="82">
        <v>43700.9859375</v>
      </c>
      <c r="X66" s="86">
        <v>43700</v>
      </c>
      <c r="Y66" s="88" t="s">
        <v>401</v>
      </c>
      <c r="Z66" s="84" t="s">
        <v>453</v>
      </c>
      <c r="AA66" s="80"/>
      <c r="AB66" s="80"/>
      <c r="AC66" s="88" t="s">
        <v>505</v>
      </c>
      <c r="AD66" s="80"/>
      <c r="AE66" s="80" t="b">
        <v>0</v>
      </c>
      <c r="AF66" s="80">
        <v>0</v>
      </c>
      <c r="AG66" s="88" t="s">
        <v>530</v>
      </c>
      <c r="AH66" s="80" t="b">
        <v>0</v>
      </c>
      <c r="AI66" s="80" t="s">
        <v>531</v>
      </c>
      <c r="AJ66" s="80"/>
      <c r="AK66" s="88" t="s">
        <v>530</v>
      </c>
      <c r="AL66" s="80" t="b">
        <v>0</v>
      </c>
      <c r="AM66" s="80">
        <v>10</v>
      </c>
      <c r="AN66" s="88" t="s">
        <v>517</v>
      </c>
      <c r="AO66" s="80" t="s">
        <v>534</v>
      </c>
      <c r="AP66" s="80" t="b">
        <v>0</v>
      </c>
      <c r="AQ66" s="88" t="s">
        <v>517</v>
      </c>
      <c r="AR66" s="80" t="s">
        <v>196</v>
      </c>
      <c r="AS66" s="80">
        <v>0</v>
      </c>
      <c r="AT66" s="80">
        <v>0</v>
      </c>
      <c r="AU66" s="80"/>
      <c r="AV66" s="80"/>
      <c r="AW66" s="80"/>
      <c r="AX66" s="80"/>
      <c r="AY66" s="80"/>
      <c r="AZ66" s="80"/>
      <c r="BA66" s="80"/>
      <c r="BB66" s="80"/>
      <c r="BC66">
        <v>2</v>
      </c>
      <c r="BD66" s="79" t="str">
        <f>REPLACE(INDEX(GroupVertices[Group],MATCH(Edges28[[#This Row],[Vertex 1]],GroupVertices[Vertex],0)),1,1,"")</f>
        <v>1</v>
      </c>
      <c r="BE66" s="79" t="str">
        <f>REPLACE(INDEX(GroupVertices[Group],MATCH(Edges28[[#This Row],[Vertex 2]],GroupVertices[Vertex],0)),1,1,"")</f>
        <v>1</v>
      </c>
      <c r="BF66" s="79">
        <v>13</v>
      </c>
      <c r="BG66" s="48"/>
      <c r="BH66" s="49"/>
      <c r="BI66" s="48"/>
      <c r="BJ66" s="49"/>
      <c r="BK66" s="48"/>
      <c r="BL66" s="49"/>
      <c r="BM66" s="48"/>
      <c r="BN66" s="49"/>
      <c r="BO66" s="48"/>
    </row>
    <row r="67" spans="1:67" ht="15">
      <c r="A67" s="65" t="s">
        <v>258</v>
      </c>
      <c r="B67" s="65" t="s">
        <v>274</v>
      </c>
      <c r="C67" s="66"/>
      <c r="D67" s="67"/>
      <c r="E67" s="68"/>
      <c r="F67" s="69"/>
      <c r="G67" s="66"/>
      <c r="H67" s="70"/>
      <c r="I67" s="71"/>
      <c r="J67" s="71"/>
      <c r="K67" s="34" t="s">
        <v>65</v>
      </c>
      <c r="L67" s="78">
        <v>67</v>
      </c>
      <c r="M67" s="78"/>
      <c r="N67" s="73"/>
      <c r="O67" s="80" t="s">
        <v>285</v>
      </c>
      <c r="P67" s="82">
        <v>43700.9859375</v>
      </c>
      <c r="Q67" s="80" t="s">
        <v>288</v>
      </c>
      <c r="R67" s="80"/>
      <c r="S67" s="80"/>
      <c r="T67" s="80"/>
      <c r="U67" s="80"/>
      <c r="V67" s="84" t="s">
        <v>359</v>
      </c>
      <c r="W67" s="82">
        <v>43700.9859375</v>
      </c>
      <c r="X67" s="86">
        <v>43700</v>
      </c>
      <c r="Y67" s="88" t="s">
        <v>401</v>
      </c>
      <c r="Z67" s="84" t="s">
        <v>453</v>
      </c>
      <c r="AA67" s="80"/>
      <c r="AB67" s="80"/>
      <c r="AC67" s="88" t="s">
        <v>505</v>
      </c>
      <c r="AD67" s="80"/>
      <c r="AE67" s="80" t="b">
        <v>0</v>
      </c>
      <c r="AF67" s="80">
        <v>0</v>
      </c>
      <c r="AG67" s="88" t="s">
        <v>530</v>
      </c>
      <c r="AH67" s="80" t="b">
        <v>0</v>
      </c>
      <c r="AI67" s="80" t="s">
        <v>531</v>
      </c>
      <c r="AJ67" s="80"/>
      <c r="AK67" s="88" t="s">
        <v>530</v>
      </c>
      <c r="AL67" s="80" t="b">
        <v>0</v>
      </c>
      <c r="AM67" s="80">
        <v>10</v>
      </c>
      <c r="AN67" s="88" t="s">
        <v>517</v>
      </c>
      <c r="AO67" s="80" t="s">
        <v>534</v>
      </c>
      <c r="AP67" s="80" t="b">
        <v>0</v>
      </c>
      <c r="AQ67" s="88" t="s">
        <v>517</v>
      </c>
      <c r="AR67" s="80" t="s">
        <v>196</v>
      </c>
      <c r="AS67" s="80">
        <v>0</v>
      </c>
      <c r="AT67" s="80">
        <v>0</v>
      </c>
      <c r="AU67" s="80"/>
      <c r="AV67" s="80"/>
      <c r="AW67" s="80"/>
      <c r="AX67" s="80"/>
      <c r="AY67" s="80"/>
      <c r="AZ67" s="80"/>
      <c r="BA67" s="80"/>
      <c r="BB67" s="80"/>
      <c r="BC67">
        <v>2</v>
      </c>
      <c r="BD67" s="79" t="str">
        <f>REPLACE(INDEX(GroupVertices[Group],MATCH(Edges28[[#This Row],[Vertex 1]],GroupVertices[Vertex],0)),1,1,"")</f>
        <v>1</v>
      </c>
      <c r="BE67" s="79" t="str">
        <f>REPLACE(INDEX(GroupVertices[Group],MATCH(Edges28[[#This Row],[Vertex 2]],GroupVertices[Vertex],0)),1,1,"")</f>
        <v>1</v>
      </c>
      <c r="BF67" s="79">
        <v>13</v>
      </c>
      <c r="BG67" s="48"/>
      <c r="BH67" s="49"/>
      <c r="BI67" s="48"/>
      <c r="BJ67" s="49"/>
      <c r="BK67" s="48"/>
      <c r="BL67" s="49"/>
      <c r="BM67" s="48"/>
      <c r="BN67" s="49"/>
      <c r="BO67" s="48"/>
    </row>
    <row r="68" spans="1:67" ht="15">
      <c r="A68" s="65" t="s">
        <v>258</v>
      </c>
      <c r="B68" s="65" t="s">
        <v>265</v>
      </c>
      <c r="C68" s="66"/>
      <c r="D68" s="67"/>
      <c r="E68" s="68"/>
      <c r="F68" s="69"/>
      <c r="G68" s="66"/>
      <c r="H68" s="70"/>
      <c r="I68" s="71"/>
      <c r="J68" s="71"/>
      <c r="K68" s="34" t="s">
        <v>65</v>
      </c>
      <c r="L68" s="78">
        <v>68</v>
      </c>
      <c r="M68" s="78"/>
      <c r="N68" s="73"/>
      <c r="O68" s="80" t="s">
        <v>285</v>
      </c>
      <c r="P68" s="82">
        <v>43700.9859375</v>
      </c>
      <c r="Q68" s="80" t="s">
        <v>288</v>
      </c>
      <c r="R68" s="80"/>
      <c r="S68" s="80"/>
      <c r="T68" s="80"/>
      <c r="U68" s="80"/>
      <c r="V68" s="84" t="s">
        <v>359</v>
      </c>
      <c r="W68" s="82">
        <v>43700.9859375</v>
      </c>
      <c r="X68" s="86">
        <v>43700</v>
      </c>
      <c r="Y68" s="88" t="s">
        <v>401</v>
      </c>
      <c r="Z68" s="84" t="s">
        <v>453</v>
      </c>
      <c r="AA68" s="80"/>
      <c r="AB68" s="80"/>
      <c r="AC68" s="88" t="s">
        <v>505</v>
      </c>
      <c r="AD68" s="80"/>
      <c r="AE68" s="80" t="b">
        <v>0</v>
      </c>
      <c r="AF68" s="80">
        <v>0</v>
      </c>
      <c r="AG68" s="88" t="s">
        <v>530</v>
      </c>
      <c r="AH68" s="80" t="b">
        <v>0</v>
      </c>
      <c r="AI68" s="80" t="s">
        <v>531</v>
      </c>
      <c r="AJ68" s="80"/>
      <c r="AK68" s="88" t="s">
        <v>530</v>
      </c>
      <c r="AL68" s="80" t="b">
        <v>0</v>
      </c>
      <c r="AM68" s="80">
        <v>10</v>
      </c>
      <c r="AN68" s="88" t="s">
        <v>517</v>
      </c>
      <c r="AO68" s="80" t="s">
        <v>534</v>
      </c>
      <c r="AP68" s="80" t="b">
        <v>0</v>
      </c>
      <c r="AQ68" s="88" t="s">
        <v>517</v>
      </c>
      <c r="AR68" s="80" t="s">
        <v>196</v>
      </c>
      <c r="AS68" s="80">
        <v>0</v>
      </c>
      <c r="AT68" s="80">
        <v>0</v>
      </c>
      <c r="AU68" s="80"/>
      <c r="AV68" s="80"/>
      <c r="AW68" s="80"/>
      <c r="AX68" s="80"/>
      <c r="AY68" s="80"/>
      <c r="AZ68" s="80"/>
      <c r="BA68" s="80"/>
      <c r="BB68" s="80"/>
      <c r="BC68">
        <v>3</v>
      </c>
      <c r="BD68" s="79" t="str">
        <f>REPLACE(INDEX(GroupVertices[Group],MATCH(Edges28[[#This Row],[Vertex 1]],GroupVertices[Vertex],0)),1,1,"")</f>
        <v>1</v>
      </c>
      <c r="BE68" s="79" t="str">
        <f>REPLACE(INDEX(GroupVertices[Group],MATCH(Edges28[[#This Row],[Vertex 2]],GroupVertices[Vertex],0)),1,1,"")</f>
        <v>1</v>
      </c>
      <c r="BF68" s="79">
        <v>13</v>
      </c>
      <c r="BG68" s="48">
        <v>1</v>
      </c>
      <c r="BH68" s="49">
        <v>2.4390243902439024</v>
      </c>
      <c r="BI68" s="48">
        <v>0</v>
      </c>
      <c r="BJ68" s="49">
        <v>0</v>
      </c>
      <c r="BK68" s="48">
        <v>0</v>
      </c>
      <c r="BL68" s="49">
        <v>0</v>
      </c>
      <c r="BM68" s="48">
        <v>40</v>
      </c>
      <c r="BN68" s="49">
        <v>97.5609756097561</v>
      </c>
      <c r="BO68" s="48">
        <v>41</v>
      </c>
    </row>
    <row r="69" spans="1:67" ht="15">
      <c r="A69" s="65" t="s">
        <v>258</v>
      </c>
      <c r="B69" s="65" t="s">
        <v>266</v>
      </c>
      <c r="C69" s="66"/>
      <c r="D69" s="67"/>
      <c r="E69" s="68"/>
      <c r="F69" s="69"/>
      <c r="G69" s="66"/>
      <c r="H69" s="70"/>
      <c r="I69" s="71"/>
      <c r="J69" s="71"/>
      <c r="K69" s="34" t="s">
        <v>65</v>
      </c>
      <c r="L69" s="78">
        <v>69</v>
      </c>
      <c r="M69" s="78"/>
      <c r="N69" s="73"/>
      <c r="O69" s="80" t="s">
        <v>286</v>
      </c>
      <c r="P69" s="82">
        <v>43705.57502314815</v>
      </c>
      <c r="Q69" s="80" t="s">
        <v>295</v>
      </c>
      <c r="R69" s="80"/>
      <c r="S69" s="80"/>
      <c r="T69" s="80" t="s">
        <v>322</v>
      </c>
      <c r="U69" s="80"/>
      <c r="V69" s="84" t="s">
        <v>359</v>
      </c>
      <c r="W69" s="82">
        <v>43705.57502314815</v>
      </c>
      <c r="X69" s="86">
        <v>43705</v>
      </c>
      <c r="Y69" s="88" t="s">
        <v>402</v>
      </c>
      <c r="Z69" s="84" t="s">
        <v>454</v>
      </c>
      <c r="AA69" s="80"/>
      <c r="AB69" s="80"/>
      <c r="AC69" s="88" t="s">
        <v>506</v>
      </c>
      <c r="AD69" s="80"/>
      <c r="AE69" s="80" t="b">
        <v>0</v>
      </c>
      <c r="AF69" s="80">
        <v>0</v>
      </c>
      <c r="AG69" s="88" t="s">
        <v>530</v>
      </c>
      <c r="AH69" s="80" t="b">
        <v>0</v>
      </c>
      <c r="AI69" s="80" t="s">
        <v>531</v>
      </c>
      <c r="AJ69" s="80"/>
      <c r="AK69" s="88" t="s">
        <v>530</v>
      </c>
      <c r="AL69" s="80" t="b">
        <v>0</v>
      </c>
      <c r="AM69" s="80">
        <v>3</v>
      </c>
      <c r="AN69" s="88" t="s">
        <v>519</v>
      </c>
      <c r="AO69" s="80" t="s">
        <v>534</v>
      </c>
      <c r="AP69" s="80" t="b">
        <v>0</v>
      </c>
      <c r="AQ69" s="88" t="s">
        <v>519</v>
      </c>
      <c r="AR69" s="80" t="s">
        <v>196</v>
      </c>
      <c r="AS69" s="80">
        <v>0</v>
      </c>
      <c r="AT69" s="80">
        <v>0</v>
      </c>
      <c r="AU69" s="80"/>
      <c r="AV69" s="80"/>
      <c r="AW69" s="80"/>
      <c r="AX69" s="80"/>
      <c r="AY69" s="80"/>
      <c r="AZ69" s="80"/>
      <c r="BA69" s="80"/>
      <c r="BB69" s="80"/>
      <c r="BC69">
        <v>3</v>
      </c>
      <c r="BD69" s="79" t="str">
        <f>REPLACE(INDEX(GroupVertices[Group],MATCH(Edges28[[#This Row],[Vertex 1]],GroupVertices[Vertex],0)),1,1,"")</f>
        <v>1</v>
      </c>
      <c r="BE69" s="79" t="str">
        <f>REPLACE(INDEX(GroupVertices[Group],MATCH(Edges28[[#This Row],[Vertex 2]],GroupVertices[Vertex],0)),1,1,"")</f>
        <v>1</v>
      </c>
      <c r="BF69" s="79">
        <v>12</v>
      </c>
      <c r="BG69" s="48"/>
      <c r="BH69" s="49"/>
      <c r="BI69" s="48"/>
      <c r="BJ69" s="49"/>
      <c r="BK69" s="48"/>
      <c r="BL69" s="49"/>
      <c r="BM69" s="48"/>
      <c r="BN69" s="49"/>
      <c r="BO69" s="48"/>
    </row>
    <row r="70" spans="1:67" ht="15">
      <c r="A70" s="65" t="s">
        <v>258</v>
      </c>
      <c r="B70" s="65" t="s">
        <v>265</v>
      </c>
      <c r="C70" s="66"/>
      <c r="D70" s="67"/>
      <c r="E70" s="68"/>
      <c r="F70" s="69"/>
      <c r="G70" s="66"/>
      <c r="H70" s="70"/>
      <c r="I70" s="71"/>
      <c r="J70" s="71"/>
      <c r="K70" s="34" t="s">
        <v>65</v>
      </c>
      <c r="L70" s="78">
        <v>70</v>
      </c>
      <c r="M70" s="78"/>
      <c r="N70" s="73"/>
      <c r="O70" s="80" t="s">
        <v>285</v>
      </c>
      <c r="P70" s="82">
        <v>43705.57502314815</v>
      </c>
      <c r="Q70" s="80" t="s">
        <v>295</v>
      </c>
      <c r="R70" s="80"/>
      <c r="S70" s="80"/>
      <c r="T70" s="80" t="s">
        <v>322</v>
      </c>
      <c r="U70" s="80"/>
      <c r="V70" s="84" t="s">
        <v>359</v>
      </c>
      <c r="W70" s="82">
        <v>43705.57502314815</v>
      </c>
      <c r="X70" s="86">
        <v>43705</v>
      </c>
      <c r="Y70" s="88" t="s">
        <v>402</v>
      </c>
      <c r="Z70" s="84" t="s">
        <v>454</v>
      </c>
      <c r="AA70" s="80"/>
      <c r="AB70" s="80"/>
      <c r="AC70" s="88" t="s">
        <v>506</v>
      </c>
      <c r="AD70" s="80"/>
      <c r="AE70" s="80" t="b">
        <v>0</v>
      </c>
      <c r="AF70" s="80">
        <v>0</v>
      </c>
      <c r="AG70" s="88" t="s">
        <v>530</v>
      </c>
      <c r="AH70" s="80" t="b">
        <v>0</v>
      </c>
      <c r="AI70" s="80" t="s">
        <v>531</v>
      </c>
      <c r="AJ70" s="80"/>
      <c r="AK70" s="88" t="s">
        <v>530</v>
      </c>
      <c r="AL70" s="80" t="b">
        <v>0</v>
      </c>
      <c r="AM70" s="80">
        <v>3</v>
      </c>
      <c r="AN70" s="88" t="s">
        <v>519</v>
      </c>
      <c r="AO70" s="80" t="s">
        <v>534</v>
      </c>
      <c r="AP70" s="80" t="b">
        <v>0</v>
      </c>
      <c r="AQ70" s="88" t="s">
        <v>519</v>
      </c>
      <c r="AR70" s="80" t="s">
        <v>196</v>
      </c>
      <c r="AS70" s="80">
        <v>0</v>
      </c>
      <c r="AT70" s="80">
        <v>0</v>
      </c>
      <c r="AU70" s="80"/>
      <c r="AV70" s="80"/>
      <c r="AW70" s="80"/>
      <c r="AX70" s="80"/>
      <c r="AY70" s="80"/>
      <c r="AZ70" s="80"/>
      <c r="BA70" s="80"/>
      <c r="BB70" s="80"/>
      <c r="BC70">
        <v>3</v>
      </c>
      <c r="BD70" s="79" t="str">
        <f>REPLACE(INDEX(GroupVertices[Group],MATCH(Edges28[[#This Row],[Vertex 1]],GroupVertices[Vertex],0)),1,1,"")</f>
        <v>1</v>
      </c>
      <c r="BE70" s="79" t="str">
        <f>REPLACE(INDEX(GroupVertices[Group],MATCH(Edges28[[#This Row],[Vertex 2]],GroupVertices[Vertex],0)),1,1,"")</f>
        <v>1</v>
      </c>
      <c r="BF70" s="79">
        <v>12</v>
      </c>
      <c r="BG70" s="48"/>
      <c r="BH70" s="49"/>
      <c r="BI70" s="48"/>
      <c r="BJ70" s="49"/>
      <c r="BK70" s="48"/>
      <c r="BL70" s="49"/>
      <c r="BM70" s="48"/>
      <c r="BN70" s="49"/>
      <c r="BO70" s="48"/>
    </row>
    <row r="71" spans="1:67" ht="15">
      <c r="A71" s="65" t="s">
        <v>258</v>
      </c>
      <c r="B71" s="65" t="s">
        <v>264</v>
      </c>
      <c r="C71" s="66"/>
      <c r="D71" s="67"/>
      <c r="E71" s="68"/>
      <c r="F71" s="69"/>
      <c r="G71" s="66"/>
      <c r="H71" s="70"/>
      <c r="I71" s="71"/>
      <c r="J71" s="71"/>
      <c r="K71" s="34" t="s">
        <v>65</v>
      </c>
      <c r="L71" s="78">
        <v>71</v>
      </c>
      <c r="M71" s="78"/>
      <c r="N71" s="73"/>
      <c r="O71" s="80" t="s">
        <v>285</v>
      </c>
      <c r="P71" s="82">
        <v>43705.57502314815</v>
      </c>
      <c r="Q71" s="80" t="s">
        <v>295</v>
      </c>
      <c r="R71" s="80"/>
      <c r="S71" s="80"/>
      <c r="T71" s="80" t="s">
        <v>322</v>
      </c>
      <c r="U71" s="80"/>
      <c r="V71" s="84" t="s">
        <v>359</v>
      </c>
      <c r="W71" s="82">
        <v>43705.57502314815</v>
      </c>
      <c r="X71" s="86">
        <v>43705</v>
      </c>
      <c r="Y71" s="88" t="s">
        <v>402</v>
      </c>
      <c r="Z71" s="84" t="s">
        <v>454</v>
      </c>
      <c r="AA71" s="80"/>
      <c r="AB71" s="80"/>
      <c r="AC71" s="88" t="s">
        <v>506</v>
      </c>
      <c r="AD71" s="80"/>
      <c r="AE71" s="80" t="b">
        <v>0</v>
      </c>
      <c r="AF71" s="80">
        <v>0</v>
      </c>
      <c r="AG71" s="88" t="s">
        <v>530</v>
      </c>
      <c r="AH71" s="80" t="b">
        <v>0</v>
      </c>
      <c r="AI71" s="80" t="s">
        <v>531</v>
      </c>
      <c r="AJ71" s="80"/>
      <c r="AK71" s="88" t="s">
        <v>530</v>
      </c>
      <c r="AL71" s="80" t="b">
        <v>0</v>
      </c>
      <c r="AM71" s="80">
        <v>3</v>
      </c>
      <c r="AN71" s="88" t="s">
        <v>519</v>
      </c>
      <c r="AO71" s="80" t="s">
        <v>534</v>
      </c>
      <c r="AP71" s="80" t="b">
        <v>0</v>
      </c>
      <c r="AQ71" s="88" t="s">
        <v>519</v>
      </c>
      <c r="AR71" s="80" t="s">
        <v>196</v>
      </c>
      <c r="AS71" s="80">
        <v>0</v>
      </c>
      <c r="AT71" s="80">
        <v>0</v>
      </c>
      <c r="AU71" s="80"/>
      <c r="AV71" s="80"/>
      <c r="AW71" s="80"/>
      <c r="AX71" s="80"/>
      <c r="AY71" s="80"/>
      <c r="AZ71" s="80"/>
      <c r="BA71" s="80"/>
      <c r="BB71" s="80"/>
      <c r="BC71">
        <v>2</v>
      </c>
      <c r="BD71" s="79" t="str">
        <f>REPLACE(INDEX(GroupVertices[Group],MATCH(Edges28[[#This Row],[Vertex 1]],GroupVertices[Vertex],0)),1,1,"")</f>
        <v>1</v>
      </c>
      <c r="BE71" s="79" t="str">
        <f>REPLACE(INDEX(GroupVertices[Group],MATCH(Edges28[[#This Row],[Vertex 2]],GroupVertices[Vertex],0)),1,1,"")</f>
        <v>1</v>
      </c>
      <c r="BF71" s="79">
        <v>12</v>
      </c>
      <c r="BG71" s="48"/>
      <c r="BH71" s="49"/>
      <c r="BI71" s="48"/>
      <c r="BJ71" s="49"/>
      <c r="BK71" s="48"/>
      <c r="BL71" s="49"/>
      <c r="BM71" s="48"/>
      <c r="BN71" s="49"/>
      <c r="BO71" s="48"/>
    </row>
    <row r="72" spans="1:67" ht="15">
      <c r="A72" s="65" t="s">
        <v>258</v>
      </c>
      <c r="B72" s="65" t="s">
        <v>274</v>
      </c>
      <c r="C72" s="66"/>
      <c r="D72" s="67"/>
      <c r="E72" s="68"/>
      <c r="F72" s="69"/>
      <c r="G72" s="66"/>
      <c r="H72" s="70"/>
      <c r="I72" s="71"/>
      <c r="J72" s="71"/>
      <c r="K72" s="34" t="s">
        <v>65</v>
      </c>
      <c r="L72" s="78">
        <v>72</v>
      </c>
      <c r="M72" s="78"/>
      <c r="N72" s="73"/>
      <c r="O72" s="80" t="s">
        <v>285</v>
      </c>
      <c r="P72" s="82">
        <v>43705.57502314815</v>
      </c>
      <c r="Q72" s="80" t="s">
        <v>295</v>
      </c>
      <c r="R72" s="80"/>
      <c r="S72" s="80"/>
      <c r="T72" s="80" t="s">
        <v>322</v>
      </c>
      <c r="U72" s="80"/>
      <c r="V72" s="84" t="s">
        <v>359</v>
      </c>
      <c r="W72" s="82">
        <v>43705.57502314815</v>
      </c>
      <c r="X72" s="86">
        <v>43705</v>
      </c>
      <c r="Y72" s="88" t="s">
        <v>402</v>
      </c>
      <c r="Z72" s="84" t="s">
        <v>454</v>
      </c>
      <c r="AA72" s="80"/>
      <c r="AB72" s="80"/>
      <c r="AC72" s="88" t="s">
        <v>506</v>
      </c>
      <c r="AD72" s="80"/>
      <c r="AE72" s="80" t="b">
        <v>0</v>
      </c>
      <c r="AF72" s="80">
        <v>0</v>
      </c>
      <c r="AG72" s="88" t="s">
        <v>530</v>
      </c>
      <c r="AH72" s="80" t="b">
        <v>0</v>
      </c>
      <c r="AI72" s="80" t="s">
        <v>531</v>
      </c>
      <c r="AJ72" s="80"/>
      <c r="AK72" s="88" t="s">
        <v>530</v>
      </c>
      <c r="AL72" s="80" t="b">
        <v>0</v>
      </c>
      <c r="AM72" s="80">
        <v>3</v>
      </c>
      <c r="AN72" s="88" t="s">
        <v>519</v>
      </c>
      <c r="AO72" s="80" t="s">
        <v>534</v>
      </c>
      <c r="AP72" s="80" t="b">
        <v>0</v>
      </c>
      <c r="AQ72" s="88" t="s">
        <v>519</v>
      </c>
      <c r="AR72" s="80" t="s">
        <v>196</v>
      </c>
      <c r="AS72" s="80">
        <v>0</v>
      </c>
      <c r="AT72" s="80">
        <v>0</v>
      </c>
      <c r="AU72" s="80"/>
      <c r="AV72" s="80"/>
      <c r="AW72" s="80"/>
      <c r="AX72" s="80"/>
      <c r="AY72" s="80"/>
      <c r="AZ72" s="80"/>
      <c r="BA72" s="80"/>
      <c r="BB72" s="80"/>
      <c r="BC72">
        <v>2</v>
      </c>
      <c r="BD72" s="79" t="str">
        <f>REPLACE(INDEX(GroupVertices[Group],MATCH(Edges28[[#This Row],[Vertex 1]],GroupVertices[Vertex],0)),1,1,"")</f>
        <v>1</v>
      </c>
      <c r="BE72" s="79" t="str">
        <f>REPLACE(INDEX(GroupVertices[Group],MATCH(Edges28[[#This Row],[Vertex 2]],GroupVertices[Vertex],0)),1,1,"")</f>
        <v>1</v>
      </c>
      <c r="BF72" s="79">
        <v>12</v>
      </c>
      <c r="BG72" s="48">
        <v>1</v>
      </c>
      <c r="BH72" s="49">
        <v>6.25</v>
      </c>
      <c r="BI72" s="48">
        <v>0</v>
      </c>
      <c r="BJ72" s="49">
        <v>0</v>
      </c>
      <c r="BK72" s="48">
        <v>0</v>
      </c>
      <c r="BL72" s="49">
        <v>0</v>
      </c>
      <c r="BM72" s="48">
        <v>15</v>
      </c>
      <c r="BN72" s="49">
        <v>93.75</v>
      </c>
      <c r="BO72" s="48">
        <v>16</v>
      </c>
    </row>
    <row r="73" spans="1:67" ht="15">
      <c r="A73" s="65" t="s">
        <v>258</v>
      </c>
      <c r="B73" s="65" t="s">
        <v>266</v>
      </c>
      <c r="C73" s="66"/>
      <c r="D73" s="67"/>
      <c r="E73" s="68"/>
      <c r="F73" s="69"/>
      <c r="G73" s="66"/>
      <c r="H73" s="70"/>
      <c r="I73" s="71"/>
      <c r="J73" s="71"/>
      <c r="K73" s="34" t="s">
        <v>65</v>
      </c>
      <c r="L73" s="78">
        <v>73</v>
      </c>
      <c r="M73" s="78"/>
      <c r="N73" s="73"/>
      <c r="O73" s="80" t="s">
        <v>286</v>
      </c>
      <c r="P73" s="82">
        <v>43705.5753587963</v>
      </c>
      <c r="Q73" s="80" t="s">
        <v>294</v>
      </c>
      <c r="R73" s="80"/>
      <c r="S73" s="80"/>
      <c r="T73" s="80" t="s">
        <v>321</v>
      </c>
      <c r="U73" s="80"/>
      <c r="V73" s="84" t="s">
        <v>359</v>
      </c>
      <c r="W73" s="82">
        <v>43705.5753587963</v>
      </c>
      <c r="X73" s="86">
        <v>43705</v>
      </c>
      <c r="Y73" s="88" t="s">
        <v>403</v>
      </c>
      <c r="Z73" s="84" t="s">
        <v>455</v>
      </c>
      <c r="AA73" s="80"/>
      <c r="AB73" s="80"/>
      <c r="AC73" s="88" t="s">
        <v>507</v>
      </c>
      <c r="AD73" s="80"/>
      <c r="AE73" s="80" t="b">
        <v>0</v>
      </c>
      <c r="AF73" s="80">
        <v>0</v>
      </c>
      <c r="AG73" s="88" t="s">
        <v>530</v>
      </c>
      <c r="AH73" s="80" t="b">
        <v>0</v>
      </c>
      <c r="AI73" s="80" t="s">
        <v>531</v>
      </c>
      <c r="AJ73" s="80"/>
      <c r="AK73" s="88" t="s">
        <v>530</v>
      </c>
      <c r="AL73" s="80" t="b">
        <v>0</v>
      </c>
      <c r="AM73" s="80">
        <v>3</v>
      </c>
      <c r="AN73" s="88" t="s">
        <v>518</v>
      </c>
      <c r="AO73" s="80" t="s">
        <v>534</v>
      </c>
      <c r="AP73" s="80" t="b">
        <v>0</v>
      </c>
      <c r="AQ73" s="88" t="s">
        <v>518</v>
      </c>
      <c r="AR73" s="80" t="s">
        <v>196</v>
      </c>
      <c r="AS73" s="80">
        <v>0</v>
      </c>
      <c r="AT73" s="80">
        <v>0</v>
      </c>
      <c r="AU73" s="80"/>
      <c r="AV73" s="80"/>
      <c r="AW73" s="80"/>
      <c r="AX73" s="80"/>
      <c r="AY73" s="80"/>
      <c r="AZ73" s="80"/>
      <c r="BA73" s="80"/>
      <c r="BB73" s="80"/>
      <c r="BC73">
        <v>3</v>
      </c>
      <c r="BD73" s="79" t="str">
        <f>REPLACE(INDEX(GroupVertices[Group],MATCH(Edges28[[#This Row],[Vertex 1]],GroupVertices[Vertex],0)),1,1,"")</f>
        <v>1</v>
      </c>
      <c r="BE73" s="79" t="str">
        <f>REPLACE(INDEX(GroupVertices[Group],MATCH(Edges28[[#This Row],[Vertex 2]],GroupVertices[Vertex],0)),1,1,"")</f>
        <v>1</v>
      </c>
      <c r="BF73" s="79">
        <v>11</v>
      </c>
      <c r="BG73" s="48"/>
      <c r="BH73" s="49"/>
      <c r="BI73" s="48"/>
      <c r="BJ73" s="49"/>
      <c r="BK73" s="48"/>
      <c r="BL73" s="49"/>
      <c r="BM73" s="48"/>
      <c r="BN73" s="49"/>
      <c r="BO73" s="48"/>
    </row>
    <row r="74" spans="1:67" ht="15">
      <c r="A74" s="65" t="s">
        <v>258</v>
      </c>
      <c r="B74" s="65" t="s">
        <v>265</v>
      </c>
      <c r="C74" s="66"/>
      <c r="D74" s="67"/>
      <c r="E74" s="68"/>
      <c r="F74" s="69"/>
      <c r="G74" s="66"/>
      <c r="H74" s="70"/>
      <c r="I74" s="71"/>
      <c r="J74" s="71"/>
      <c r="K74" s="34" t="s">
        <v>65</v>
      </c>
      <c r="L74" s="78">
        <v>74</v>
      </c>
      <c r="M74" s="78"/>
      <c r="N74" s="73"/>
      <c r="O74" s="80" t="s">
        <v>285</v>
      </c>
      <c r="P74" s="82">
        <v>43705.5753587963</v>
      </c>
      <c r="Q74" s="80" t="s">
        <v>294</v>
      </c>
      <c r="R74" s="80"/>
      <c r="S74" s="80"/>
      <c r="T74" s="80" t="s">
        <v>321</v>
      </c>
      <c r="U74" s="80"/>
      <c r="V74" s="84" t="s">
        <v>359</v>
      </c>
      <c r="W74" s="82">
        <v>43705.5753587963</v>
      </c>
      <c r="X74" s="86">
        <v>43705</v>
      </c>
      <c r="Y74" s="88" t="s">
        <v>403</v>
      </c>
      <c r="Z74" s="84" t="s">
        <v>455</v>
      </c>
      <c r="AA74" s="80"/>
      <c r="AB74" s="80"/>
      <c r="AC74" s="88" t="s">
        <v>507</v>
      </c>
      <c r="AD74" s="80"/>
      <c r="AE74" s="80" t="b">
        <v>0</v>
      </c>
      <c r="AF74" s="80">
        <v>0</v>
      </c>
      <c r="AG74" s="88" t="s">
        <v>530</v>
      </c>
      <c r="AH74" s="80" t="b">
        <v>0</v>
      </c>
      <c r="AI74" s="80" t="s">
        <v>531</v>
      </c>
      <c r="AJ74" s="80"/>
      <c r="AK74" s="88" t="s">
        <v>530</v>
      </c>
      <c r="AL74" s="80" t="b">
        <v>0</v>
      </c>
      <c r="AM74" s="80">
        <v>3</v>
      </c>
      <c r="AN74" s="88" t="s">
        <v>518</v>
      </c>
      <c r="AO74" s="80" t="s">
        <v>534</v>
      </c>
      <c r="AP74" s="80" t="b">
        <v>0</v>
      </c>
      <c r="AQ74" s="88" t="s">
        <v>518</v>
      </c>
      <c r="AR74" s="80" t="s">
        <v>196</v>
      </c>
      <c r="AS74" s="80">
        <v>0</v>
      </c>
      <c r="AT74" s="80">
        <v>0</v>
      </c>
      <c r="AU74" s="80"/>
      <c r="AV74" s="80"/>
      <c r="AW74" s="80"/>
      <c r="AX74" s="80"/>
      <c r="AY74" s="80"/>
      <c r="AZ74" s="80"/>
      <c r="BA74" s="80"/>
      <c r="BB74" s="80"/>
      <c r="BC74">
        <v>3</v>
      </c>
      <c r="BD74" s="79" t="str">
        <f>REPLACE(INDEX(GroupVertices[Group],MATCH(Edges28[[#This Row],[Vertex 1]],GroupVertices[Vertex],0)),1,1,"")</f>
        <v>1</v>
      </c>
      <c r="BE74" s="79" t="str">
        <f>REPLACE(INDEX(GroupVertices[Group],MATCH(Edges28[[#This Row],[Vertex 2]],GroupVertices[Vertex],0)),1,1,"")</f>
        <v>1</v>
      </c>
      <c r="BF74" s="79">
        <v>11</v>
      </c>
      <c r="BG74" s="48">
        <v>2</v>
      </c>
      <c r="BH74" s="49">
        <v>4.25531914893617</v>
      </c>
      <c r="BI74" s="48">
        <v>0</v>
      </c>
      <c r="BJ74" s="49">
        <v>0</v>
      </c>
      <c r="BK74" s="48">
        <v>0</v>
      </c>
      <c r="BL74" s="49">
        <v>0</v>
      </c>
      <c r="BM74" s="48">
        <v>45</v>
      </c>
      <c r="BN74" s="49">
        <v>95.74468085106383</v>
      </c>
      <c r="BO74" s="48">
        <v>47</v>
      </c>
    </row>
    <row r="75" spans="1:67" ht="15">
      <c r="A75" s="65" t="s">
        <v>259</v>
      </c>
      <c r="B75" s="65" t="s">
        <v>280</v>
      </c>
      <c r="C75" s="66"/>
      <c r="D75" s="67"/>
      <c r="E75" s="68"/>
      <c r="F75" s="69"/>
      <c r="G75" s="66"/>
      <c r="H75" s="70"/>
      <c r="I75" s="71"/>
      <c r="J75" s="71"/>
      <c r="K75" s="34" t="s">
        <v>65</v>
      </c>
      <c r="L75" s="78">
        <v>75</v>
      </c>
      <c r="M75" s="78"/>
      <c r="N75" s="73"/>
      <c r="O75" s="80" t="s">
        <v>285</v>
      </c>
      <c r="P75" s="82">
        <v>43706.525034722225</v>
      </c>
      <c r="Q75" s="80" t="s">
        <v>296</v>
      </c>
      <c r="R75" s="84" t="s">
        <v>310</v>
      </c>
      <c r="S75" s="80" t="s">
        <v>317</v>
      </c>
      <c r="T75" s="80" t="s">
        <v>324</v>
      </c>
      <c r="U75" s="80"/>
      <c r="V75" s="84" t="s">
        <v>360</v>
      </c>
      <c r="W75" s="82">
        <v>43706.525034722225</v>
      </c>
      <c r="X75" s="86">
        <v>43706</v>
      </c>
      <c r="Y75" s="88" t="s">
        <v>404</v>
      </c>
      <c r="Z75" s="84" t="s">
        <v>456</v>
      </c>
      <c r="AA75" s="80"/>
      <c r="AB75" s="80"/>
      <c r="AC75" s="88" t="s">
        <v>508</v>
      </c>
      <c r="AD75" s="80"/>
      <c r="AE75" s="80" t="b">
        <v>0</v>
      </c>
      <c r="AF75" s="80">
        <v>0</v>
      </c>
      <c r="AG75" s="88" t="s">
        <v>530</v>
      </c>
      <c r="AH75" s="80" t="b">
        <v>0</v>
      </c>
      <c r="AI75" s="80" t="s">
        <v>531</v>
      </c>
      <c r="AJ75" s="80"/>
      <c r="AK75" s="88" t="s">
        <v>530</v>
      </c>
      <c r="AL75" s="80" t="b">
        <v>0</v>
      </c>
      <c r="AM75" s="80">
        <v>0</v>
      </c>
      <c r="AN75" s="88" t="s">
        <v>530</v>
      </c>
      <c r="AO75" s="80" t="s">
        <v>533</v>
      </c>
      <c r="AP75" s="80" t="b">
        <v>0</v>
      </c>
      <c r="AQ75" s="88" t="s">
        <v>508</v>
      </c>
      <c r="AR75" s="80" t="s">
        <v>196</v>
      </c>
      <c r="AS75" s="80">
        <v>0</v>
      </c>
      <c r="AT75" s="80">
        <v>0</v>
      </c>
      <c r="AU75" s="80"/>
      <c r="AV75" s="80"/>
      <c r="AW75" s="80"/>
      <c r="AX75" s="80"/>
      <c r="AY75" s="80"/>
      <c r="AZ75" s="80"/>
      <c r="BA75" s="80"/>
      <c r="BB75" s="80"/>
      <c r="BC75">
        <v>1</v>
      </c>
      <c r="BD75" s="79" t="str">
        <f>REPLACE(INDEX(GroupVertices[Group],MATCH(Edges28[[#This Row],[Vertex 1]],GroupVertices[Vertex],0)),1,1,"")</f>
        <v>6</v>
      </c>
      <c r="BE75" s="79" t="str">
        <f>REPLACE(INDEX(GroupVertices[Group],MATCH(Edges28[[#This Row],[Vertex 2]],GroupVertices[Vertex],0)),1,1,"")</f>
        <v>6</v>
      </c>
      <c r="BF75" s="79">
        <v>10</v>
      </c>
      <c r="BG75" s="48"/>
      <c r="BH75" s="49"/>
      <c r="BI75" s="48"/>
      <c r="BJ75" s="49"/>
      <c r="BK75" s="48"/>
      <c r="BL75" s="49"/>
      <c r="BM75" s="48"/>
      <c r="BN75" s="49"/>
      <c r="BO75" s="48"/>
    </row>
    <row r="76" spans="1:67" ht="15">
      <c r="A76" s="65" t="s">
        <v>259</v>
      </c>
      <c r="B76" s="65" t="s">
        <v>281</v>
      </c>
      <c r="C76" s="66"/>
      <c r="D76" s="67"/>
      <c r="E76" s="68"/>
      <c r="F76" s="69"/>
      <c r="G76" s="66"/>
      <c r="H76" s="70"/>
      <c r="I76" s="71"/>
      <c r="J76" s="71"/>
      <c r="K76" s="34" t="s">
        <v>65</v>
      </c>
      <c r="L76" s="78">
        <v>76</v>
      </c>
      <c r="M76" s="78"/>
      <c r="N76" s="73"/>
      <c r="O76" s="80" t="s">
        <v>285</v>
      </c>
      <c r="P76" s="82">
        <v>43706.525034722225</v>
      </c>
      <c r="Q76" s="80" t="s">
        <v>296</v>
      </c>
      <c r="R76" s="84" t="s">
        <v>310</v>
      </c>
      <c r="S76" s="80" t="s">
        <v>317</v>
      </c>
      <c r="T76" s="80" t="s">
        <v>324</v>
      </c>
      <c r="U76" s="80"/>
      <c r="V76" s="84" t="s">
        <v>360</v>
      </c>
      <c r="W76" s="82">
        <v>43706.525034722225</v>
      </c>
      <c r="X76" s="86">
        <v>43706</v>
      </c>
      <c r="Y76" s="88" t="s">
        <v>404</v>
      </c>
      <c r="Z76" s="84" t="s">
        <v>456</v>
      </c>
      <c r="AA76" s="80"/>
      <c r="AB76" s="80"/>
      <c r="AC76" s="88" t="s">
        <v>508</v>
      </c>
      <c r="AD76" s="80"/>
      <c r="AE76" s="80" t="b">
        <v>0</v>
      </c>
      <c r="AF76" s="80">
        <v>0</v>
      </c>
      <c r="AG76" s="88" t="s">
        <v>530</v>
      </c>
      <c r="AH76" s="80" t="b">
        <v>0</v>
      </c>
      <c r="AI76" s="80" t="s">
        <v>531</v>
      </c>
      <c r="AJ76" s="80"/>
      <c r="AK76" s="88" t="s">
        <v>530</v>
      </c>
      <c r="AL76" s="80" t="b">
        <v>0</v>
      </c>
      <c r="AM76" s="80">
        <v>0</v>
      </c>
      <c r="AN76" s="88" t="s">
        <v>530</v>
      </c>
      <c r="AO76" s="80" t="s">
        <v>533</v>
      </c>
      <c r="AP76" s="80" t="b">
        <v>0</v>
      </c>
      <c r="AQ76" s="88" t="s">
        <v>508</v>
      </c>
      <c r="AR76" s="80" t="s">
        <v>196</v>
      </c>
      <c r="AS76" s="80">
        <v>0</v>
      </c>
      <c r="AT76" s="80">
        <v>0</v>
      </c>
      <c r="AU76" s="80"/>
      <c r="AV76" s="80"/>
      <c r="AW76" s="80"/>
      <c r="AX76" s="80"/>
      <c r="AY76" s="80"/>
      <c r="AZ76" s="80"/>
      <c r="BA76" s="80"/>
      <c r="BB76" s="80"/>
      <c r="BC76">
        <v>1</v>
      </c>
      <c r="BD76" s="79" t="str">
        <f>REPLACE(INDEX(GroupVertices[Group],MATCH(Edges28[[#This Row],[Vertex 1]],GroupVertices[Vertex],0)),1,1,"")</f>
        <v>6</v>
      </c>
      <c r="BE76" s="79" t="str">
        <f>REPLACE(INDEX(GroupVertices[Group],MATCH(Edges28[[#This Row],[Vertex 2]],GroupVertices[Vertex],0)),1,1,"")</f>
        <v>6</v>
      </c>
      <c r="BF76" s="79">
        <v>10</v>
      </c>
      <c r="BG76" s="48">
        <v>2</v>
      </c>
      <c r="BH76" s="49">
        <v>14.285714285714286</v>
      </c>
      <c r="BI76" s="48">
        <v>1</v>
      </c>
      <c r="BJ76" s="49">
        <v>7.142857142857143</v>
      </c>
      <c r="BK76" s="48">
        <v>0</v>
      </c>
      <c r="BL76" s="49">
        <v>0</v>
      </c>
      <c r="BM76" s="48">
        <v>11</v>
      </c>
      <c r="BN76" s="49">
        <v>78.57142857142857</v>
      </c>
      <c r="BO76" s="48">
        <v>14</v>
      </c>
    </row>
    <row r="77" spans="1:67" ht="15">
      <c r="A77" s="65" t="s">
        <v>259</v>
      </c>
      <c r="B77" s="65" t="s">
        <v>274</v>
      </c>
      <c r="C77" s="66"/>
      <c r="D77" s="67"/>
      <c r="E77" s="68"/>
      <c r="F77" s="69"/>
      <c r="G77" s="66"/>
      <c r="H77" s="70"/>
      <c r="I77" s="71"/>
      <c r="J77" s="71"/>
      <c r="K77" s="34" t="s">
        <v>65</v>
      </c>
      <c r="L77" s="78">
        <v>77</v>
      </c>
      <c r="M77" s="78"/>
      <c r="N77" s="73"/>
      <c r="O77" s="80" t="s">
        <v>285</v>
      </c>
      <c r="P77" s="82">
        <v>43706.525034722225</v>
      </c>
      <c r="Q77" s="80" t="s">
        <v>296</v>
      </c>
      <c r="R77" s="84" t="s">
        <v>310</v>
      </c>
      <c r="S77" s="80" t="s">
        <v>317</v>
      </c>
      <c r="T77" s="80" t="s">
        <v>324</v>
      </c>
      <c r="U77" s="80"/>
      <c r="V77" s="84" t="s">
        <v>360</v>
      </c>
      <c r="W77" s="82">
        <v>43706.525034722225</v>
      </c>
      <c r="X77" s="86">
        <v>43706</v>
      </c>
      <c r="Y77" s="88" t="s">
        <v>404</v>
      </c>
      <c r="Z77" s="84" t="s">
        <v>456</v>
      </c>
      <c r="AA77" s="80"/>
      <c r="AB77" s="80"/>
      <c r="AC77" s="88" t="s">
        <v>508</v>
      </c>
      <c r="AD77" s="80"/>
      <c r="AE77" s="80" t="b">
        <v>0</v>
      </c>
      <c r="AF77" s="80">
        <v>0</v>
      </c>
      <c r="AG77" s="88" t="s">
        <v>530</v>
      </c>
      <c r="AH77" s="80" t="b">
        <v>0</v>
      </c>
      <c r="AI77" s="80" t="s">
        <v>531</v>
      </c>
      <c r="AJ77" s="80"/>
      <c r="AK77" s="88" t="s">
        <v>530</v>
      </c>
      <c r="AL77" s="80" t="b">
        <v>0</v>
      </c>
      <c r="AM77" s="80">
        <v>0</v>
      </c>
      <c r="AN77" s="88" t="s">
        <v>530</v>
      </c>
      <c r="AO77" s="80" t="s">
        <v>533</v>
      </c>
      <c r="AP77" s="80" t="b">
        <v>0</v>
      </c>
      <c r="AQ77" s="88" t="s">
        <v>508</v>
      </c>
      <c r="AR77" s="80" t="s">
        <v>196</v>
      </c>
      <c r="AS77" s="80">
        <v>0</v>
      </c>
      <c r="AT77" s="80">
        <v>0</v>
      </c>
      <c r="AU77" s="80"/>
      <c r="AV77" s="80"/>
      <c r="AW77" s="80"/>
      <c r="AX77" s="80"/>
      <c r="AY77" s="80"/>
      <c r="AZ77" s="80"/>
      <c r="BA77" s="80"/>
      <c r="BB77" s="80"/>
      <c r="BC77">
        <v>1</v>
      </c>
      <c r="BD77" s="79" t="str">
        <f>REPLACE(INDEX(GroupVertices[Group],MATCH(Edges28[[#This Row],[Vertex 1]],GroupVertices[Vertex],0)),1,1,"")</f>
        <v>6</v>
      </c>
      <c r="BE77" s="79" t="str">
        <f>REPLACE(INDEX(GroupVertices[Group],MATCH(Edges28[[#This Row],[Vertex 2]],GroupVertices[Vertex],0)),1,1,"")</f>
        <v>1</v>
      </c>
      <c r="BF77" s="79">
        <v>10</v>
      </c>
      <c r="BG77" s="48"/>
      <c r="BH77" s="49"/>
      <c r="BI77" s="48"/>
      <c r="BJ77" s="49"/>
      <c r="BK77" s="48"/>
      <c r="BL77" s="49"/>
      <c r="BM77" s="48"/>
      <c r="BN77" s="49"/>
      <c r="BO77" s="48"/>
    </row>
    <row r="78" spans="1:67" ht="15">
      <c r="A78" s="65" t="s">
        <v>260</v>
      </c>
      <c r="B78" s="65" t="s">
        <v>272</v>
      </c>
      <c r="C78" s="66"/>
      <c r="D78" s="67"/>
      <c r="E78" s="68"/>
      <c r="F78" s="69"/>
      <c r="G78" s="66"/>
      <c r="H78" s="70"/>
      <c r="I78" s="71"/>
      <c r="J78" s="71"/>
      <c r="K78" s="34" t="s">
        <v>65</v>
      </c>
      <c r="L78" s="78">
        <v>78</v>
      </c>
      <c r="M78" s="78"/>
      <c r="N78" s="73"/>
      <c r="O78" s="80" t="s">
        <v>286</v>
      </c>
      <c r="P78" s="82">
        <v>43706.64287037037</v>
      </c>
      <c r="Q78" s="80" t="s">
        <v>297</v>
      </c>
      <c r="R78" s="80"/>
      <c r="S78" s="80"/>
      <c r="T78" s="80"/>
      <c r="U78" s="80"/>
      <c r="V78" s="84" t="s">
        <v>361</v>
      </c>
      <c r="W78" s="82">
        <v>43706.64287037037</v>
      </c>
      <c r="X78" s="86">
        <v>43706</v>
      </c>
      <c r="Y78" s="88" t="s">
        <v>405</v>
      </c>
      <c r="Z78" s="84" t="s">
        <v>457</v>
      </c>
      <c r="AA78" s="80"/>
      <c r="AB78" s="80"/>
      <c r="AC78" s="88" t="s">
        <v>509</v>
      </c>
      <c r="AD78" s="80"/>
      <c r="AE78" s="80" t="b">
        <v>0</v>
      </c>
      <c r="AF78" s="80">
        <v>0</v>
      </c>
      <c r="AG78" s="88" t="s">
        <v>530</v>
      </c>
      <c r="AH78" s="80" t="b">
        <v>0</v>
      </c>
      <c r="AI78" s="80" t="s">
        <v>532</v>
      </c>
      <c r="AJ78" s="80"/>
      <c r="AK78" s="88" t="s">
        <v>530</v>
      </c>
      <c r="AL78" s="80" t="b">
        <v>0</v>
      </c>
      <c r="AM78" s="80">
        <v>4</v>
      </c>
      <c r="AN78" s="88" t="s">
        <v>528</v>
      </c>
      <c r="AO78" s="80" t="s">
        <v>534</v>
      </c>
      <c r="AP78" s="80" t="b">
        <v>0</v>
      </c>
      <c r="AQ78" s="88" t="s">
        <v>528</v>
      </c>
      <c r="AR78" s="80" t="s">
        <v>196</v>
      </c>
      <c r="AS78" s="80">
        <v>0</v>
      </c>
      <c r="AT78" s="80">
        <v>0</v>
      </c>
      <c r="AU78" s="80"/>
      <c r="AV78" s="80"/>
      <c r="AW78" s="80"/>
      <c r="AX78" s="80"/>
      <c r="AY78" s="80"/>
      <c r="AZ78" s="80"/>
      <c r="BA78" s="80"/>
      <c r="BB78" s="80"/>
      <c r="BC78">
        <v>1</v>
      </c>
      <c r="BD78" s="79" t="str">
        <f>REPLACE(INDEX(GroupVertices[Group],MATCH(Edges28[[#This Row],[Vertex 1]],GroupVertices[Vertex],0)),1,1,"")</f>
        <v>3</v>
      </c>
      <c r="BE78" s="79" t="str">
        <f>REPLACE(INDEX(GroupVertices[Group],MATCH(Edges28[[#This Row],[Vertex 2]],GroupVertices[Vertex],0)),1,1,"")</f>
        <v>3</v>
      </c>
      <c r="BF78" s="79">
        <v>1</v>
      </c>
      <c r="BG78" s="48"/>
      <c r="BH78" s="49"/>
      <c r="BI78" s="48"/>
      <c r="BJ78" s="49"/>
      <c r="BK78" s="48"/>
      <c r="BL78" s="49"/>
      <c r="BM78" s="48"/>
      <c r="BN78" s="49"/>
      <c r="BO78" s="48"/>
    </row>
    <row r="79" spans="1:67" ht="15">
      <c r="A79" s="65" t="s">
        <v>260</v>
      </c>
      <c r="B79" s="65" t="s">
        <v>282</v>
      </c>
      <c r="C79" s="66"/>
      <c r="D79" s="67"/>
      <c r="E79" s="68"/>
      <c r="F79" s="69"/>
      <c r="G79" s="66"/>
      <c r="H79" s="70"/>
      <c r="I79" s="71"/>
      <c r="J79" s="71"/>
      <c r="K79" s="34" t="s">
        <v>65</v>
      </c>
      <c r="L79" s="78">
        <v>79</v>
      </c>
      <c r="M79" s="78"/>
      <c r="N79" s="73"/>
      <c r="O79" s="80" t="s">
        <v>285</v>
      </c>
      <c r="P79" s="82">
        <v>43706.64287037037</v>
      </c>
      <c r="Q79" s="80" t="s">
        <v>297</v>
      </c>
      <c r="R79" s="80"/>
      <c r="S79" s="80"/>
      <c r="T79" s="80"/>
      <c r="U79" s="80"/>
      <c r="V79" s="84" t="s">
        <v>361</v>
      </c>
      <c r="W79" s="82">
        <v>43706.64287037037</v>
      </c>
      <c r="X79" s="86">
        <v>43706</v>
      </c>
      <c r="Y79" s="88" t="s">
        <v>405</v>
      </c>
      <c r="Z79" s="84" t="s">
        <v>457</v>
      </c>
      <c r="AA79" s="80"/>
      <c r="AB79" s="80"/>
      <c r="AC79" s="88" t="s">
        <v>509</v>
      </c>
      <c r="AD79" s="80"/>
      <c r="AE79" s="80" t="b">
        <v>0</v>
      </c>
      <c r="AF79" s="80">
        <v>0</v>
      </c>
      <c r="AG79" s="88" t="s">
        <v>530</v>
      </c>
      <c r="AH79" s="80" t="b">
        <v>0</v>
      </c>
      <c r="AI79" s="80" t="s">
        <v>532</v>
      </c>
      <c r="AJ79" s="80"/>
      <c r="AK79" s="88" t="s">
        <v>530</v>
      </c>
      <c r="AL79" s="80" t="b">
        <v>0</v>
      </c>
      <c r="AM79" s="80">
        <v>4</v>
      </c>
      <c r="AN79" s="88" t="s">
        <v>528</v>
      </c>
      <c r="AO79" s="80" t="s">
        <v>534</v>
      </c>
      <c r="AP79" s="80" t="b">
        <v>0</v>
      </c>
      <c r="AQ79" s="88" t="s">
        <v>528</v>
      </c>
      <c r="AR79" s="80" t="s">
        <v>196</v>
      </c>
      <c r="AS79" s="80">
        <v>0</v>
      </c>
      <c r="AT79" s="80">
        <v>0</v>
      </c>
      <c r="AU79" s="80"/>
      <c r="AV79" s="80"/>
      <c r="AW79" s="80"/>
      <c r="AX79" s="80"/>
      <c r="AY79" s="80"/>
      <c r="AZ79" s="80"/>
      <c r="BA79" s="80"/>
      <c r="BB79" s="80"/>
      <c r="BC79">
        <v>1</v>
      </c>
      <c r="BD79" s="79" t="str">
        <f>REPLACE(INDEX(GroupVertices[Group],MATCH(Edges28[[#This Row],[Vertex 1]],GroupVertices[Vertex],0)),1,1,"")</f>
        <v>3</v>
      </c>
      <c r="BE79" s="79" t="str">
        <f>REPLACE(INDEX(GroupVertices[Group],MATCH(Edges28[[#This Row],[Vertex 2]],GroupVertices[Vertex],0)),1,1,"")</f>
        <v>3</v>
      </c>
      <c r="BF79" s="79">
        <v>1</v>
      </c>
      <c r="BG79" s="48">
        <v>0</v>
      </c>
      <c r="BH79" s="49">
        <v>0</v>
      </c>
      <c r="BI79" s="48">
        <v>0</v>
      </c>
      <c r="BJ79" s="49">
        <v>0</v>
      </c>
      <c r="BK79" s="48">
        <v>0</v>
      </c>
      <c r="BL79" s="49">
        <v>0</v>
      </c>
      <c r="BM79" s="48">
        <v>10</v>
      </c>
      <c r="BN79" s="49">
        <v>100</v>
      </c>
      <c r="BO79" s="48">
        <v>10</v>
      </c>
    </row>
    <row r="80" spans="1:67" ht="15">
      <c r="A80" s="65" t="s">
        <v>261</v>
      </c>
      <c r="B80" s="65" t="s">
        <v>272</v>
      </c>
      <c r="C80" s="66"/>
      <c r="D80" s="67"/>
      <c r="E80" s="68"/>
      <c r="F80" s="69"/>
      <c r="G80" s="66"/>
      <c r="H80" s="70"/>
      <c r="I80" s="71"/>
      <c r="J80" s="71"/>
      <c r="K80" s="34" t="s">
        <v>65</v>
      </c>
      <c r="L80" s="78">
        <v>80</v>
      </c>
      <c r="M80" s="78"/>
      <c r="N80" s="73"/>
      <c r="O80" s="80" t="s">
        <v>286</v>
      </c>
      <c r="P80" s="82">
        <v>43706.67361111111</v>
      </c>
      <c r="Q80" s="80" t="s">
        <v>297</v>
      </c>
      <c r="R80" s="80"/>
      <c r="S80" s="80"/>
      <c r="T80" s="80"/>
      <c r="U80" s="80"/>
      <c r="V80" s="84" t="s">
        <v>362</v>
      </c>
      <c r="W80" s="82">
        <v>43706.67361111111</v>
      </c>
      <c r="X80" s="86">
        <v>43706</v>
      </c>
      <c r="Y80" s="88" t="s">
        <v>406</v>
      </c>
      <c r="Z80" s="84" t="s">
        <v>458</v>
      </c>
      <c r="AA80" s="80"/>
      <c r="AB80" s="80"/>
      <c r="AC80" s="88" t="s">
        <v>510</v>
      </c>
      <c r="AD80" s="80"/>
      <c r="AE80" s="80" t="b">
        <v>0</v>
      </c>
      <c r="AF80" s="80">
        <v>0</v>
      </c>
      <c r="AG80" s="88" t="s">
        <v>530</v>
      </c>
      <c r="AH80" s="80" t="b">
        <v>0</v>
      </c>
      <c r="AI80" s="80" t="s">
        <v>532</v>
      </c>
      <c r="AJ80" s="80"/>
      <c r="AK80" s="88" t="s">
        <v>530</v>
      </c>
      <c r="AL80" s="80" t="b">
        <v>0</v>
      </c>
      <c r="AM80" s="80">
        <v>4</v>
      </c>
      <c r="AN80" s="88" t="s">
        <v>528</v>
      </c>
      <c r="AO80" s="80" t="s">
        <v>536</v>
      </c>
      <c r="AP80" s="80" t="b">
        <v>0</v>
      </c>
      <c r="AQ80" s="88" t="s">
        <v>528</v>
      </c>
      <c r="AR80" s="80" t="s">
        <v>196</v>
      </c>
      <c r="AS80" s="80">
        <v>0</v>
      </c>
      <c r="AT80" s="80">
        <v>0</v>
      </c>
      <c r="AU80" s="80"/>
      <c r="AV80" s="80"/>
      <c r="AW80" s="80"/>
      <c r="AX80" s="80"/>
      <c r="AY80" s="80"/>
      <c r="AZ80" s="80"/>
      <c r="BA80" s="80"/>
      <c r="BB80" s="80"/>
      <c r="BC80">
        <v>1</v>
      </c>
      <c r="BD80" s="79" t="str">
        <f>REPLACE(INDEX(GroupVertices[Group],MATCH(Edges28[[#This Row],[Vertex 1]],GroupVertices[Vertex],0)),1,1,"")</f>
        <v>3</v>
      </c>
      <c r="BE80" s="79" t="str">
        <f>REPLACE(INDEX(GroupVertices[Group],MATCH(Edges28[[#This Row],[Vertex 2]],GroupVertices[Vertex],0)),1,1,"")</f>
        <v>3</v>
      </c>
      <c r="BF80" s="79">
        <v>1</v>
      </c>
      <c r="BG80" s="48"/>
      <c r="BH80" s="49"/>
      <c r="BI80" s="48"/>
      <c r="BJ80" s="49"/>
      <c r="BK80" s="48"/>
      <c r="BL80" s="49"/>
      <c r="BM80" s="48"/>
      <c r="BN80" s="49"/>
      <c r="BO80" s="48"/>
    </row>
    <row r="81" spans="1:67" ht="15">
      <c r="A81" s="65" t="s">
        <v>261</v>
      </c>
      <c r="B81" s="65" t="s">
        <v>282</v>
      </c>
      <c r="C81" s="66"/>
      <c r="D81" s="67"/>
      <c r="E81" s="68"/>
      <c r="F81" s="69"/>
      <c r="G81" s="66"/>
      <c r="H81" s="70"/>
      <c r="I81" s="71"/>
      <c r="J81" s="71"/>
      <c r="K81" s="34" t="s">
        <v>65</v>
      </c>
      <c r="L81" s="78">
        <v>81</v>
      </c>
      <c r="M81" s="78"/>
      <c r="N81" s="73"/>
      <c r="O81" s="80" t="s">
        <v>285</v>
      </c>
      <c r="P81" s="82">
        <v>43706.67361111111</v>
      </c>
      <c r="Q81" s="80" t="s">
        <v>297</v>
      </c>
      <c r="R81" s="80"/>
      <c r="S81" s="80"/>
      <c r="T81" s="80"/>
      <c r="U81" s="80"/>
      <c r="V81" s="84" t="s">
        <v>362</v>
      </c>
      <c r="W81" s="82">
        <v>43706.67361111111</v>
      </c>
      <c r="X81" s="86">
        <v>43706</v>
      </c>
      <c r="Y81" s="88" t="s">
        <v>406</v>
      </c>
      <c r="Z81" s="84" t="s">
        <v>458</v>
      </c>
      <c r="AA81" s="80"/>
      <c r="AB81" s="80"/>
      <c r="AC81" s="88" t="s">
        <v>510</v>
      </c>
      <c r="AD81" s="80"/>
      <c r="AE81" s="80" t="b">
        <v>0</v>
      </c>
      <c r="AF81" s="80">
        <v>0</v>
      </c>
      <c r="AG81" s="88" t="s">
        <v>530</v>
      </c>
      <c r="AH81" s="80" t="b">
        <v>0</v>
      </c>
      <c r="AI81" s="80" t="s">
        <v>532</v>
      </c>
      <c r="AJ81" s="80"/>
      <c r="AK81" s="88" t="s">
        <v>530</v>
      </c>
      <c r="AL81" s="80" t="b">
        <v>0</v>
      </c>
      <c r="AM81" s="80">
        <v>4</v>
      </c>
      <c r="AN81" s="88" t="s">
        <v>528</v>
      </c>
      <c r="AO81" s="80" t="s">
        <v>536</v>
      </c>
      <c r="AP81" s="80" t="b">
        <v>0</v>
      </c>
      <c r="AQ81" s="88" t="s">
        <v>528</v>
      </c>
      <c r="AR81" s="80" t="s">
        <v>196</v>
      </c>
      <c r="AS81" s="80">
        <v>0</v>
      </c>
      <c r="AT81" s="80">
        <v>0</v>
      </c>
      <c r="AU81" s="80"/>
      <c r="AV81" s="80"/>
      <c r="AW81" s="80"/>
      <c r="AX81" s="80"/>
      <c r="AY81" s="80"/>
      <c r="AZ81" s="80"/>
      <c r="BA81" s="80"/>
      <c r="BB81" s="80"/>
      <c r="BC81">
        <v>1</v>
      </c>
      <c r="BD81" s="79" t="str">
        <f>REPLACE(INDEX(GroupVertices[Group],MATCH(Edges28[[#This Row],[Vertex 1]],GroupVertices[Vertex],0)),1,1,"")</f>
        <v>3</v>
      </c>
      <c r="BE81" s="79" t="str">
        <f>REPLACE(INDEX(GroupVertices[Group],MATCH(Edges28[[#This Row],[Vertex 2]],GroupVertices[Vertex],0)),1,1,"")</f>
        <v>3</v>
      </c>
      <c r="BF81" s="79">
        <v>1</v>
      </c>
      <c r="BG81" s="48">
        <v>0</v>
      </c>
      <c r="BH81" s="49">
        <v>0</v>
      </c>
      <c r="BI81" s="48">
        <v>0</v>
      </c>
      <c r="BJ81" s="49">
        <v>0</v>
      </c>
      <c r="BK81" s="48">
        <v>0</v>
      </c>
      <c r="BL81" s="49">
        <v>0</v>
      </c>
      <c r="BM81" s="48">
        <v>10</v>
      </c>
      <c r="BN81" s="49">
        <v>100</v>
      </c>
      <c r="BO81" s="48">
        <v>10</v>
      </c>
    </row>
    <row r="82" spans="1:67" ht="15">
      <c r="A82" s="65" t="s">
        <v>262</v>
      </c>
      <c r="B82" s="65" t="s">
        <v>272</v>
      </c>
      <c r="C82" s="66"/>
      <c r="D82" s="67"/>
      <c r="E82" s="68"/>
      <c r="F82" s="69"/>
      <c r="G82" s="66"/>
      <c r="H82" s="70"/>
      <c r="I82" s="71"/>
      <c r="J82" s="71"/>
      <c r="K82" s="34" t="s">
        <v>65</v>
      </c>
      <c r="L82" s="78">
        <v>82</v>
      </c>
      <c r="M82" s="78"/>
      <c r="N82" s="73"/>
      <c r="O82" s="80" t="s">
        <v>286</v>
      </c>
      <c r="P82" s="82">
        <v>43706.67928240741</v>
      </c>
      <c r="Q82" s="80" t="s">
        <v>297</v>
      </c>
      <c r="R82" s="80"/>
      <c r="S82" s="80"/>
      <c r="T82" s="80"/>
      <c r="U82" s="80"/>
      <c r="V82" s="84" t="s">
        <v>363</v>
      </c>
      <c r="W82" s="82">
        <v>43706.67928240741</v>
      </c>
      <c r="X82" s="86">
        <v>43706</v>
      </c>
      <c r="Y82" s="88" t="s">
        <v>407</v>
      </c>
      <c r="Z82" s="84" t="s">
        <v>459</v>
      </c>
      <c r="AA82" s="80"/>
      <c r="AB82" s="80"/>
      <c r="AC82" s="88" t="s">
        <v>511</v>
      </c>
      <c r="AD82" s="80"/>
      <c r="AE82" s="80" t="b">
        <v>0</v>
      </c>
      <c r="AF82" s="80">
        <v>0</v>
      </c>
      <c r="AG82" s="88" t="s">
        <v>530</v>
      </c>
      <c r="AH82" s="80" t="b">
        <v>0</v>
      </c>
      <c r="AI82" s="80" t="s">
        <v>532</v>
      </c>
      <c r="AJ82" s="80"/>
      <c r="AK82" s="88" t="s">
        <v>530</v>
      </c>
      <c r="AL82" s="80" t="b">
        <v>0</v>
      </c>
      <c r="AM82" s="80">
        <v>4</v>
      </c>
      <c r="AN82" s="88" t="s">
        <v>528</v>
      </c>
      <c r="AO82" s="80" t="s">
        <v>534</v>
      </c>
      <c r="AP82" s="80" t="b">
        <v>0</v>
      </c>
      <c r="AQ82" s="88" t="s">
        <v>528</v>
      </c>
      <c r="AR82" s="80" t="s">
        <v>196</v>
      </c>
      <c r="AS82" s="80">
        <v>0</v>
      </c>
      <c r="AT82" s="80">
        <v>0</v>
      </c>
      <c r="AU82" s="80"/>
      <c r="AV82" s="80"/>
      <c r="AW82" s="80"/>
      <c r="AX82" s="80"/>
      <c r="AY82" s="80"/>
      <c r="AZ82" s="80"/>
      <c r="BA82" s="80"/>
      <c r="BB82" s="80"/>
      <c r="BC82">
        <v>1</v>
      </c>
      <c r="BD82" s="79" t="str">
        <f>REPLACE(INDEX(GroupVertices[Group],MATCH(Edges28[[#This Row],[Vertex 1]],GroupVertices[Vertex],0)),1,1,"")</f>
        <v>3</v>
      </c>
      <c r="BE82" s="79" t="str">
        <f>REPLACE(INDEX(GroupVertices[Group],MATCH(Edges28[[#This Row],[Vertex 2]],GroupVertices[Vertex],0)),1,1,"")</f>
        <v>3</v>
      </c>
      <c r="BF82" s="79">
        <v>1</v>
      </c>
      <c r="BG82" s="48"/>
      <c r="BH82" s="49"/>
      <c r="BI82" s="48"/>
      <c r="BJ82" s="49"/>
      <c r="BK82" s="48"/>
      <c r="BL82" s="49"/>
      <c r="BM82" s="48"/>
      <c r="BN82" s="49"/>
      <c r="BO82" s="48"/>
    </row>
    <row r="83" spans="1:67" ht="15">
      <c r="A83" s="65" t="s">
        <v>262</v>
      </c>
      <c r="B83" s="65" t="s">
        <v>282</v>
      </c>
      <c r="C83" s="66"/>
      <c r="D83" s="67"/>
      <c r="E83" s="68"/>
      <c r="F83" s="69"/>
      <c r="G83" s="66"/>
      <c r="H83" s="70"/>
      <c r="I83" s="71"/>
      <c r="J83" s="71"/>
      <c r="K83" s="34" t="s">
        <v>65</v>
      </c>
      <c r="L83" s="78">
        <v>83</v>
      </c>
      <c r="M83" s="78"/>
      <c r="N83" s="73"/>
      <c r="O83" s="80" t="s">
        <v>285</v>
      </c>
      <c r="P83" s="82">
        <v>43706.67928240741</v>
      </c>
      <c r="Q83" s="80" t="s">
        <v>297</v>
      </c>
      <c r="R83" s="80"/>
      <c r="S83" s="80"/>
      <c r="T83" s="80"/>
      <c r="U83" s="80"/>
      <c r="V83" s="84" t="s">
        <v>363</v>
      </c>
      <c r="W83" s="82">
        <v>43706.67928240741</v>
      </c>
      <c r="X83" s="86">
        <v>43706</v>
      </c>
      <c r="Y83" s="88" t="s">
        <v>407</v>
      </c>
      <c r="Z83" s="84" t="s">
        <v>459</v>
      </c>
      <c r="AA83" s="80"/>
      <c r="AB83" s="80"/>
      <c r="AC83" s="88" t="s">
        <v>511</v>
      </c>
      <c r="AD83" s="80"/>
      <c r="AE83" s="80" t="b">
        <v>0</v>
      </c>
      <c r="AF83" s="80">
        <v>0</v>
      </c>
      <c r="AG83" s="88" t="s">
        <v>530</v>
      </c>
      <c r="AH83" s="80" t="b">
        <v>0</v>
      </c>
      <c r="AI83" s="80" t="s">
        <v>532</v>
      </c>
      <c r="AJ83" s="80"/>
      <c r="AK83" s="88" t="s">
        <v>530</v>
      </c>
      <c r="AL83" s="80" t="b">
        <v>0</v>
      </c>
      <c r="AM83" s="80">
        <v>4</v>
      </c>
      <c r="AN83" s="88" t="s">
        <v>528</v>
      </c>
      <c r="AO83" s="80" t="s">
        <v>534</v>
      </c>
      <c r="AP83" s="80" t="b">
        <v>0</v>
      </c>
      <c r="AQ83" s="88" t="s">
        <v>528</v>
      </c>
      <c r="AR83" s="80" t="s">
        <v>196</v>
      </c>
      <c r="AS83" s="80">
        <v>0</v>
      </c>
      <c r="AT83" s="80">
        <v>0</v>
      </c>
      <c r="AU83" s="80"/>
      <c r="AV83" s="80"/>
      <c r="AW83" s="80"/>
      <c r="AX83" s="80"/>
      <c r="AY83" s="80"/>
      <c r="AZ83" s="80"/>
      <c r="BA83" s="80"/>
      <c r="BB83" s="80"/>
      <c r="BC83">
        <v>1</v>
      </c>
      <c r="BD83" s="79" t="str">
        <f>REPLACE(INDEX(GroupVertices[Group],MATCH(Edges28[[#This Row],[Vertex 1]],GroupVertices[Vertex],0)),1,1,"")</f>
        <v>3</v>
      </c>
      <c r="BE83" s="79" t="str">
        <f>REPLACE(INDEX(GroupVertices[Group],MATCH(Edges28[[#This Row],[Vertex 2]],GroupVertices[Vertex],0)),1,1,"")</f>
        <v>3</v>
      </c>
      <c r="BF83" s="79">
        <v>1</v>
      </c>
      <c r="BG83" s="48">
        <v>0</v>
      </c>
      <c r="BH83" s="49">
        <v>0</v>
      </c>
      <c r="BI83" s="48">
        <v>0</v>
      </c>
      <c r="BJ83" s="49">
        <v>0</v>
      </c>
      <c r="BK83" s="48">
        <v>0</v>
      </c>
      <c r="BL83" s="49">
        <v>0</v>
      </c>
      <c r="BM83" s="48">
        <v>10</v>
      </c>
      <c r="BN83" s="49">
        <v>100</v>
      </c>
      <c r="BO83" s="48">
        <v>10</v>
      </c>
    </row>
    <row r="84" spans="1:67" ht="15">
      <c r="A84" s="65" t="s">
        <v>263</v>
      </c>
      <c r="B84" s="65" t="s">
        <v>263</v>
      </c>
      <c r="C84" s="66"/>
      <c r="D84" s="67"/>
      <c r="E84" s="68"/>
      <c r="F84" s="69"/>
      <c r="G84" s="66"/>
      <c r="H84" s="70"/>
      <c r="I84" s="71"/>
      <c r="J84" s="71"/>
      <c r="K84" s="34" t="s">
        <v>65</v>
      </c>
      <c r="L84" s="78">
        <v>84</v>
      </c>
      <c r="M84" s="78"/>
      <c r="N84" s="73"/>
      <c r="O84" s="80" t="s">
        <v>196</v>
      </c>
      <c r="P84" s="82">
        <v>43706.70894675926</v>
      </c>
      <c r="Q84" s="80" t="s">
        <v>298</v>
      </c>
      <c r="R84" s="80"/>
      <c r="S84" s="80"/>
      <c r="T84" s="80" t="s">
        <v>325</v>
      </c>
      <c r="U84" s="84" t="s">
        <v>332</v>
      </c>
      <c r="V84" s="84" t="s">
        <v>332</v>
      </c>
      <c r="W84" s="82">
        <v>43706.70894675926</v>
      </c>
      <c r="X84" s="86">
        <v>43706</v>
      </c>
      <c r="Y84" s="88" t="s">
        <v>408</v>
      </c>
      <c r="Z84" s="84" t="s">
        <v>460</v>
      </c>
      <c r="AA84" s="80"/>
      <c r="AB84" s="80"/>
      <c r="AC84" s="88" t="s">
        <v>512</v>
      </c>
      <c r="AD84" s="80"/>
      <c r="AE84" s="80" t="b">
        <v>0</v>
      </c>
      <c r="AF84" s="80">
        <v>2</v>
      </c>
      <c r="AG84" s="88" t="s">
        <v>530</v>
      </c>
      <c r="AH84" s="80" t="b">
        <v>0</v>
      </c>
      <c r="AI84" s="80" t="s">
        <v>531</v>
      </c>
      <c r="AJ84" s="80"/>
      <c r="AK84" s="88" t="s">
        <v>530</v>
      </c>
      <c r="AL84" s="80" t="b">
        <v>0</v>
      </c>
      <c r="AM84" s="80">
        <v>0</v>
      </c>
      <c r="AN84" s="88" t="s">
        <v>530</v>
      </c>
      <c r="AO84" s="80" t="s">
        <v>536</v>
      </c>
      <c r="AP84" s="80" t="b">
        <v>0</v>
      </c>
      <c r="AQ84" s="88" t="s">
        <v>512</v>
      </c>
      <c r="AR84" s="80" t="s">
        <v>196</v>
      </c>
      <c r="AS84" s="80">
        <v>0</v>
      </c>
      <c r="AT84" s="80">
        <v>0</v>
      </c>
      <c r="AU84" s="80"/>
      <c r="AV84" s="80"/>
      <c r="AW84" s="80"/>
      <c r="AX84" s="80"/>
      <c r="AY84" s="80"/>
      <c r="AZ84" s="80"/>
      <c r="BA84" s="80"/>
      <c r="BB84" s="80"/>
      <c r="BC84">
        <v>1</v>
      </c>
      <c r="BD84" s="79" t="str">
        <f>REPLACE(INDEX(GroupVertices[Group],MATCH(Edges28[[#This Row],[Vertex 1]],GroupVertices[Vertex],0)),1,1,"")</f>
        <v>10</v>
      </c>
      <c r="BE84" s="79" t="str">
        <f>REPLACE(INDEX(GroupVertices[Group],MATCH(Edges28[[#This Row],[Vertex 2]],GroupVertices[Vertex],0)),1,1,"")</f>
        <v>10</v>
      </c>
      <c r="BF84" s="79">
        <v>9</v>
      </c>
      <c r="BG84" s="48">
        <v>0</v>
      </c>
      <c r="BH84" s="49">
        <v>0</v>
      </c>
      <c r="BI84" s="48">
        <v>0</v>
      </c>
      <c r="BJ84" s="49">
        <v>0</v>
      </c>
      <c r="BK84" s="48">
        <v>0</v>
      </c>
      <c r="BL84" s="49">
        <v>0</v>
      </c>
      <c r="BM84" s="48">
        <v>16</v>
      </c>
      <c r="BN84" s="49">
        <v>100</v>
      </c>
      <c r="BO84" s="48">
        <v>16</v>
      </c>
    </row>
    <row r="85" spans="1:67" ht="15">
      <c r="A85" s="65" t="s">
        <v>264</v>
      </c>
      <c r="B85" s="65" t="s">
        <v>265</v>
      </c>
      <c r="C85" s="66"/>
      <c r="D85" s="67"/>
      <c r="E85" s="68"/>
      <c r="F85" s="69"/>
      <c r="G85" s="66"/>
      <c r="H85" s="70"/>
      <c r="I85" s="71"/>
      <c r="J85" s="71"/>
      <c r="K85" s="34" t="s">
        <v>66</v>
      </c>
      <c r="L85" s="78">
        <v>85</v>
      </c>
      <c r="M85" s="78"/>
      <c r="N85" s="73"/>
      <c r="O85" s="80" t="s">
        <v>285</v>
      </c>
      <c r="P85" s="82">
        <v>43700.97405092593</v>
      </c>
      <c r="Q85" s="80" t="s">
        <v>288</v>
      </c>
      <c r="R85" s="80"/>
      <c r="S85" s="80"/>
      <c r="T85" s="80"/>
      <c r="U85" s="80"/>
      <c r="V85" s="84" t="s">
        <v>364</v>
      </c>
      <c r="W85" s="82">
        <v>43700.97405092593</v>
      </c>
      <c r="X85" s="86">
        <v>43700</v>
      </c>
      <c r="Y85" s="88" t="s">
        <v>409</v>
      </c>
      <c r="Z85" s="84" t="s">
        <v>461</v>
      </c>
      <c r="AA85" s="80"/>
      <c r="AB85" s="80"/>
      <c r="AC85" s="88" t="s">
        <v>513</v>
      </c>
      <c r="AD85" s="80"/>
      <c r="AE85" s="80" t="b">
        <v>0</v>
      </c>
      <c r="AF85" s="80">
        <v>0</v>
      </c>
      <c r="AG85" s="88" t="s">
        <v>530</v>
      </c>
      <c r="AH85" s="80" t="b">
        <v>0</v>
      </c>
      <c r="AI85" s="80" t="s">
        <v>531</v>
      </c>
      <c r="AJ85" s="80"/>
      <c r="AK85" s="88" t="s">
        <v>530</v>
      </c>
      <c r="AL85" s="80" t="b">
        <v>0</v>
      </c>
      <c r="AM85" s="80">
        <v>10</v>
      </c>
      <c r="AN85" s="88" t="s">
        <v>517</v>
      </c>
      <c r="AO85" s="80" t="s">
        <v>534</v>
      </c>
      <c r="AP85" s="80" t="b">
        <v>0</v>
      </c>
      <c r="AQ85" s="88" t="s">
        <v>517</v>
      </c>
      <c r="AR85" s="80" t="s">
        <v>196</v>
      </c>
      <c r="AS85" s="80">
        <v>0</v>
      </c>
      <c r="AT85" s="80">
        <v>0</v>
      </c>
      <c r="AU85" s="80"/>
      <c r="AV85" s="80"/>
      <c r="AW85" s="80"/>
      <c r="AX85" s="80"/>
      <c r="AY85" s="80"/>
      <c r="AZ85" s="80"/>
      <c r="BA85" s="80"/>
      <c r="BB85" s="80"/>
      <c r="BC85">
        <v>1</v>
      </c>
      <c r="BD85" s="79" t="str">
        <f>REPLACE(INDEX(GroupVertices[Group],MATCH(Edges28[[#This Row],[Vertex 1]],GroupVertices[Vertex],0)),1,1,"")</f>
        <v>1</v>
      </c>
      <c r="BE85" s="79" t="str">
        <f>REPLACE(INDEX(GroupVertices[Group],MATCH(Edges28[[#This Row],[Vertex 2]],GroupVertices[Vertex],0)),1,1,"")</f>
        <v>1</v>
      </c>
      <c r="BF85" s="79">
        <v>13</v>
      </c>
      <c r="BG85" s="48">
        <v>1</v>
      </c>
      <c r="BH85" s="49">
        <v>2.4390243902439024</v>
      </c>
      <c r="BI85" s="48">
        <v>0</v>
      </c>
      <c r="BJ85" s="49">
        <v>0</v>
      </c>
      <c r="BK85" s="48">
        <v>0</v>
      </c>
      <c r="BL85" s="49">
        <v>0</v>
      </c>
      <c r="BM85" s="48">
        <v>40</v>
      </c>
      <c r="BN85" s="49">
        <v>97.5609756097561</v>
      </c>
      <c r="BO85" s="48">
        <v>41</v>
      </c>
    </row>
    <row r="86" spans="1:67" ht="15">
      <c r="A86" s="65" t="s">
        <v>265</v>
      </c>
      <c r="B86" s="65" t="s">
        <v>266</v>
      </c>
      <c r="C86" s="66"/>
      <c r="D86" s="67"/>
      <c r="E86" s="68"/>
      <c r="F86" s="69"/>
      <c r="G86" s="66"/>
      <c r="H86" s="70"/>
      <c r="I86" s="71"/>
      <c r="J86" s="71"/>
      <c r="K86" s="34" t="s">
        <v>66</v>
      </c>
      <c r="L86" s="78">
        <v>86</v>
      </c>
      <c r="M86" s="78"/>
      <c r="N86" s="73"/>
      <c r="O86" s="80" t="s">
        <v>286</v>
      </c>
      <c r="P86" s="82">
        <v>43700.98577546296</v>
      </c>
      <c r="Q86" s="80" t="s">
        <v>288</v>
      </c>
      <c r="R86" s="80"/>
      <c r="S86" s="80"/>
      <c r="T86" s="80"/>
      <c r="U86" s="80"/>
      <c r="V86" s="84" t="s">
        <v>365</v>
      </c>
      <c r="W86" s="82">
        <v>43700.98577546296</v>
      </c>
      <c r="X86" s="86">
        <v>43700</v>
      </c>
      <c r="Y86" s="88" t="s">
        <v>410</v>
      </c>
      <c r="Z86" s="84" t="s">
        <v>462</v>
      </c>
      <c r="AA86" s="80"/>
      <c r="AB86" s="80"/>
      <c r="AC86" s="88" t="s">
        <v>514</v>
      </c>
      <c r="AD86" s="80"/>
      <c r="AE86" s="80" t="b">
        <v>0</v>
      </c>
      <c r="AF86" s="80">
        <v>0</v>
      </c>
      <c r="AG86" s="88" t="s">
        <v>530</v>
      </c>
      <c r="AH86" s="80" t="b">
        <v>0</v>
      </c>
      <c r="AI86" s="80" t="s">
        <v>531</v>
      </c>
      <c r="AJ86" s="80"/>
      <c r="AK86" s="88" t="s">
        <v>530</v>
      </c>
      <c r="AL86" s="80" t="b">
        <v>0</v>
      </c>
      <c r="AM86" s="80">
        <v>10</v>
      </c>
      <c r="AN86" s="88" t="s">
        <v>517</v>
      </c>
      <c r="AO86" s="80" t="s">
        <v>534</v>
      </c>
      <c r="AP86" s="80" t="b">
        <v>0</v>
      </c>
      <c r="AQ86" s="88" t="s">
        <v>517</v>
      </c>
      <c r="AR86" s="80" t="s">
        <v>196</v>
      </c>
      <c r="AS86" s="80">
        <v>0</v>
      </c>
      <c r="AT86" s="80">
        <v>0</v>
      </c>
      <c r="AU86" s="80"/>
      <c r="AV86" s="80"/>
      <c r="AW86" s="80"/>
      <c r="AX86" s="80"/>
      <c r="AY86" s="80"/>
      <c r="AZ86" s="80"/>
      <c r="BA86" s="80"/>
      <c r="BB86" s="80"/>
      <c r="BC86">
        <v>3</v>
      </c>
      <c r="BD86" s="79" t="str">
        <f>REPLACE(INDEX(GroupVertices[Group],MATCH(Edges28[[#This Row],[Vertex 1]],GroupVertices[Vertex],0)),1,1,"")</f>
        <v>1</v>
      </c>
      <c r="BE86" s="79" t="str">
        <f>REPLACE(INDEX(GroupVertices[Group],MATCH(Edges28[[#This Row],[Vertex 2]],GroupVertices[Vertex],0)),1,1,"")</f>
        <v>1</v>
      </c>
      <c r="BF86" s="79">
        <v>13</v>
      </c>
      <c r="BG86" s="48"/>
      <c r="BH86" s="49"/>
      <c r="BI86" s="48"/>
      <c r="BJ86" s="49"/>
      <c r="BK86" s="48"/>
      <c r="BL86" s="49"/>
      <c r="BM86" s="48"/>
      <c r="BN86" s="49"/>
      <c r="BO86" s="48"/>
    </row>
    <row r="87" spans="1:67" ht="15">
      <c r="A87" s="65" t="s">
        <v>265</v>
      </c>
      <c r="B87" s="65" t="s">
        <v>264</v>
      </c>
      <c r="C87" s="66"/>
      <c r="D87" s="67"/>
      <c r="E87" s="68"/>
      <c r="F87" s="69"/>
      <c r="G87" s="66"/>
      <c r="H87" s="70"/>
      <c r="I87" s="71"/>
      <c r="J87" s="71"/>
      <c r="K87" s="34" t="s">
        <v>66</v>
      </c>
      <c r="L87" s="78">
        <v>87</v>
      </c>
      <c r="M87" s="78"/>
      <c r="N87" s="73"/>
      <c r="O87" s="80" t="s">
        <v>285</v>
      </c>
      <c r="P87" s="82">
        <v>43700.98577546296</v>
      </c>
      <c r="Q87" s="80" t="s">
        <v>288</v>
      </c>
      <c r="R87" s="80"/>
      <c r="S87" s="80"/>
      <c r="T87" s="80"/>
      <c r="U87" s="80"/>
      <c r="V87" s="84" t="s">
        <v>365</v>
      </c>
      <c r="W87" s="82">
        <v>43700.98577546296</v>
      </c>
      <c r="X87" s="86">
        <v>43700</v>
      </c>
      <c r="Y87" s="88" t="s">
        <v>410</v>
      </c>
      <c r="Z87" s="84" t="s">
        <v>462</v>
      </c>
      <c r="AA87" s="80"/>
      <c r="AB87" s="80"/>
      <c r="AC87" s="88" t="s">
        <v>514</v>
      </c>
      <c r="AD87" s="80"/>
      <c r="AE87" s="80" t="b">
        <v>0</v>
      </c>
      <c r="AF87" s="80">
        <v>0</v>
      </c>
      <c r="AG87" s="88" t="s">
        <v>530</v>
      </c>
      <c r="AH87" s="80" t="b">
        <v>0</v>
      </c>
      <c r="AI87" s="80" t="s">
        <v>531</v>
      </c>
      <c r="AJ87" s="80"/>
      <c r="AK87" s="88" t="s">
        <v>530</v>
      </c>
      <c r="AL87" s="80" t="b">
        <v>0</v>
      </c>
      <c r="AM87" s="80">
        <v>10</v>
      </c>
      <c r="AN87" s="88" t="s">
        <v>517</v>
      </c>
      <c r="AO87" s="80" t="s">
        <v>534</v>
      </c>
      <c r="AP87" s="80" t="b">
        <v>0</v>
      </c>
      <c r="AQ87" s="88" t="s">
        <v>517</v>
      </c>
      <c r="AR87" s="80" t="s">
        <v>196</v>
      </c>
      <c r="AS87" s="80">
        <v>0</v>
      </c>
      <c r="AT87" s="80">
        <v>0</v>
      </c>
      <c r="AU87" s="80"/>
      <c r="AV87" s="80"/>
      <c r="AW87" s="80"/>
      <c r="AX87" s="80"/>
      <c r="AY87" s="80"/>
      <c r="AZ87" s="80"/>
      <c r="BA87" s="80"/>
      <c r="BB87" s="80"/>
      <c r="BC87">
        <v>2</v>
      </c>
      <c r="BD87" s="79" t="str">
        <f>REPLACE(INDEX(GroupVertices[Group],MATCH(Edges28[[#This Row],[Vertex 1]],GroupVertices[Vertex],0)),1,1,"")</f>
        <v>1</v>
      </c>
      <c r="BE87" s="79" t="str">
        <f>REPLACE(INDEX(GroupVertices[Group],MATCH(Edges28[[#This Row],[Vertex 2]],GroupVertices[Vertex],0)),1,1,"")</f>
        <v>1</v>
      </c>
      <c r="BF87" s="79">
        <v>13</v>
      </c>
      <c r="BG87" s="48"/>
      <c r="BH87" s="49"/>
      <c r="BI87" s="48"/>
      <c r="BJ87" s="49"/>
      <c r="BK87" s="48"/>
      <c r="BL87" s="49"/>
      <c r="BM87" s="48"/>
      <c r="BN87" s="49"/>
      <c r="BO87" s="48"/>
    </row>
    <row r="88" spans="1:67" ht="15">
      <c r="A88" s="65" t="s">
        <v>265</v>
      </c>
      <c r="B88" s="65" t="s">
        <v>274</v>
      </c>
      <c r="C88" s="66"/>
      <c r="D88" s="67"/>
      <c r="E88" s="68"/>
      <c r="F88" s="69"/>
      <c r="G88" s="66"/>
      <c r="H88" s="70"/>
      <c r="I88" s="71"/>
      <c r="J88" s="71"/>
      <c r="K88" s="34" t="s">
        <v>65</v>
      </c>
      <c r="L88" s="78">
        <v>88</v>
      </c>
      <c r="M88" s="78"/>
      <c r="N88" s="73"/>
      <c r="O88" s="80" t="s">
        <v>285</v>
      </c>
      <c r="P88" s="82">
        <v>43700.98577546296</v>
      </c>
      <c r="Q88" s="80" t="s">
        <v>288</v>
      </c>
      <c r="R88" s="80"/>
      <c r="S88" s="80"/>
      <c r="T88" s="80"/>
      <c r="U88" s="80"/>
      <c r="V88" s="84" t="s">
        <v>365</v>
      </c>
      <c r="W88" s="82">
        <v>43700.98577546296</v>
      </c>
      <c r="X88" s="86">
        <v>43700</v>
      </c>
      <c r="Y88" s="88" t="s">
        <v>410</v>
      </c>
      <c r="Z88" s="84" t="s">
        <v>462</v>
      </c>
      <c r="AA88" s="80"/>
      <c r="AB88" s="80"/>
      <c r="AC88" s="88" t="s">
        <v>514</v>
      </c>
      <c r="AD88" s="80"/>
      <c r="AE88" s="80" t="b">
        <v>0</v>
      </c>
      <c r="AF88" s="80">
        <v>0</v>
      </c>
      <c r="AG88" s="88" t="s">
        <v>530</v>
      </c>
      <c r="AH88" s="80" t="b">
        <v>0</v>
      </c>
      <c r="AI88" s="80" t="s">
        <v>531</v>
      </c>
      <c r="AJ88" s="80"/>
      <c r="AK88" s="88" t="s">
        <v>530</v>
      </c>
      <c r="AL88" s="80" t="b">
        <v>0</v>
      </c>
      <c r="AM88" s="80">
        <v>10</v>
      </c>
      <c r="AN88" s="88" t="s">
        <v>517</v>
      </c>
      <c r="AO88" s="80" t="s">
        <v>534</v>
      </c>
      <c r="AP88" s="80" t="b">
        <v>0</v>
      </c>
      <c r="AQ88" s="88" t="s">
        <v>517</v>
      </c>
      <c r="AR88" s="80" t="s">
        <v>196</v>
      </c>
      <c r="AS88" s="80">
        <v>0</v>
      </c>
      <c r="AT88" s="80">
        <v>0</v>
      </c>
      <c r="AU88" s="80"/>
      <c r="AV88" s="80"/>
      <c r="AW88" s="80"/>
      <c r="AX88" s="80"/>
      <c r="AY88" s="80"/>
      <c r="AZ88" s="80"/>
      <c r="BA88" s="80"/>
      <c r="BB88" s="80"/>
      <c r="BC88">
        <v>2</v>
      </c>
      <c r="BD88" s="79" t="str">
        <f>REPLACE(INDEX(GroupVertices[Group],MATCH(Edges28[[#This Row],[Vertex 1]],GroupVertices[Vertex],0)),1,1,"")</f>
        <v>1</v>
      </c>
      <c r="BE88" s="79" t="str">
        <f>REPLACE(INDEX(GroupVertices[Group],MATCH(Edges28[[#This Row],[Vertex 2]],GroupVertices[Vertex],0)),1,1,"")</f>
        <v>1</v>
      </c>
      <c r="BF88" s="79">
        <v>13</v>
      </c>
      <c r="BG88" s="48">
        <v>1</v>
      </c>
      <c r="BH88" s="49">
        <v>2.4390243902439024</v>
      </c>
      <c r="BI88" s="48">
        <v>0</v>
      </c>
      <c r="BJ88" s="49">
        <v>0</v>
      </c>
      <c r="BK88" s="48">
        <v>0</v>
      </c>
      <c r="BL88" s="49">
        <v>0</v>
      </c>
      <c r="BM88" s="48">
        <v>40</v>
      </c>
      <c r="BN88" s="49">
        <v>97.5609756097561</v>
      </c>
      <c r="BO88" s="48">
        <v>41</v>
      </c>
    </row>
    <row r="89" spans="1:67" ht="15">
      <c r="A89" s="65" t="s">
        <v>265</v>
      </c>
      <c r="B89" s="65" t="s">
        <v>266</v>
      </c>
      <c r="C89" s="66"/>
      <c r="D89" s="67"/>
      <c r="E89" s="68"/>
      <c r="F89" s="69"/>
      <c r="G89" s="66"/>
      <c r="H89" s="70"/>
      <c r="I89" s="71"/>
      <c r="J89" s="71"/>
      <c r="K89" s="34" t="s">
        <v>66</v>
      </c>
      <c r="L89" s="78">
        <v>89</v>
      </c>
      <c r="M89" s="78"/>
      <c r="N89" s="73"/>
      <c r="O89" s="80" t="s">
        <v>286</v>
      </c>
      <c r="P89" s="82">
        <v>43704.97033564815</v>
      </c>
      <c r="Q89" s="80" t="s">
        <v>294</v>
      </c>
      <c r="R89" s="80"/>
      <c r="S89" s="80"/>
      <c r="T89" s="80" t="s">
        <v>321</v>
      </c>
      <c r="U89" s="80"/>
      <c r="V89" s="84" t="s">
        <v>365</v>
      </c>
      <c r="W89" s="82">
        <v>43704.97033564815</v>
      </c>
      <c r="X89" s="86">
        <v>43704</v>
      </c>
      <c r="Y89" s="88" t="s">
        <v>411</v>
      </c>
      <c r="Z89" s="84" t="s">
        <v>463</v>
      </c>
      <c r="AA89" s="80"/>
      <c r="AB89" s="80"/>
      <c r="AC89" s="88" t="s">
        <v>515</v>
      </c>
      <c r="AD89" s="80"/>
      <c r="AE89" s="80" t="b">
        <v>0</v>
      </c>
      <c r="AF89" s="80">
        <v>0</v>
      </c>
      <c r="AG89" s="88" t="s">
        <v>530</v>
      </c>
      <c r="AH89" s="80" t="b">
        <v>0</v>
      </c>
      <c r="AI89" s="80" t="s">
        <v>531</v>
      </c>
      <c r="AJ89" s="80"/>
      <c r="AK89" s="88" t="s">
        <v>530</v>
      </c>
      <c r="AL89" s="80" t="b">
        <v>0</v>
      </c>
      <c r="AM89" s="80">
        <v>3</v>
      </c>
      <c r="AN89" s="88" t="s">
        <v>518</v>
      </c>
      <c r="AO89" s="80" t="s">
        <v>533</v>
      </c>
      <c r="AP89" s="80" t="b">
        <v>0</v>
      </c>
      <c r="AQ89" s="88" t="s">
        <v>518</v>
      </c>
      <c r="AR89" s="80" t="s">
        <v>196</v>
      </c>
      <c r="AS89" s="80">
        <v>0</v>
      </c>
      <c r="AT89" s="80">
        <v>0</v>
      </c>
      <c r="AU89" s="80"/>
      <c r="AV89" s="80"/>
      <c r="AW89" s="80"/>
      <c r="AX89" s="80"/>
      <c r="AY89" s="80"/>
      <c r="AZ89" s="80"/>
      <c r="BA89" s="80"/>
      <c r="BB89" s="80"/>
      <c r="BC89">
        <v>3</v>
      </c>
      <c r="BD89" s="79" t="str">
        <f>REPLACE(INDEX(GroupVertices[Group],MATCH(Edges28[[#This Row],[Vertex 1]],GroupVertices[Vertex],0)),1,1,"")</f>
        <v>1</v>
      </c>
      <c r="BE89" s="79" t="str">
        <f>REPLACE(INDEX(GroupVertices[Group],MATCH(Edges28[[#This Row],[Vertex 2]],GroupVertices[Vertex],0)),1,1,"")</f>
        <v>1</v>
      </c>
      <c r="BF89" s="79">
        <v>11</v>
      </c>
      <c r="BG89" s="48">
        <v>2</v>
      </c>
      <c r="BH89" s="49">
        <v>4.25531914893617</v>
      </c>
      <c r="BI89" s="48">
        <v>0</v>
      </c>
      <c r="BJ89" s="49">
        <v>0</v>
      </c>
      <c r="BK89" s="48">
        <v>0</v>
      </c>
      <c r="BL89" s="49">
        <v>0</v>
      </c>
      <c r="BM89" s="48">
        <v>45</v>
      </c>
      <c r="BN89" s="49">
        <v>95.74468085106383</v>
      </c>
      <c r="BO89" s="48">
        <v>47</v>
      </c>
    </row>
    <row r="90" spans="1:67" ht="15">
      <c r="A90" s="65" t="s">
        <v>265</v>
      </c>
      <c r="B90" s="65" t="s">
        <v>266</v>
      </c>
      <c r="C90" s="66"/>
      <c r="D90" s="67"/>
      <c r="E90" s="68"/>
      <c r="F90" s="69"/>
      <c r="G90" s="66"/>
      <c r="H90" s="70"/>
      <c r="I90" s="71"/>
      <c r="J90" s="71"/>
      <c r="K90" s="34" t="s">
        <v>66</v>
      </c>
      <c r="L90" s="78">
        <v>90</v>
      </c>
      <c r="M90" s="78"/>
      <c r="N90" s="73"/>
      <c r="O90" s="80" t="s">
        <v>286</v>
      </c>
      <c r="P90" s="82">
        <v>43704.97971064815</v>
      </c>
      <c r="Q90" s="80" t="s">
        <v>295</v>
      </c>
      <c r="R90" s="80"/>
      <c r="S90" s="80"/>
      <c r="T90" s="80" t="s">
        <v>322</v>
      </c>
      <c r="U90" s="80"/>
      <c r="V90" s="84" t="s">
        <v>365</v>
      </c>
      <c r="W90" s="82">
        <v>43704.97971064815</v>
      </c>
      <c r="X90" s="86">
        <v>43704</v>
      </c>
      <c r="Y90" s="88" t="s">
        <v>412</v>
      </c>
      <c r="Z90" s="84" t="s">
        <v>464</v>
      </c>
      <c r="AA90" s="80"/>
      <c r="AB90" s="80"/>
      <c r="AC90" s="88" t="s">
        <v>516</v>
      </c>
      <c r="AD90" s="80"/>
      <c r="AE90" s="80" t="b">
        <v>0</v>
      </c>
      <c r="AF90" s="80">
        <v>0</v>
      </c>
      <c r="AG90" s="88" t="s">
        <v>530</v>
      </c>
      <c r="AH90" s="80" t="b">
        <v>0</v>
      </c>
      <c r="AI90" s="80" t="s">
        <v>531</v>
      </c>
      <c r="AJ90" s="80"/>
      <c r="AK90" s="88" t="s">
        <v>530</v>
      </c>
      <c r="AL90" s="80" t="b">
        <v>0</v>
      </c>
      <c r="AM90" s="80">
        <v>3</v>
      </c>
      <c r="AN90" s="88" t="s">
        <v>519</v>
      </c>
      <c r="AO90" s="80" t="s">
        <v>534</v>
      </c>
      <c r="AP90" s="80" t="b">
        <v>0</v>
      </c>
      <c r="AQ90" s="88" t="s">
        <v>519</v>
      </c>
      <c r="AR90" s="80" t="s">
        <v>196</v>
      </c>
      <c r="AS90" s="80">
        <v>0</v>
      </c>
      <c r="AT90" s="80">
        <v>0</v>
      </c>
      <c r="AU90" s="80"/>
      <c r="AV90" s="80"/>
      <c r="AW90" s="80"/>
      <c r="AX90" s="80"/>
      <c r="AY90" s="80"/>
      <c r="AZ90" s="80"/>
      <c r="BA90" s="80"/>
      <c r="BB90" s="80"/>
      <c r="BC90">
        <v>3</v>
      </c>
      <c r="BD90" s="79" t="str">
        <f>REPLACE(INDEX(GroupVertices[Group],MATCH(Edges28[[#This Row],[Vertex 1]],GroupVertices[Vertex],0)),1,1,"")</f>
        <v>1</v>
      </c>
      <c r="BE90" s="79" t="str">
        <f>REPLACE(INDEX(GroupVertices[Group],MATCH(Edges28[[#This Row],[Vertex 2]],GroupVertices[Vertex],0)),1,1,"")</f>
        <v>1</v>
      </c>
      <c r="BF90" s="79">
        <v>12</v>
      </c>
      <c r="BG90" s="48"/>
      <c r="BH90" s="49"/>
      <c r="BI90" s="48"/>
      <c r="BJ90" s="49"/>
      <c r="BK90" s="48"/>
      <c r="BL90" s="49"/>
      <c r="BM90" s="48"/>
      <c r="BN90" s="49"/>
      <c r="BO90" s="48"/>
    </row>
    <row r="91" spans="1:67" ht="15">
      <c r="A91" s="65" t="s">
        <v>265</v>
      </c>
      <c r="B91" s="65" t="s">
        <v>264</v>
      </c>
      <c r="C91" s="66"/>
      <c r="D91" s="67"/>
      <c r="E91" s="68"/>
      <c r="F91" s="69"/>
      <c r="G91" s="66"/>
      <c r="H91" s="70"/>
      <c r="I91" s="71"/>
      <c r="J91" s="71"/>
      <c r="K91" s="34" t="s">
        <v>66</v>
      </c>
      <c r="L91" s="78">
        <v>91</v>
      </c>
      <c r="M91" s="78"/>
      <c r="N91" s="73"/>
      <c r="O91" s="80" t="s">
        <v>285</v>
      </c>
      <c r="P91" s="82">
        <v>43704.97971064815</v>
      </c>
      <c r="Q91" s="80" t="s">
        <v>295</v>
      </c>
      <c r="R91" s="80"/>
      <c r="S91" s="80"/>
      <c r="T91" s="80" t="s">
        <v>322</v>
      </c>
      <c r="U91" s="80"/>
      <c r="V91" s="84" t="s">
        <v>365</v>
      </c>
      <c r="W91" s="82">
        <v>43704.97971064815</v>
      </c>
      <c r="X91" s="86">
        <v>43704</v>
      </c>
      <c r="Y91" s="88" t="s">
        <v>412</v>
      </c>
      <c r="Z91" s="84" t="s">
        <v>464</v>
      </c>
      <c r="AA91" s="80"/>
      <c r="AB91" s="80"/>
      <c r="AC91" s="88" t="s">
        <v>516</v>
      </c>
      <c r="AD91" s="80"/>
      <c r="AE91" s="80" t="b">
        <v>0</v>
      </c>
      <c r="AF91" s="80">
        <v>0</v>
      </c>
      <c r="AG91" s="88" t="s">
        <v>530</v>
      </c>
      <c r="AH91" s="80" t="b">
        <v>0</v>
      </c>
      <c r="AI91" s="80" t="s">
        <v>531</v>
      </c>
      <c r="AJ91" s="80"/>
      <c r="AK91" s="88" t="s">
        <v>530</v>
      </c>
      <c r="AL91" s="80" t="b">
        <v>0</v>
      </c>
      <c r="AM91" s="80">
        <v>3</v>
      </c>
      <c r="AN91" s="88" t="s">
        <v>519</v>
      </c>
      <c r="AO91" s="80" t="s">
        <v>534</v>
      </c>
      <c r="AP91" s="80" t="b">
        <v>0</v>
      </c>
      <c r="AQ91" s="88" t="s">
        <v>519</v>
      </c>
      <c r="AR91" s="80" t="s">
        <v>196</v>
      </c>
      <c r="AS91" s="80">
        <v>0</v>
      </c>
      <c r="AT91" s="80">
        <v>0</v>
      </c>
      <c r="AU91" s="80"/>
      <c r="AV91" s="80"/>
      <c r="AW91" s="80"/>
      <c r="AX91" s="80"/>
      <c r="AY91" s="80"/>
      <c r="AZ91" s="80"/>
      <c r="BA91" s="80"/>
      <c r="BB91" s="80"/>
      <c r="BC91">
        <v>2</v>
      </c>
      <c r="BD91" s="79" t="str">
        <f>REPLACE(INDEX(GroupVertices[Group],MATCH(Edges28[[#This Row],[Vertex 1]],GroupVertices[Vertex],0)),1,1,"")</f>
        <v>1</v>
      </c>
      <c r="BE91" s="79" t="str">
        <f>REPLACE(INDEX(GroupVertices[Group],MATCH(Edges28[[#This Row],[Vertex 2]],GroupVertices[Vertex],0)),1,1,"")</f>
        <v>1</v>
      </c>
      <c r="BF91" s="79">
        <v>12</v>
      </c>
      <c r="BG91" s="48"/>
      <c r="BH91" s="49"/>
      <c r="BI91" s="48"/>
      <c r="BJ91" s="49"/>
      <c r="BK91" s="48"/>
      <c r="BL91" s="49"/>
      <c r="BM91" s="48"/>
      <c r="BN91" s="49"/>
      <c r="BO91" s="48"/>
    </row>
    <row r="92" spans="1:67" ht="15">
      <c r="A92" s="65" t="s">
        <v>265</v>
      </c>
      <c r="B92" s="65" t="s">
        <v>274</v>
      </c>
      <c r="C92" s="66"/>
      <c r="D92" s="67"/>
      <c r="E92" s="68"/>
      <c r="F92" s="69"/>
      <c r="G92" s="66"/>
      <c r="H92" s="70"/>
      <c r="I92" s="71"/>
      <c r="J92" s="71"/>
      <c r="K92" s="34" t="s">
        <v>65</v>
      </c>
      <c r="L92" s="78">
        <v>92</v>
      </c>
      <c r="M92" s="78"/>
      <c r="N92" s="73"/>
      <c r="O92" s="80" t="s">
        <v>285</v>
      </c>
      <c r="P92" s="82">
        <v>43704.97971064815</v>
      </c>
      <c r="Q92" s="80" t="s">
        <v>295</v>
      </c>
      <c r="R92" s="80"/>
      <c r="S92" s="80"/>
      <c r="T92" s="80" t="s">
        <v>322</v>
      </c>
      <c r="U92" s="80"/>
      <c r="V92" s="84" t="s">
        <v>365</v>
      </c>
      <c r="W92" s="82">
        <v>43704.97971064815</v>
      </c>
      <c r="X92" s="86">
        <v>43704</v>
      </c>
      <c r="Y92" s="88" t="s">
        <v>412</v>
      </c>
      <c r="Z92" s="84" t="s">
        <v>464</v>
      </c>
      <c r="AA92" s="80"/>
      <c r="AB92" s="80"/>
      <c r="AC92" s="88" t="s">
        <v>516</v>
      </c>
      <c r="AD92" s="80"/>
      <c r="AE92" s="80" t="b">
        <v>0</v>
      </c>
      <c r="AF92" s="80">
        <v>0</v>
      </c>
      <c r="AG92" s="88" t="s">
        <v>530</v>
      </c>
      <c r="AH92" s="80" t="b">
        <v>0</v>
      </c>
      <c r="AI92" s="80" t="s">
        <v>531</v>
      </c>
      <c r="AJ92" s="80"/>
      <c r="AK92" s="88" t="s">
        <v>530</v>
      </c>
      <c r="AL92" s="80" t="b">
        <v>0</v>
      </c>
      <c r="AM92" s="80">
        <v>3</v>
      </c>
      <c r="AN92" s="88" t="s">
        <v>519</v>
      </c>
      <c r="AO92" s="80" t="s">
        <v>534</v>
      </c>
      <c r="AP92" s="80" t="b">
        <v>0</v>
      </c>
      <c r="AQ92" s="88" t="s">
        <v>519</v>
      </c>
      <c r="AR92" s="80" t="s">
        <v>196</v>
      </c>
      <c r="AS92" s="80">
        <v>0</v>
      </c>
      <c r="AT92" s="80">
        <v>0</v>
      </c>
      <c r="AU92" s="80"/>
      <c r="AV92" s="80"/>
      <c r="AW92" s="80"/>
      <c r="AX92" s="80"/>
      <c r="AY92" s="80"/>
      <c r="AZ92" s="80"/>
      <c r="BA92" s="80"/>
      <c r="BB92" s="80"/>
      <c r="BC92">
        <v>2</v>
      </c>
      <c r="BD92" s="79" t="str">
        <f>REPLACE(INDEX(GroupVertices[Group],MATCH(Edges28[[#This Row],[Vertex 1]],GroupVertices[Vertex],0)),1,1,"")</f>
        <v>1</v>
      </c>
      <c r="BE92" s="79" t="str">
        <f>REPLACE(INDEX(GroupVertices[Group],MATCH(Edges28[[#This Row],[Vertex 2]],GroupVertices[Vertex],0)),1,1,"")</f>
        <v>1</v>
      </c>
      <c r="BF92" s="79">
        <v>12</v>
      </c>
      <c r="BG92" s="48">
        <v>1</v>
      </c>
      <c r="BH92" s="49">
        <v>6.25</v>
      </c>
      <c r="BI92" s="48">
        <v>0</v>
      </c>
      <c r="BJ92" s="49">
        <v>0</v>
      </c>
      <c r="BK92" s="48">
        <v>0</v>
      </c>
      <c r="BL92" s="49">
        <v>0</v>
      </c>
      <c r="BM92" s="48">
        <v>15</v>
      </c>
      <c r="BN92" s="49">
        <v>93.75</v>
      </c>
      <c r="BO92" s="48">
        <v>16</v>
      </c>
    </row>
    <row r="93" spans="1:67" ht="15">
      <c r="A93" s="65" t="s">
        <v>266</v>
      </c>
      <c r="B93" s="65" t="s">
        <v>265</v>
      </c>
      <c r="C93" s="66"/>
      <c r="D93" s="67"/>
      <c r="E93" s="68"/>
      <c r="F93" s="69"/>
      <c r="G93" s="66"/>
      <c r="H93" s="70"/>
      <c r="I93" s="71"/>
      <c r="J93" s="71"/>
      <c r="K93" s="34" t="s">
        <v>66</v>
      </c>
      <c r="L93" s="78">
        <v>93</v>
      </c>
      <c r="M93" s="78"/>
      <c r="N93" s="73"/>
      <c r="O93" s="80" t="s">
        <v>285</v>
      </c>
      <c r="P93" s="82">
        <v>43700.97288194444</v>
      </c>
      <c r="Q93" s="80" t="s">
        <v>288</v>
      </c>
      <c r="R93" s="80"/>
      <c r="S93" s="80"/>
      <c r="T93" s="80" t="s">
        <v>326</v>
      </c>
      <c r="U93" s="80"/>
      <c r="V93" s="84" t="s">
        <v>366</v>
      </c>
      <c r="W93" s="82">
        <v>43700.97288194444</v>
      </c>
      <c r="X93" s="86">
        <v>43700</v>
      </c>
      <c r="Y93" s="88" t="s">
        <v>413</v>
      </c>
      <c r="Z93" s="84" t="s">
        <v>465</v>
      </c>
      <c r="AA93" s="80"/>
      <c r="AB93" s="80"/>
      <c r="AC93" s="88" t="s">
        <v>517</v>
      </c>
      <c r="AD93" s="80"/>
      <c r="AE93" s="80" t="b">
        <v>0</v>
      </c>
      <c r="AF93" s="80">
        <v>14</v>
      </c>
      <c r="AG93" s="88" t="s">
        <v>530</v>
      </c>
      <c r="AH93" s="80" t="b">
        <v>0</v>
      </c>
      <c r="AI93" s="80" t="s">
        <v>531</v>
      </c>
      <c r="AJ93" s="80"/>
      <c r="AK93" s="88" t="s">
        <v>530</v>
      </c>
      <c r="AL93" s="80" t="b">
        <v>0</v>
      </c>
      <c r="AM93" s="80">
        <v>10</v>
      </c>
      <c r="AN93" s="88" t="s">
        <v>530</v>
      </c>
      <c r="AO93" s="80" t="s">
        <v>533</v>
      </c>
      <c r="AP93" s="80" t="b">
        <v>0</v>
      </c>
      <c r="AQ93" s="88" t="s">
        <v>517</v>
      </c>
      <c r="AR93" s="80" t="s">
        <v>196</v>
      </c>
      <c r="AS93" s="80">
        <v>0</v>
      </c>
      <c r="AT93" s="80">
        <v>0</v>
      </c>
      <c r="AU93" s="80"/>
      <c r="AV93" s="80"/>
      <c r="AW93" s="80"/>
      <c r="AX93" s="80"/>
      <c r="AY93" s="80"/>
      <c r="AZ93" s="80"/>
      <c r="BA93" s="80"/>
      <c r="BB93" s="80"/>
      <c r="BC93">
        <v>3</v>
      </c>
      <c r="BD93" s="79" t="str">
        <f>REPLACE(INDEX(GroupVertices[Group],MATCH(Edges28[[#This Row],[Vertex 1]],GroupVertices[Vertex],0)),1,1,"")</f>
        <v>1</v>
      </c>
      <c r="BE93" s="79" t="str">
        <f>REPLACE(INDEX(GroupVertices[Group],MATCH(Edges28[[#This Row],[Vertex 2]],GroupVertices[Vertex],0)),1,1,"")</f>
        <v>1</v>
      </c>
      <c r="BF93" s="79">
        <v>13</v>
      </c>
      <c r="BG93" s="48">
        <v>1</v>
      </c>
      <c r="BH93" s="49">
        <v>2.4390243902439024</v>
      </c>
      <c r="BI93" s="48">
        <v>0</v>
      </c>
      <c r="BJ93" s="49">
        <v>0</v>
      </c>
      <c r="BK93" s="48">
        <v>0</v>
      </c>
      <c r="BL93" s="49">
        <v>0</v>
      </c>
      <c r="BM93" s="48">
        <v>40</v>
      </c>
      <c r="BN93" s="49">
        <v>97.5609756097561</v>
      </c>
      <c r="BO93" s="48">
        <v>41</v>
      </c>
    </row>
    <row r="94" spans="1:67" ht="15">
      <c r="A94" s="65" t="s">
        <v>266</v>
      </c>
      <c r="B94" s="65" t="s">
        <v>265</v>
      </c>
      <c r="C94" s="66"/>
      <c r="D94" s="67"/>
      <c r="E94" s="68"/>
      <c r="F94" s="69"/>
      <c r="G94" s="66"/>
      <c r="H94" s="70"/>
      <c r="I94" s="71"/>
      <c r="J94" s="71"/>
      <c r="K94" s="34" t="s">
        <v>66</v>
      </c>
      <c r="L94" s="78">
        <v>94</v>
      </c>
      <c r="M94" s="78"/>
      <c r="N94" s="73"/>
      <c r="O94" s="80" t="s">
        <v>285</v>
      </c>
      <c r="P94" s="82">
        <v>43704.86429398148</v>
      </c>
      <c r="Q94" s="80" t="s">
        <v>294</v>
      </c>
      <c r="R94" s="80"/>
      <c r="S94" s="80"/>
      <c r="T94" s="80" t="s">
        <v>321</v>
      </c>
      <c r="U94" s="80"/>
      <c r="V94" s="84" t="s">
        <v>366</v>
      </c>
      <c r="W94" s="82">
        <v>43704.86429398148</v>
      </c>
      <c r="X94" s="86">
        <v>43704</v>
      </c>
      <c r="Y94" s="88" t="s">
        <v>414</v>
      </c>
      <c r="Z94" s="84" t="s">
        <v>466</v>
      </c>
      <c r="AA94" s="80"/>
      <c r="AB94" s="80"/>
      <c r="AC94" s="88" t="s">
        <v>518</v>
      </c>
      <c r="AD94" s="80"/>
      <c r="AE94" s="80" t="b">
        <v>0</v>
      </c>
      <c r="AF94" s="80">
        <v>8</v>
      </c>
      <c r="AG94" s="88" t="s">
        <v>530</v>
      </c>
      <c r="AH94" s="80" t="b">
        <v>0</v>
      </c>
      <c r="AI94" s="80" t="s">
        <v>531</v>
      </c>
      <c r="AJ94" s="80"/>
      <c r="AK94" s="88" t="s">
        <v>530</v>
      </c>
      <c r="AL94" s="80" t="b">
        <v>0</v>
      </c>
      <c r="AM94" s="80">
        <v>3</v>
      </c>
      <c r="AN94" s="88" t="s">
        <v>530</v>
      </c>
      <c r="AO94" s="80" t="s">
        <v>533</v>
      </c>
      <c r="AP94" s="80" t="b">
        <v>0</v>
      </c>
      <c r="AQ94" s="88" t="s">
        <v>518</v>
      </c>
      <c r="AR94" s="80" t="s">
        <v>196</v>
      </c>
      <c r="AS94" s="80">
        <v>0</v>
      </c>
      <c r="AT94" s="80">
        <v>0</v>
      </c>
      <c r="AU94" s="80"/>
      <c r="AV94" s="80"/>
      <c r="AW94" s="80"/>
      <c r="AX94" s="80"/>
      <c r="AY94" s="80"/>
      <c r="AZ94" s="80"/>
      <c r="BA94" s="80"/>
      <c r="BB94" s="80"/>
      <c r="BC94">
        <v>3</v>
      </c>
      <c r="BD94" s="79" t="str">
        <f>REPLACE(INDEX(GroupVertices[Group],MATCH(Edges28[[#This Row],[Vertex 1]],GroupVertices[Vertex],0)),1,1,"")</f>
        <v>1</v>
      </c>
      <c r="BE94" s="79" t="str">
        <f>REPLACE(INDEX(GroupVertices[Group],MATCH(Edges28[[#This Row],[Vertex 2]],GroupVertices[Vertex],0)),1,1,"")</f>
        <v>1</v>
      </c>
      <c r="BF94" s="79">
        <v>11</v>
      </c>
      <c r="BG94" s="48">
        <v>2</v>
      </c>
      <c r="BH94" s="49">
        <v>4.25531914893617</v>
      </c>
      <c r="BI94" s="48">
        <v>0</v>
      </c>
      <c r="BJ94" s="49">
        <v>0</v>
      </c>
      <c r="BK94" s="48">
        <v>0</v>
      </c>
      <c r="BL94" s="49">
        <v>0</v>
      </c>
      <c r="BM94" s="48">
        <v>45</v>
      </c>
      <c r="BN94" s="49">
        <v>95.74468085106383</v>
      </c>
      <c r="BO94" s="48">
        <v>47</v>
      </c>
    </row>
    <row r="95" spans="1:67" ht="15">
      <c r="A95" s="65" t="s">
        <v>266</v>
      </c>
      <c r="B95" s="65" t="s">
        <v>265</v>
      </c>
      <c r="C95" s="66"/>
      <c r="D95" s="67"/>
      <c r="E95" s="68"/>
      <c r="F95" s="69"/>
      <c r="G95" s="66"/>
      <c r="H95" s="70"/>
      <c r="I95" s="71"/>
      <c r="J95" s="71"/>
      <c r="K95" s="34" t="s">
        <v>66</v>
      </c>
      <c r="L95" s="78">
        <v>95</v>
      </c>
      <c r="M95" s="78"/>
      <c r="N95" s="73"/>
      <c r="O95" s="80" t="s">
        <v>285</v>
      </c>
      <c r="P95" s="82">
        <v>43704.975023148145</v>
      </c>
      <c r="Q95" s="80" t="s">
        <v>295</v>
      </c>
      <c r="R95" s="80"/>
      <c r="S95" s="80"/>
      <c r="T95" s="80" t="s">
        <v>322</v>
      </c>
      <c r="U95" s="84" t="s">
        <v>333</v>
      </c>
      <c r="V95" s="84" t="s">
        <v>333</v>
      </c>
      <c r="W95" s="82">
        <v>43704.975023148145</v>
      </c>
      <c r="X95" s="86">
        <v>43704</v>
      </c>
      <c r="Y95" s="88" t="s">
        <v>415</v>
      </c>
      <c r="Z95" s="84" t="s">
        <v>467</v>
      </c>
      <c r="AA95" s="80"/>
      <c r="AB95" s="80"/>
      <c r="AC95" s="88" t="s">
        <v>519</v>
      </c>
      <c r="AD95" s="80"/>
      <c r="AE95" s="80" t="b">
        <v>0</v>
      </c>
      <c r="AF95" s="80">
        <v>6</v>
      </c>
      <c r="AG95" s="88" t="s">
        <v>530</v>
      </c>
      <c r="AH95" s="80" t="b">
        <v>0</v>
      </c>
      <c r="AI95" s="80" t="s">
        <v>531</v>
      </c>
      <c r="AJ95" s="80"/>
      <c r="AK95" s="88" t="s">
        <v>530</v>
      </c>
      <c r="AL95" s="80" t="b">
        <v>0</v>
      </c>
      <c r="AM95" s="80">
        <v>3</v>
      </c>
      <c r="AN95" s="88" t="s">
        <v>530</v>
      </c>
      <c r="AO95" s="80" t="s">
        <v>534</v>
      </c>
      <c r="AP95" s="80" t="b">
        <v>0</v>
      </c>
      <c r="AQ95" s="88" t="s">
        <v>519</v>
      </c>
      <c r="AR95" s="80" t="s">
        <v>196</v>
      </c>
      <c r="AS95" s="80">
        <v>0</v>
      </c>
      <c r="AT95" s="80">
        <v>0</v>
      </c>
      <c r="AU95" s="80"/>
      <c r="AV95" s="80"/>
      <c r="AW95" s="80"/>
      <c r="AX95" s="80"/>
      <c r="AY95" s="80"/>
      <c r="AZ95" s="80"/>
      <c r="BA95" s="80"/>
      <c r="BB95" s="80"/>
      <c r="BC95">
        <v>3</v>
      </c>
      <c r="BD95" s="79" t="str">
        <f>REPLACE(INDEX(GroupVertices[Group],MATCH(Edges28[[#This Row],[Vertex 1]],GroupVertices[Vertex],0)),1,1,"")</f>
        <v>1</v>
      </c>
      <c r="BE95" s="79" t="str">
        <f>REPLACE(INDEX(GroupVertices[Group],MATCH(Edges28[[#This Row],[Vertex 2]],GroupVertices[Vertex],0)),1,1,"")</f>
        <v>1</v>
      </c>
      <c r="BF95" s="79">
        <v>12</v>
      </c>
      <c r="BG95" s="48">
        <v>1</v>
      </c>
      <c r="BH95" s="49">
        <v>6.25</v>
      </c>
      <c r="BI95" s="48">
        <v>0</v>
      </c>
      <c r="BJ95" s="49">
        <v>0</v>
      </c>
      <c r="BK95" s="48">
        <v>0</v>
      </c>
      <c r="BL95" s="49">
        <v>0</v>
      </c>
      <c r="BM95" s="48">
        <v>15</v>
      </c>
      <c r="BN95" s="49">
        <v>93.75</v>
      </c>
      <c r="BO95" s="48">
        <v>16</v>
      </c>
    </row>
    <row r="96" spans="1:67" ht="15">
      <c r="A96" s="65" t="s">
        <v>264</v>
      </c>
      <c r="B96" s="65" t="s">
        <v>266</v>
      </c>
      <c r="C96" s="66"/>
      <c r="D96" s="67"/>
      <c r="E96" s="68"/>
      <c r="F96" s="69"/>
      <c r="G96" s="66"/>
      <c r="H96" s="70"/>
      <c r="I96" s="71"/>
      <c r="J96" s="71"/>
      <c r="K96" s="34" t="s">
        <v>66</v>
      </c>
      <c r="L96" s="78">
        <v>96</v>
      </c>
      <c r="M96" s="78"/>
      <c r="N96" s="73"/>
      <c r="O96" s="80" t="s">
        <v>286</v>
      </c>
      <c r="P96" s="82">
        <v>43700.97405092593</v>
      </c>
      <c r="Q96" s="80" t="s">
        <v>288</v>
      </c>
      <c r="R96" s="80"/>
      <c r="S96" s="80"/>
      <c r="T96" s="80"/>
      <c r="U96" s="80"/>
      <c r="V96" s="84" t="s">
        <v>364</v>
      </c>
      <c r="W96" s="82">
        <v>43700.97405092593</v>
      </c>
      <c r="X96" s="86">
        <v>43700</v>
      </c>
      <c r="Y96" s="88" t="s">
        <v>409</v>
      </c>
      <c r="Z96" s="84" t="s">
        <v>461</v>
      </c>
      <c r="AA96" s="80"/>
      <c r="AB96" s="80"/>
      <c r="AC96" s="88" t="s">
        <v>513</v>
      </c>
      <c r="AD96" s="80"/>
      <c r="AE96" s="80" t="b">
        <v>0</v>
      </c>
      <c r="AF96" s="80">
        <v>0</v>
      </c>
      <c r="AG96" s="88" t="s">
        <v>530</v>
      </c>
      <c r="AH96" s="80" t="b">
        <v>0</v>
      </c>
      <c r="AI96" s="80" t="s">
        <v>531</v>
      </c>
      <c r="AJ96" s="80"/>
      <c r="AK96" s="88" t="s">
        <v>530</v>
      </c>
      <c r="AL96" s="80" t="b">
        <v>0</v>
      </c>
      <c r="AM96" s="80">
        <v>10</v>
      </c>
      <c r="AN96" s="88" t="s">
        <v>517</v>
      </c>
      <c r="AO96" s="80" t="s">
        <v>534</v>
      </c>
      <c r="AP96" s="80" t="b">
        <v>0</v>
      </c>
      <c r="AQ96" s="88" t="s">
        <v>517</v>
      </c>
      <c r="AR96" s="80" t="s">
        <v>196</v>
      </c>
      <c r="AS96" s="80">
        <v>0</v>
      </c>
      <c r="AT96" s="80">
        <v>0</v>
      </c>
      <c r="AU96" s="80"/>
      <c r="AV96" s="80"/>
      <c r="AW96" s="80"/>
      <c r="AX96" s="80"/>
      <c r="AY96" s="80"/>
      <c r="AZ96" s="80"/>
      <c r="BA96" s="80"/>
      <c r="BB96" s="80"/>
      <c r="BC96">
        <v>1</v>
      </c>
      <c r="BD96" s="79" t="str">
        <f>REPLACE(INDEX(GroupVertices[Group],MATCH(Edges28[[#This Row],[Vertex 1]],GroupVertices[Vertex],0)),1,1,"")</f>
        <v>1</v>
      </c>
      <c r="BE96" s="79" t="str">
        <f>REPLACE(INDEX(GroupVertices[Group],MATCH(Edges28[[#This Row],[Vertex 2]],GroupVertices[Vertex],0)),1,1,"")</f>
        <v>1</v>
      </c>
      <c r="BF96" s="79">
        <v>13</v>
      </c>
      <c r="BG96" s="48"/>
      <c r="BH96" s="49"/>
      <c r="BI96" s="48"/>
      <c r="BJ96" s="49"/>
      <c r="BK96" s="48"/>
      <c r="BL96" s="49"/>
      <c r="BM96" s="48"/>
      <c r="BN96" s="49"/>
      <c r="BO96" s="48"/>
    </row>
    <row r="97" spans="1:67" ht="15">
      <c r="A97" s="65" t="s">
        <v>264</v>
      </c>
      <c r="B97" s="65" t="s">
        <v>274</v>
      </c>
      <c r="C97" s="66"/>
      <c r="D97" s="67"/>
      <c r="E97" s="68"/>
      <c r="F97" s="69"/>
      <c r="G97" s="66"/>
      <c r="H97" s="70"/>
      <c r="I97" s="71"/>
      <c r="J97" s="71"/>
      <c r="K97" s="34" t="s">
        <v>65</v>
      </c>
      <c r="L97" s="78">
        <v>97</v>
      </c>
      <c r="M97" s="78"/>
      <c r="N97" s="73"/>
      <c r="O97" s="80" t="s">
        <v>285</v>
      </c>
      <c r="P97" s="82">
        <v>43700.97405092593</v>
      </c>
      <c r="Q97" s="80" t="s">
        <v>288</v>
      </c>
      <c r="R97" s="80"/>
      <c r="S97" s="80"/>
      <c r="T97" s="80"/>
      <c r="U97" s="80"/>
      <c r="V97" s="84" t="s">
        <v>364</v>
      </c>
      <c r="W97" s="82">
        <v>43700.97405092593</v>
      </c>
      <c r="X97" s="86">
        <v>43700</v>
      </c>
      <c r="Y97" s="88" t="s">
        <v>409</v>
      </c>
      <c r="Z97" s="84" t="s">
        <v>461</v>
      </c>
      <c r="AA97" s="80"/>
      <c r="AB97" s="80"/>
      <c r="AC97" s="88" t="s">
        <v>513</v>
      </c>
      <c r="AD97" s="80"/>
      <c r="AE97" s="80" t="b">
        <v>0</v>
      </c>
      <c r="AF97" s="80">
        <v>0</v>
      </c>
      <c r="AG97" s="88" t="s">
        <v>530</v>
      </c>
      <c r="AH97" s="80" t="b">
        <v>0</v>
      </c>
      <c r="AI97" s="80" t="s">
        <v>531</v>
      </c>
      <c r="AJ97" s="80"/>
      <c r="AK97" s="88" t="s">
        <v>530</v>
      </c>
      <c r="AL97" s="80" t="b">
        <v>0</v>
      </c>
      <c r="AM97" s="80">
        <v>10</v>
      </c>
      <c r="AN97" s="88" t="s">
        <v>517</v>
      </c>
      <c r="AO97" s="80" t="s">
        <v>534</v>
      </c>
      <c r="AP97" s="80" t="b">
        <v>0</v>
      </c>
      <c r="AQ97" s="88" t="s">
        <v>517</v>
      </c>
      <c r="AR97" s="80" t="s">
        <v>196</v>
      </c>
      <c r="AS97" s="80">
        <v>0</v>
      </c>
      <c r="AT97" s="80">
        <v>0</v>
      </c>
      <c r="AU97" s="80"/>
      <c r="AV97" s="80"/>
      <c r="AW97" s="80"/>
      <c r="AX97" s="80"/>
      <c r="AY97" s="80"/>
      <c r="AZ97" s="80"/>
      <c r="BA97" s="80"/>
      <c r="BB97" s="80"/>
      <c r="BC97">
        <v>1</v>
      </c>
      <c r="BD97" s="79" t="str">
        <f>REPLACE(INDEX(GroupVertices[Group],MATCH(Edges28[[#This Row],[Vertex 1]],GroupVertices[Vertex],0)),1,1,"")</f>
        <v>1</v>
      </c>
      <c r="BE97" s="79" t="str">
        <f>REPLACE(INDEX(GroupVertices[Group],MATCH(Edges28[[#This Row],[Vertex 2]],GroupVertices[Vertex],0)),1,1,"")</f>
        <v>1</v>
      </c>
      <c r="BF97" s="79">
        <v>13</v>
      </c>
      <c r="BG97" s="48"/>
      <c r="BH97" s="49"/>
      <c r="BI97" s="48"/>
      <c r="BJ97" s="49"/>
      <c r="BK97" s="48"/>
      <c r="BL97" s="49"/>
      <c r="BM97" s="48"/>
      <c r="BN97" s="49"/>
      <c r="BO97" s="48"/>
    </row>
    <row r="98" spans="1:67" ht="15">
      <c r="A98" s="65" t="s">
        <v>266</v>
      </c>
      <c r="B98" s="65" t="s">
        <v>264</v>
      </c>
      <c r="C98" s="66"/>
      <c r="D98" s="67"/>
      <c r="E98" s="68"/>
      <c r="F98" s="69"/>
      <c r="G98" s="66"/>
      <c r="H98" s="70"/>
      <c r="I98" s="71"/>
      <c r="J98" s="71"/>
      <c r="K98" s="34" t="s">
        <v>66</v>
      </c>
      <c r="L98" s="78">
        <v>98</v>
      </c>
      <c r="M98" s="78"/>
      <c r="N98" s="73"/>
      <c r="O98" s="80" t="s">
        <v>285</v>
      </c>
      <c r="P98" s="82">
        <v>43700.97288194444</v>
      </c>
      <c r="Q98" s="80" t="s">
        <v>288</v>
      </c>
      <c r="R98" s="80"/>
      <c r="S98" s="80"/>
      <c r="T98" s="80" t="s">
        <v>326</v>
      </c>
      <c r="U98" s="80"/>
      <c r="V98" s="84" t="s">
        <v>366</v>
      </c>
      <c r="W98" s="82">
        <v>43700.97288194444</v>
      </c>
      <c r="X98" s="86">
        <v>43700</v>
      </c>
      <c r="Y98" s="88" t="s">
        <v>413</v>
      </c>
      <c r="Z98" s="84" t="s">
        <v>465</v>
      </c>
      <c r="AA98" s="80"/>
      <c r="AB98" s="80"/>
      <c r="AC98" s="88" t="s">
        <v>517</v>
      </c>
      <c r="AD98" s="80"/>
      <c r="AE98" s="80" t="b">
        <v>0</v>
      </c>
      <c r="AF98" s="80">
        <v>14</v>
      </c>
      <c r="AG98" s="88" t="s">
        <v>530</v>
      </c>
      <c r="AH98" s="80" t="b">
        <v>0</v>
      </c>
      <c r="AI98" s="80" t="s">
        <v>531</v>
      </c>
      <c r="AJ98" s="80"/>
      <c r="AK98" s="88" t="s">
        <v>530</v>
      </c>
      <c r="AL98" s="80" t="b">
        <v>0</v>
      </c>
      <c r="AM98" s="80">
        <v>10</v>
      </c>
      <c r="AN98" s="88" t="s">
        <v>530</v>
      </c>
      <c r="AO98" s="80" t="s">
        <v>533</v>
      </c>
      <c r="AP98" s="80" t="b">
        <v>0</v>
      </c>
      <c r="AQ98" s="88" t="s">
        <v>517</v>
      </c>
      <c r="AR98" s="80" t="s">
        <v>196</v>
      </c>
      <c r="AS98" s="80">
        <v>0</v>
      </c>
      <c r="AT98" s="80">
        <v>0</v>
      </c>
      <c r="AU98" s="80"/>
      <c r="AV98" s="80"/>
      <c r="AW98" s="80"/>
      <c r="AX98" s="80"/>
      <c r="AY98" s="80"/>
      <c r="AZ98" s="80"/>
      <c r="BA98" s="80"/>
      <c r="BB98" s="80"/>
      <c r="BC98">
        <v>2</v>
      </c>
      <c r="BD98" s="79" t="str">
        <f>REPLACE(INDEX(GroupVertices[Group],MATCH(Edges28[[#This Row],[Vertex 1]],GroupVertices[Vertex],0)),1,1,"")</f>
        <v>1</v>
      </c>
      <c r="BE98" s="79" t="str">
        <f>REPLACE(INDEX(GroupVertices[Group],MATCH(Edges28[[#This Row],[Vertex 2]],GroupVertices[Vertex],0)),1,1,"")</f>
        <v>1</v>
      </c>
      <c r="BF98" s="79">
        <v>13</v>
      </c>
      <c r="BG98" s="48"/>
      <c r="BH98" s="49"/>
      <c r="BI98" s="48"/>
      <c r="BJ98" s="49"/>
      <c r="BK98" s="48"/>
      <c r="BL98" s="49"/>
      <c r="BM98" s="48"/>
      <c r="BN98" s="49"/>
      <c r="BO98" s="48"/>
    </row>
    <row r="99" spans="1:67" ht="15">
      <c r="A99" s="65" t="s">
        <v>266</v>
      </c>
      <c r="B99" s="65" t="s">
        <v>264</v>
      </c>
      <c r="C99" s="66"/>
      <c r="D99" s="67"/>
      <c r="E99" s="68"/>
      <c r="F99" s="69"/>
      <c r="G99" s="66"/>
      <c r="H99" s="70"/>
      <c r="I99" s="71"/>
      <c r="J99" s="71"/>
      <c r="K99" s="34" t="s">
        <v>66</v>
      </c>
      <c r="L99" s="78">
        <v>99</v>
      </c>
      <c r="M99" s="78"/>
      <c r="N99" s="73"/>
      <c r="O99" s="80" t="s">
        <v>285</v>
      </c>
      <c r="P99" s="82">
        <v>43704.975023148145</v>
      </c>
      <c r="Q99" s="80" t="s">
        <v>295</v>
      </c>
      <c r="R99" s="80"/>
      <c r="S99" s="80"/>
      <c r="T99" s="80" t="s">
        <v>322</v>
      </c>
      <c r="U99" s="84" t="s">
        <v>333</v>
      </c>
      <c r="V99" s="84" t="s">
        <v>333</v>
      </c>
      <c r="W99" s="82">
        <v>43704.975023148145</v>
      </c>
      <c r="X99" s="86">
        <v>43704</v>
      </c>
      <c r="Y99" s="88" t="s">
        <v>415</v>
      </c>
      <c r="Z99" s="84" t="s">
        <v>467</v>
      </c>
      <c r="AA99" s="80"/>
      <c r="AB99" s="80"/>
      <c r="AC99" s="88" t="s">
        <v>519</v>
      </c>
      <c r="AD99" s="80"/>
      <c r="AE99" s="80" t="b">
        <v>0</v>
      </c>
      <c r="AF99" s="80">
        <v>6</v>
      </c>
      <c r="AG99" s="88" t="s">
        <v>530</v>
      </c>
      <c r="AH99" s="80" t="b">
        <v>0</v>
      </c>
      <c r="AI99" s="80" t="s">
        <v>531</v>
      </c>
      <c r="AJ99" s="80"/>
      <c r="AK99" s="88" t="s">
        <v>530</v>
      </c>
      <c r="AL99" s="80" t="b">
        <v>0</v>
      </c>
      <c r="AM99" s="80">
        <v>3</v>
      </c>
      <c r="AN99" s="88" t="s">
        <v>530</v>
      </c>
      <c r="AO99" s="80" t="s">
        <v>534</v>
      </c>
      <c r="AP99" s="80" t="b">
        <v>0</v>
      </c>
      <c r="AQ99" s="88" t="s">
        <v>519</v>
      </c>
      <c r="AR99" s="80" t="s">
        <v>196</v>
      </c>
      <c r="AS99" s="80">
        <v>0</v>
      </c>
      <c r="AT99" s="80">
        <v>0</v>
      </c>
      <c r="AU99" s="80"/>
      <c r="AV99" s="80"/>
      <c r="AW99" s="80"/>
      <c r="AX99" s="80"/>
      <c r="AY99" s="80"/>
      <c r="AZ99" s="80"/>
      <c r="BA99" s="80"/>
      <c r="BB99" s="80"/>
      <c r="BC99">
        <v>2</v>
      </c>
      <c r="BD99" s="79" t="str">
        <f>REPLACE(INDEX(GroupVertices[Group],MATCH(Edges28[[#This Row],[Vertex 1]],GroupVertices[Vertex],0)),1,1,"")</f>
        <v>1</v>
      </c>
      <c r="BE99" s="79" t="str">
        <f>REPLACE(INDEX(GroupVertices[Group],MATCH(Edges28[[#This Row],[Vertex 2]],GroupVertices[Vertex],0)),1,1,"")</f>
        <v>1</v>
      </c>
      <c r="BF99" s="79">
        <v>12</v>
      </c>
      <c r="BG99" s="48"/>
      <c r="BH99" s="49"/>
      <c r="BI99" s="48"/>
      <c r="BJ99" s="49"/>
      <c r="BK99" s="48"/>
      <c r="BL99" s="49"/>
      <c r="BM99" s="48"/>
      <c r="BN99" s="49"/>
      <c r="BO99" s="48"/>
    </row>
    <row r="100" spans="1:67" ht="15">
      <c r="A100" s="65" t="s">
        <v>267</v>
      </c>
      <c r="B100" s="65" t="s">
        <v>274</v>
      </c>
      <c r="C100" s="66"/>
      <c r="D100" s="67"/>
      <c r="E100" s="68"/>
      <c r="F100" s="69"/>
      <c r="G100" s="66"/>
      <c r="H100" s="70"/>
      <c r="I100" s="71"/>
      <c r="J100" s="71"/>
      <c r="K100" s="34" t="s">
        <v>65</v>
      </c>
      <c r="L100" s="78">
        <v>100</v>
      </c>
      <c r="M100" s="78"/>
      <c r="N100" s="73"/>
      <c r="O100" s="80" t="s">
        <v>285</v>
      </c>
      <c r="P100" s="82">
        <v>43705.86667824074</v>
      </c>
      <c r="Q100" s="80" t="s">
        <v>299</v>
      </c>
      <c r="R100" s="80"/>
      <c r="S100" s="80"/>
      <c r="T100" s="80" t="s">
        <v>327</v>
      </c>
      <c r="U100" s="80"/>
      <c r="V100" s="84" t="s">
        <v>367</v>
      </c>
      <c r="W100" s="82">
        <v>43705.86667824074</v>
      </c>
      <c r="X100" s="86">
        <v>43705</v>
      </c>
      <c r="Y100" s="88" t="s">
        <v>416</v>
      </c>
      <c r="Z100" s="84" t="s">
        <v>468</v>
      </c>
      <c r="AA100" s="80"/>
      <c r="AB100" s="80"/>
      <c r="AC100" s="88" t="s">
        <v>520</v>
      </c>
      <c r="AD100" s="80"/>
      <c r="AE100" s="80" t="b">
        <v>0</v>
      </c>
      <c r="AF100" s="80">
        <v>1</v>
      </c>
      <c r="AG100" s="88" t="s">
        <v>530</v>
      </c>
      <c r="AH100" s="80" t="b">
        <v>0</v>
      </c>
      <c r="AI100" s="80" t="s">
        <v>531</v>
      </c>
      <c r="AJ100" s="80"/>
      <c r="AK100" s="88" t="s">
        <v>530</v>
      </c>
      <c r="AL100" s="80" t="b">
        <v>0</v>
      </c>
      <c r="AM100" s="80">
        <v>0</v>
      </c>
      <c r="AN100" s="88" t="s">
        <v>530</v>
      </c>
      <c r="AO100" s="80" t="s">
        <v>533</v>
      </c>
      <c r="AP100" s="80" t="b">
        <v>0</v>
      </c>
      <c r="AQ100" s="88" t="s">
        <v>520</v>
      </c>
      <c r="AR100" s="80" t="s">
        <v>196</v>
      </c>
      <c r="AS100" s="80">
        <v>0</v>
      </c>
      <c r="AT100" s="80">
        <v>0</v>
      </c>
      <c r="AU100" s="80"/>
      <c r="AV100" s="80"/>
      <c r="AW100" s="80"/>
      <c r="AX100" s="80"/>
      <c r="AY100" s="80"/>
      <c r="AZ100" s="80"/>
      <c r="BA100" s="80"/>
      <c r="BB100" s="80"/>
      <c r="BC100">
        <v>1</v>
      </c>
      <c r="BD100" s="79" t="str">
        <f>REPLACE(INDEX(GroupVertices[Group],MATCH(Edges28[[#This Row],[Vertex 1]],GroupVertices[Vertex],0)),1,1,"")</f>
        <v>1</v>
      </c>
      <c r="BE100" s="79" t="str">
        <f>REPLACE(INDEX(GroupVertices[Group],MATCH(Edges28[[#This Row],[Vertex 2]],GroupVertices[Vertex],0)),1,1,"")</f>
        <v>1</v>
      </c>
      <c r="BF100" s="79">
        <v>8</v>
      </c>
      <c r="BG100" s="48">
        <v>0</v>
      </c>
      <c r="BH100" s="49">
        <v>0</v>
      </c>
      <c r="BI100" s="48">
        <v>0</v>
      </c>
      <c r="BJ100" s="49">
        <v>0</v>
      </c>
      <c r="BK100" s="48">
        <v>0</v>
      </c>
      <c r="BL100" s="49">
        <v>0</v>
      </c>
      <c r="BM100" s="48">
        <v>22</v>
      </c>
      <c r="BN100" s="49">
        <v>100</v>
      </c>
      <c r="BO100" s="48">
        <v>22</v>
      </c>
    </row>
    <row r="101" spans="1:67" ht="15">
      <c r="A101" s="65" t="s">
        <v>266</v>
      </c>
      <c r="B101" s="65" t="s">
        <v>274</v>
      </c>
      <c r="C101" s="66"/>
      <c r="D101" s="67"/>
      <c r="E101" s="68"/>
      <c r="F101" s="69"/>
      <c r="G101" s="66"/>
      <c r="H101" s="70"/>
      <c r="I101" s="71"/>
      <c r="J101" s="71"/>
      <c r="K101" s="34" t="s">
        <v>65</v>
      </c>
      <c r="L101" s="78">
        <v>101</v>
      </c>
      <c r="M101" s="78"/>
      <c r="N101" s="73"/>
      <c r="O101" s="80" t="s">
        <v>285</v>
      </c>
      <c r="P101" s="82">
        <v>43700.97288194444</v>
      </c>
      <c r="Q101" s="80" t="s">
        <v>288</v>
      </c>
      <c r="R101" s="80"/>
      <c r="S101" s="80"/>
      <c r="T101" s="80" t="s">
        <v>326</v>
      </c>
      <c r="U101" s="80"/>
      <c r="V101" s="84" t="s">
        <v>366</v>
      </c>
      <c r="W101" s="82">
        <v>43700.97288194444</v>
      </c>
      <c r="X101" s="86">
        <v>43700</v>
      </c>
      <c r="Y101" s="88" t="s">
        <v>413</v>
      </c>
      <c r="Z101" s="84" t="s">
        <v>465</v>
      </c>
      <c r="AA101" s="80"/>
      <c r="AB101" s="80"/>
      <c r="AC101" s="88" t="s">
        <v>517</v>
      </c>
      <c r="AD101" s="80"/>
      <c r="AE101" s="80" t="b">
        <v>0</v>
      </c>
      <c r="AF101" s="80">
        <v>14</v>
      </c>
      <c r="AG101" s="88" t="s">
        <v>530</v>
      </c>
      <c r="AH101" s="80" t="b">
        <v>0</v>
      </c>
      <c r="AI101" s="80" t="s">
        <v>531</v>
      </c>
      <c r="AJ101" s="80"/>
      <c r="AK101" s="88" t="s">
        <v>530</v>
      </c>
      <c r="AL101" s="80" t="b">
        <v>0</v>
      </c>
      <c r="AM101" s="80">
        <v>10</v>
      </c>
      <c r="AN101" s="88" t="s">
        <v>530</v>
      </c>
      <c r="AO101" s="80" t="s">
        <v>533</v>
      </c>
      <c r="AP101" s="80" t="b">
        <v>0</v>
      </c>
      <c r="AQ101" s="88" t="s">
        <v>517</v>
      </c>
      <c r="AR101" s="80" t="s">
        <v>196</v>
      </c>
      <c r="AS101" s="80">
        <v>0</v>
      </c>
      <c r="AT101" s="80">
        <v>0</v>
      </c>
      <c r="AU101" s="80"/>
      <c r="AV101" s="80"/>
      <c r="AW101" s="80"/>
      <c r="AX101" s="80"/>
      <c r="AY101" s="80"/>
      <c r="AZ101" s="80"/>
      <c r="BA101" s="80"/>
      <c r="BB101" s="80"/>
      <c r="BC101">
        <v>3</v>
      </c>
      <c r="BD101" s="79" t="str">
        <f>REPLACE(INDEX(GroupVertices[Group],MATCH(Edges28[[#This Row],[Vertex 1]],GroupVertices[Vertex],0)),1,1,"")</f>
        <v>1</v>
      </c>
      <c r="BE101" s="79" t="str">
        <f>REPLACE(INDEX(GroupVertices[Group],MATCH(Edges28[[#This Row],[Vertex 2]],GroupVertices[Vertex],0)),1,1,"")</f>
        <v>1</v>
      </c>
      <c r="BF101" s="79">
        <v>13</v>
      </c>
      <c r="BG101" s="48"/>
      <c r="BH101" s="49"/>
      <c r="BI101" s="48"/>
      <c r="BJ101" s="49"/>
      <c r="BK101" s="48"/>
      <c r="BL101" s="49"/>
      <c r="BM101" s="48"/>
      <c r="BN101" s="49"/>
      <c r="BO101" s="48"/>
    </row>
    <row r="102" spans="1:67" ht="15">
      <c r="A102" s="65" t="s">
        <v>266</v>
      </c>
      <c r="B102" s="65" t="s">
        <v>274</v>
      </c>
      <c r="C102" s="66"/>
      <c r="D102" s="67"/>
      <c r="E102" s="68"/>
      <c r="F102" s="69"/>
      <c r="G102" s="66"/>
      <c r="H102" s="70"/>
      <c r="I102" s="71"/>
      <c r="J102" s="71"/>
      <c r="K102" s="34" t="s">
        <v>65</v>
      </c>
      <c r="L102" s="78">
        <v>102</v>
      </c>
      <c r="M102" s="78"/>
      <c r="N102" s="73"/>
      <c r="O102" s="80" t="s">
        <v>285</v>
      </c>
      <c r="P102" s="82">
        <v>43704.975023148145</v>
      </c>
      <c r="Q102" s="80" t="s">
        <v>295</v>
      </c>
      <c r="R102" s="80"/>
      <c r="S102" s="80"/>
      <c r="T102" s="80" t="s">
        <v>322</v>
      </c>
      <c r="U102" s="84" t="s">
        <v>333</v>
      </c>
      <c r="V102" s="84" t="s">
        <v>333</v>
      </c>
      <c r="W102" s="82">
        <v>43704.975023148145</v>
      </c>
      <c r="X102" s="86">
        <v>43704</v>
      </c>
      <c r="Y102" s="88" t="s">
        <v>415</v>
      </c>
      <c r="Z102" s="84" t="s">
        <v>467</v>
      </c>
      <c r="AA102" s="80"/>
      <c r="AB102" s="80"/>
      <c r="AC102" s="88" t="s">
        <v>519</v>
      </c>
      <c r="AD102" s="80"/>
      <c r="AE102" s="80" t="b">
        <v>0</v>
      </c>
      <c r="AF102" s="80">
        <v>6</v>
      </c>
      <c r="AG102" s="88" t="s">
        <v>530</v>
      </c>
      <c r="AH102" s="80" t="b">
        <v>0</v>
      </c>
      <c r="AI102" s="80" t="s">
        <v>531</v>
      </c>
      <c r="AJ102" s="80"/>
      <c r="AK102" s="88" t="s">
        <v>530</v>
      </c>
      <c r="AL102" s="80" t="b">
        <v>0</v>
      </c>
      <c r="AM102" s="80">
        <v>3</v>
      </c>
      <c r="AN102" s="88" t="s">
        <v>530</v>
      </c>
      <c r="AO102" s="80" t="s">
        <v>534</v>
      </c>
      <c r="AP102" s="80" t="b">
        <v>0</v>
      </c>
      <c r="AQ102" s="88" t="s">
        <v>519</v>
      </c>
      <c r="AR102" s="80" t="s">
        <v>196</v>
      </c>
      <c r="AS102" s="80">
        <v>0</v>
      </c>
      <c r="AT102" s="80">
        <v>0</v>
      </c>
      <c r="AU102" s="80"/>
      <c r="AV102" s="80"/>
      <c r="AW102" s="80"/>
      <c r="AX102" s="80"/>
      <c r="AY102" s="80"/>
      <c r="AZ102" s="80"/>
      <c r="BA102" s="80"/>
      <c r="BB102" s="80"/>
      <c r="BC102">
        <v>3</v>
      </c>
      <c r="BD102" s="79" t="str">
        <f>REPLACE(INDEX(GroupVertices[Group],MATCH(Edges28[[#This Row],[Vertex 1]],GroupVertices[Vertex],0)),1,1,"")</f>
        <v>1</v>
      </c>
      <c r="BE102" s="79" t="str">
        <f>REPLACE(INDEX(GroupVertices[Group],MATCH(Edges28[[#This Row],[Vertex 2]],GroupVertices[Vertex],0)),1,1,"")</f>
        <v>1</v>
      </c>
      <c r="BF102" s="79">
        <v>12</v>
      </c>
      <c r="BG102" s="48"/>
      <c r="BH102" s="49"/>
      <c r="BI102" s="48"/>
      <c r="BJ102" s="49"/>
      <c r="BK102" s="48"/>
      <c r="BL102" s="49"/>
      <c r="BM102" s="48"/>
      <c r="BN102" s="49"/>
      <c r="BO102" s="48"/>
    </row>
    <row r="103" spans="1:67" ht="15">
      <c r="A103" s="65" t="s">
        <v>266</v>
      </c>
      <c r="B103" s="65" t="s">
        <v>274</v>
      </c>
      <c r="C103" s="66"/>
      <c r="D103" s="67"/>
      <c r="E103" s="68"/>
      <c r="F103" s="69"/>
      <c r="G103" s="66"/>
      <c r="H103" s="70"/>
      <c r="I103" s="71"/>
      <c r="J103" s="71"/>
      <c r="K103" s="34" t="s">
        <v>65</v>
      </c>
      <c r="L103" s="78">
        <v>103</v>
      </c>
      <c r="M103" s="78"/>
      <c r="N103" s="73"/>
      <c r="O103" s="80" t="s">
        <v>285</v>
      </c>
      <c r="P103" s="82">
        <v>43706.72237268519</v>
      </c>
      <c r="Q103" s="80" t="s">
        <v>300</v>
      </c>
      <c r="R103" s="80"/>
      <c r="S103" s="80"/>
      <c r="T103" s="80"/>
      <c r="U103" s="84" t="s">
        <v>334</v>
      </c>
      <c r="V103" s="84" t="s">
        <v>334</v>
      </c>
      <c r="W103" s="82">
        <v>43706.72237268519</v>
      </c>
      <c r="X103" s="86">
        <v>43706</v>
      </c>
      <c r="Y103" s="88" t="s">
        <v>417</v>
      </c>
      <c r="Z103" s="84" t="s">
        <v>469</v>
      </c>
      <c r="AA103" s="80"/>
      <c r="AB103" s="80"/>
      <c r="AC103" s="88" t="s">
        <v>521</v>
      </c>
      <c r="AD103" s="80"/>
      <c r="AE103" s="80" t="b">
        <v>0</v>
      </c>
      <c r="AF103" s="80">
        <v>1</v>
      </c>
      <c r="AG103" s="88" t="s">
        <v>530</v>
      </c>
      <c r="AH103" s="80" t="b">
        <v>0</v>
      </c>
      <c r="AI103" s="80" t="s">
        <v>531</v>
      </c>
      <c r="AJ103" s="80"/>
      <c r="AK103" s="88" t="s">
        <v>530</v>
      </c>
      <c r="AL103" s="80" t="b">
        <v>0</v>
      </c>
      <c r="AM103" s="80">
        <v>0</v>
      </c>
      <c r="AN103" s="88" t="s">
        <v>530</v>
      </c>
      <c r="AO103" s="80" t="s">
        <v>533</v>
      </c>
      <c r="AP103" s="80" t="b">
        <v>0</v>
      </c>
      <c r="AQ103" s="88" t="s">
        <v>521</v>
      </c>
      <c r="AR103" s="80" t="s">
        <v>196</v>
      </c>
      <c r="AS103" s="80">
        <v>0</v>
      </c>
      <c r="AT103" s="80">
        <v>0</v>
      </c>
      <c r="AU103" s="80"/>
      <c r="AV103" s="80"/>
      <c r="AW103" s="80"/>
      <c r="AX103" s="80"/>
      <c r="AY103" s="80"/>
      <c r="AZ103" s="80"/>
      <c r="BA103" s="80"/>
      <c r="BB103" s="80"/>
      <c r="BC103">
        <v>3</v>
      </c>
      <c r="BD103" s="79" t="str">
        <f>REPLACE(INDEX(GroupVertices[Group],MATCH(Edges28[[#This Row],[Vertex 1]],GroupVertices[Vertex],0)),1,1,"")</f>
        <v>1</v>
      </c>
      <c r="BE103" s="79" t="str">
        <f>REPLACE(INDEX(GroupVertices[Group],MATCH(Edges28[[#This Row],[Vertex 2]],GroupVertices[Vertex],0)),1,1,"")</f>
        <v>1</v>
      </c>
      <c r="BF103" s="79">
        <v>7</v>
      </c>
      <c r="BG103" s="48"/>
      <c r="BH103" s="49"/>
      <c r="BI103" s="48"/>
      <c r="BJ103" s="49"/>
      <c r="BK103" s="48"/>
      <c r="BL103" s="49"/>
      <c r="BM103" s="48"/>
      <c r="BN103" s="49"/>
      <c r="BO103" s="48"/>
    </row>
    <row r="104" spans="1:67" ht="15">
      <c r="A104" s="65" t="s">
        <v>266</v>
      </c>
      <c r="B104" s="65" t="s">
        <v>283</v>
      </c>
      <c r="C104" s="66"/>
      <c r="D104" s="67"/>
      <c r="E104" s="68"/>
      <c r="F104" s="69"/>
      <c r="G104" s="66"/>
      <c r="H104" s="70"/>
      <c r="I104" s="71"/>
      <c r="J104" s="71"/>
      <c r="K104" s="34" t="s">
        <v>65</v>
      </c>
      <c r="L104" s="78">
        <v>104</v>
      </c>
      <c r="M104" s="78"/>
      <c r="N104" s="73"/>
      <c r="O104" s="80" t="s">
        <v>285</v>
      </c>
      <c r="P104" s="82">
        <v>43706.72237268519</v>
      </c>
      <c r="Q104" s="80" t="s">
        <v>300</v>
      </c>
      <c r="R104" s="80"/>
      <c r="S104" s="80"/>
      <c r="T104" s="80"/>
      <c r="U104" s="84" t="s">
        <v>334</v>
      </c>
      <c r="V104" s="84" t="s">
        <v>334</v>
      </c>
      <c r="W104" s="82">
        <v>43706.72237268519</v>
      </c>
      <c r="X104" s="86">
        <v>43706</v>
      </c>
      <c r="Y104" s="88" t="s">
        <v>417</v>
      </c>
      <c r="Z104" s="84" t="s">
        <v>469</v>
      </c>
      <c r="AA104" s="80"/>
      <c r="AB104" s="80"/>
      <c r="AC104" s="88" t="s">
        <v>521</v>
      </c>
      <c r="AD104" s="80"/>
      <c r="AE104" s="80" t="b">
        <v>0</v>
      </c>
      <c r="AF104" s="80">
        <v>1</v>
      </c>
      <c r="AG104" s="88" t="s">
        <v>530</v>
      </c>
      <c r="AH104" s="80" t="b">
        <v>0</v>
      </c>
      <c r="AI104" s="80" t="s">
        <v>531</v>
      </c>
      <c r="AJ104" s="80"/>
      <c r="AK104" s="88" t="s">
        <v>530</v>
      </c>
      <c r="AL104" s="80" t="b">
        <v>0</v>
      </c>
      <c r="AM104" s="80">
        <v>0</v>
      </c>
      <c r="AN104" s="88" t="s">
        <v>530</v>
      </c>
      <c r="AO104" s="80" t="s">
        <v>533</v>
      </c>
      <c r="AP104" s="80" t="b">
        <v>0</v>
      </c>
      <c r="AQ104" s="88" t="s">
        <v>521</v>
      </c>
      <c r="AR104" s="80" t="s">
        <v>196</v>
      </c>
      <c r="AS104" s="80">
        <v>0</v>
      </c>
      <c r="AT104" s="80">
        <v>0</v>
      </c>
      <c r="AU104" s="80"/>
      <c r="AV104" s="80"/>
      <c r="AW104" s="80"/>
      <c r="AX104" s="80"/>
      <c r="AY104" s="80"/>
      <c r="AZ104" s="80"/>
      <c r="BA104" s="80"/>
      <c r="BB104" s="80"/>
      <c r="BC104">
        <v>1</v>
      </c>
      <c r="BD104" s="79" t="str">
        <f>REPLACE(INDEX(GroupVertices[Group],MATCH(Edges28[[#This Row],[Vertex 1]],GroupVertices[Vertex],0)),1,1,"")</f>
        <v>1</v>
      </c>
      <c r="BE104" s="79" t="str">
        <f>REPLACE(INDEX(GroupVertices[Group],MATCH(Edges28[[#This Row],[Vertex 2]],GroupVertices[Vertex],0)),1,1,"")</f>
        <v>1</v>
      </c>
      <c r="BF104" s="79">
        <v>7</v>
      </c>
      <c r="BG104" s="48">
        <v>1</v>
      </c>
      <c r="BH104" s="49">
        <v>6.25</v>
      </c>
      <c r="BI104" s="48">
        <v>1</v>
      </c>
      <c r="BJ104" s="49">
        <v>6.25</v>
      </c>
      <c r="BK104" s="48">
        <v>0</v>
      </c>
      <c r="BL104" s="49">
        <v>0</v>
      </c>
      <c r="BM104" s="48">
        <v>14</v>
      </c>
      <c r="BN104" s="49">
        <v>87.5</v>
      </c>
      <c r="BO104" s="48">
        <v>16</v>
      </c>
    </row>
    <row r="105" spans="1:67" ht="15">
      <c r="A105" s="65" t="s">
        <v>268</v>
      </c>
      <c r="B105" s="65" t="s">
        <v>268</v>
      </c>
      <c r="C105" s="66"/>
      <c r="D105" s="67"/>
      <c r="E105" s="68"/>
      <c r="F105" s="69"/>
      <c r="G105" s="66"/>
      <c r="H105" s="70"/>
      <c r="I105" s="71"/>
      <c r="J105" s="71"/>
      <c r="K105" s="34" t="s">
        <v>65</v>
      </c>
      <c r="L105" s="78">
        <v>105</v>
      </c>
      <c r="M105" s="78"/>
      <c r="N105" s="73"/>
      <c r="O105" s="80" t="s">
        <v>196</v>
      </c>
      <c r="P105" s="82">
        <v>43704.04293981481</v>
      </c>
      <c r="Q105" s="80" t="s">
        <v>301</v>
      </c>
      <c r="R105" s="84" t="s">
        <v>311</v>
      </c>
      <c r="S105" s="80" t="s">
        <v>318</v>
      </c>
      <c r="T105" s="80"/>
      <c r="U105" s="80"/>
      <c r="V105" s="84" t="s">
        <v>368</v>
      </c>
      <c r="W105" s="82">
        <v>43704.04293981481</v>
      </c>
      <c r="X105" s="86">
        <v>43704</v>
      </c>
      <c r="Y105" s="88" t="s">
        <v>418</v>
      </c>
      <c r="Z105" s="84" t="s">
        <v>470</v>
      </c>
      <c r="AA105" s="80"/>
      <c r="AB105" s="80"/>
      <c r="AC105" s="88" t="s">
        <v>522</v>
      </c>
      <c r="AD105" s="80"/>
      <c r="AE105" s="80" t="b">
        <v>0</v>
      </c>
      <c r="AF105" s="80">
        <v>7</v>
      </c>
      <c r="AG105" s="88" t="s">
        <v>530</v>
      </c>
      <c r="AH105" s="80" t="b">
        <v>0</v>
      </c>
      <c r="AI105" s="80" t="s">
        <v>531</v>
      </c>
      <c r="AJ105" s="80"/>
      <c r="AK105" s="88" t="s">
        <v>530</v>
      </c>
      <c r="AL105" s="80" t="b">
        <v>0</v>
      </c>
      <c r="AM105" s="80">
        <v>1</v>
      </c>
      <c r="AN105" s="88" t="s">
        <v>530</v>
      </c>
      <c r="AO105" s="80" t="s">
        <v>534</v>
      </c>
      <c r="AP105" s="80" t="b">
        <v>0</v>
      </c>
      <c r="AQ105" s="88" t="s">
        <v>522</v>
      </c>
      <c r="AR105" s="80" t="s">
        <v>196</v>
      </c>
      <c r="AS105" s="80">
        <v>0</v>
      </c>
      <c r="AT105" s="80">
        <v>0</v>
      </c>
      <c r="AU105" s="80"/>
      <c r="AV105" s="80"/>
      <c r="AW105" s="80"/>
      <c r="AX105" s="80"/>
      <c r="AY105" s="80"/>
      <c r="AZ105" s="80"/>
      <c r="BA105" s="80"/>
      <c r="BB105" s="80"/>
      <c r="BC105">
        <v>1</v>
      </c>
      <c r="BD105" s="79" t="str">
        <f>REPLACE(INDEX(GroupVertices[Group],MATCH(Edges28[[#This Row],[Vertex 1]],GroupVertices[Vertex],0)),1,1,"")</f>
        <v>9</v>
      </c>
      <c r="BE105" s="79" t="str">
        <f>REPLACE(INDEX(GroupVertices[Group],MATCH(Edges28[[#This Row],[Vertex 2]],GroupVertices[Vertex],0)),1,1,"")</f>
        <v>9</v>
      </c>
      <c r="BF105" s="79">
        <v>6</v>
      </c>
      <c r="BG105" s="48">
        <v>1</v>
      </c>
      <c r="BH105" s="49">
        <v>3.0303030303030303</v>
      </c>
      <c r="BI105" s="48">
        <v>1</v>
      </c>
      <c r="BJ105" s="49">
        <v>3.0303030303030303</v>
      </c>
      <c r="BK105" s="48">
        <v>0</v>
      </c>
      <c r="BL105" s="49">
        <v>0</v>
      </c>
      <c r="BM105" s="48">
        <v>31</v>
      </c>
      <c r="BN105" s="49">
        <v>93.93939393939394</v>
      </c>
      <c r="BO105" s="48">
        <v>33</v>
      </c>
    </row>
    <row r="106" spans="1:67" ht="15">
      <c r="A106" s="65" t="s">
        <v>269</v>
      </c>
      <c r="B106" s="65" t="s">
        <v>268</v>
      </c>
      <c r="C106" s="66"/>
      <c r="D106" s="67"/>
      <c r="E106" s="68"/>
      <c r="F106" s="69"/>
      <c r="G106" s="66"/>
      <c r="H106" s="70"/>
      <c r="I106" s="71"/>
      <c r="J106" s="71"/>
      <c r="K106" s="34" t="s">
        <v>65</v>
      </c>
      <c r="L106" s="78">
        <v>106</v>
      </c>
      <c r="M106" s="78"/>
      <c r="N106" s="73"/>
      <c r="O106" s="80" t="s">
        <v>286</v>
      </c>
      <c r="P106" s="82">
        <v>43706.749768518515</v>
      </c>
      <c r="Q106" s="80" t="s">
        <v>301</v>
      </c>
      <c r="R106" s="80"/>
      <c r="S106" s="80"/>
      <c r="T106" s="80"/>
      <c r="U106" s="80"/>
      <c r="V106" s="84" t="s">
        <v>369</v>
      </c>
      <c r="W106" s="82">
        <v>43706.749768518515</v>
      </c>
      <c r="X106" s="86">
        <v>43706</v>
      </c>
      <c r="Y106" s="88" t="s">
        <v>419</v>
      </c>
      <c r="Z106" s="84" t="s">
        <v>471</v>
      </c>
      <c r="AA106" s="80"/>
      <c r="AB106" s="80"/>
      <c r="AC106" s="88" t="s">
        <v>523</v>
      </c>
      <c r="AD106" s="80"/>
      <c r="AE106" s="80" t="b">
        <v>0</v>
      </c>
      <c r="AF106" s="80">
        <v>0</v>
      </c>
      <c r="AG106" s="88" t="s">
        <v>530</v>
      </c>
      <c r="AH106" s="80" t="b">
        <v>0</v>
      </c>
      <c r="AI106" s="80" t="s">
        <v>531</v>
      </c>
      <c r="AJ106" s="80"/>
      <c r="AK106" s="88" t="s">
        <v>530</v>
      </c>
      <c r="AL106" s="80" t="b">
        <v>0</v>
      </c>
      <c r="AM106" s="80">
        <v>1</v>
      </c>
      <c r="AN106" s="88" t="s">
        <v>522</v>
      </c>
      <c r="AO106" s="80" t="s">
        <v>533</v>
      </c>
      <c r="AP106" s="80" t="b">
        <v>0</v>
      </c>
      <c r="AQ106" s="88" t="s">
        <v>522</v>
      </c>
      <c r="AR106" s="80" t="s">
        <v>196</v>
      </c>
      <c r="AS106" s="80">
        <v>0</v>
      </c>
      <c r="AT106" s="80">
        <v>0</v>
      </c>
      <c r="AU106" s="80"/>
      <c r="AV106" s="80"/>
      <c r="AW106" s="80"/>
      <c r="AX106" s="80"/>
      <c r="AY106" s="80"/>
      <c r="AZ106" s="80"/>
      <c r="BA106" s="80"/>
      <c r="BB106" s="80"/>
      <c r="BC106">
        <v>1</v>
      </c>
      <c r="BD106" s="79" t="str">
        <f>REPLACE(INDEX(GroupVertices[Group],MATCH(Edges28[[#This Row],[Vertex 1]],GroupVertices[Vertex],0)),1,1,"")</f>
        <v>9</v>
      </c>
      <c r="BE106" s="79" t="str">
        <f>REPLACE(INDEX(GroupVertices[Group],MATCH(Edges28[[#This Row],[Vertex 2]],GroupVertices[Vertex],0)),1,1,"")</f>
        <v>9</v>
      </c>
      <c r="BF106" s="79">
        <v>6</v>
      </c>
      <c r="BG106" s="48">
        <v>1</v>
      </c>
      <c r="BH106" s="49">
        <v>3.0303030303030303</v>
      </c>
      <c r="BI106" s="48">
        <v>1</v>
      </c>
      <c r="BJ106" s="49">
        <v>3.0303030303030303</v>
      </c>
      <c r="BK106" s="48">
        <v>0</v>
      </c>
      <c r="BL106" s="49">
        <v>0</v>
      </c>
      <c r="BM106" s="48">
        <v>31</v>
      </c>
      <c r="BN106" s="49">
        <v>93.93939393939394</v>
      </c>
      <c r="BO106" s="48">
        <v>33</v>
      </c>
    </row>
    <row r="107" spans="1:67" ht="15">
      <c r="A107" s="65" t="s">
        <v>270</v>
      </c>
      <c r="B107" s="65" t="s">
        <v>284</v>
      </c>
      <c r="C107" s="66"/>
      <c r="D107" s="67"/>
      <c r="E107" s="68"/>
      <c r="F107" s="69"/>
      <c r="G107" s="66"/>
      <c r="H107" s="70"/>
      <c r="I107" s="71"/>
      <c r="J107" s="71"/>
      <c r="K107" s="34" t="s">
        <v>65</v>
      </c>
      <c r="L107" s="78">
        <v>107</v>
      </c>
      <c r="M107" s="78"/>
      <c r="N107" s="73"/>
      <c r="O107" s="80" t="s">
        <v>285</v>
      </c>
      <c r="P107" s="82">
        <v>43706.76792824074</v>
      </c>
      <c r="Q107" s="80" t="s">
        <v>302</v>
      </c>
      <c r="R107" s="84" t="s">
        <v>312</v>
      </c>
      <c r="S107" s="80" t="s">
        <v>316</v>
      </c>
      <c r="T107" s="80" t="s">
        <v>328</v>
      </c>
      <c r="U107" s="80"/>
      <c r="V107" s="84" t="s">
        <v>370</v>
      </c>
      <c r="W107" s="82">
        <v>43706.76792824074</v>
      </c>
      <c r="X107" s="86">
        <v>43706</v>
      </c>
      <c r="Y107" s="88" t="s">
        <v>420</v>
      </c>
      <c r="Z107" s="84" t="s">
        <v>472</v>
      </c>
      <c r="AA107" s="80"/>
      <c r="AB107" s="80"/>
      <c r="AC107" s="88" t="s">
        <v>524</v>
      </c>
      <c r="AD107" s="80"/>
      <c r="AE107" s="80" t="b">
        <v>0</v>
      </c>
      <c r="AF107" s="80">
        <v>0</v>
      </c>
      <c r="AG107" s="88" t="s">
        <v>530</v>
      </c>
      <c r="AH107" s="80" t="b">
        <v>0</v>
      </c>
      <c r="AI107" s="80" t="s">
        <v>531</v>
      </c>
      <c r="AJ107" s="80"/>
      <c r="AK107" s="88" t="s">
        <v>530</v>
      </c>
      <c r="AL107" s="80" t="b">
        <v>0</v>
      </c>
      <c r="AM107" s="80">
        <v>0</v>
      </c>
      <c r="AN107" s="88" t="s">
        <v>530</v>
      </c>
      <c r="AO107" s="80" t="s">
        <v>536</v>
      </c>
      <c r="AP107" s="80" t="b">
        <v>0</v>
      </c>
      <c r="AQ107" s="88" t="s">
        <v>524</v>
      </c>
      <c r="AR107" s="80" t="s">
        <v>196</v>
      </c>
      <c r="AS107" s="80">
        <v>0</v>
      </c>
      <c r="AT107" s="80">
        <v>0</v>
      </c>
      <c r="AU107" s="80" t="s">
        <v>537</v>
      </c>
      <c r="AV107" s="80" t="s">
        <v>538</v>
      </c>
      <c r="AW107" s="80" t="s">
        <v>539</v>
      </c>
      <c r="AX107" s="80" t="s">
        <v>540</v>
      </c>
      <c r="AY107" s="80" t="s">
        <v>541</v>
      </c>
      <c r="AZ107" s="80" t="s">
        <v>540</v>
      </c>
      <c r="BA107" s="80" t="s">
        <v>542</v>
      </c>
      <c r="BB107" s="84" t="s">
        <v>543</v>
      </c>
      <c r="BC107">
        <v>1</v>
      </c>
      <c r="BD107" s="79" t="str">
        <f>REPLACE(INDEX(GroupVertices[Group],MATCH(Edges28[[#This Row],[Vertex 1]],GroupVertices[Vertex],0)),1,1,"")</f>
        <v>8</v>
      </c>
      <c r="BE107" s="79" t="str">
        <f>REPLACE(INDEX(GroupVertices[Group],MATCH(Edges28[[#This Row],[Vertex 2]],GroupVertices[Vertex],0)),1,1,"")</f>
        <v>8</v>
      </c>
      <c r="BF107" s="79">
        <v>5</v>
      </c>
      <c r="BG107" s="48">
        <v>1</v>
      </c>
      <c r="BH107" s="49">
        <v>5</v>
      </c>
      <c r="BI107" s="48">
        <v>0</v>
      </c>
      <c r="BJ107" s="49">
        <v>0</v>
      </c>
      <c r="BK107" s="48">
        <v>0</v>
      </c>
      <c r="BL107" s="49">
        <v>0</v>
      </c>
      <c r="BM107" s="48">
        <v>19</v>
      </c>
      <c r="BN107" s="49">
        <v>95</v>
      </c>
      <c r="BO107" s="48">
        <v>20</v>
      </c>
    </row>
    <row r="108" spans="1:67" ht="15">
      <c r="A108" s="65" t="s">
        <v>271</v>
      </c>
      <c r="B108" s="65" t="s">
        <v>267</v>
      </c>
      <c r="C108" s="66"/>
      <c r="D108" s="67"/>
      <c r="E108" s="68"/>
      <c r="F108" s="69"/>
      <c r="G108" s="66"/>
      <c r="H108" s="70"/>
      <c r="I108" s="71"/>
      <c r="J108" s="71"/>
      <c r="K108" s="34" t="s">
        <v>65</v>
      </c>
      <c r="L108" s="78">
        <v>108</v>
      </c>
      <c r="M108" s="78"/>
      <c r="N108" s="73"/>
      <c r="O108" s="80" t="s">
        <v>285</v>
      </c>
      <c r="P108" s="82">
        <v>43706.77358796296</v>
      </c>
      <c r="Q108" s="80" t="s">
        <v>303</v>
      </c>
      <c r="R108" s="80"/>
      <c r="S108" s="80"/>
      <c r="T108" s="80" t="s">
        <v>321</v>
      </c>
      <c r="U108" s="84" t="s">
        <v>335</v>
      </c>
      <c r="V108" s="84" t="s">
        <v>335</v>
      </c>
      <c r="W108" s="82">
        <v>43706.77358796296</v>
      </c>
      <c r="X108" s="86">
        <v>43706</v>
      </c>
      <c r="Y108" s="88" t="s">
        <v>421</v>
      </c>
      <c r="Z108" s="84" t="s">
        <v>473</v>
      </c>
      <c r="AA108" s="80"/>
      <c r="AB108" s="80"/>
      <c r="AC108" s="88" t="s">
        <v>525</v>
      </c>
      <c r="AD108" s="80"/>
      <c r="AE108" s="80" t="b">
        <v>0</v>
      </c>
      <c r="AF108" s="80">
        <v>1</v>
      </c>
      <c r="AG108" s="88" t="s">
        <v>530</v>
      </c>
      <c r="AH108" s="80" t="b">
        <v>0</v>
      </c>
      <c r="AI108" s="80" t="s">
        <v>531</v>
      </c>
      <c r="AJ108" s="80"/>
      <c r="AK108" s="88" t="s">
        <v>530</v>
      </c>
      <c r="AL108" s="80" t="b">
        <v>0</v>
      </c>
      <c r="AM108" s="80">
        <v>0</v>
      </c>
      <c r="AN108" s="88" t="s">
        <v>530</v>
      </c>
      <c r="AO108" s="80" t="s">
        <v>534</v>
      </c>
      <c r="AP108" s="80" t="b">
        <v>0</v>
      </c>
      <c r="AQ108" s="88" t="s">
        <v>525</v>
      </c>
      <c r="AR108" s="80" t="s">
        <v>196</v>
      </c>
      <c r="AS108" s="80">
        <v>0</v>
      </c>
      <c r="AT108" s="80">
        <v>0</v>
      </c>
      <c r="AU108" s="80"/>
      <c r="AV108" s="80"/>
      <c r="AW108" s="80"/>
      <c r="AX108" s="80"/>
      <c r="AY108" s="80"/>
      <c r="AZ108" s="80"/>
      <c r="BA108" s="80"/>
      <c r="BB108" s="80"/>
      <c r="BC108">
        <v>1</v>
      </c>
      <c r="BD108" s="79" t="str">
        <f>REPLACE(INDEX(GroupVertices[Group],MATCH(Edges28[[#This Row],[Vertex 1]],GroupVertices[Vertex],0)),1,1,"")</f>
        <v>1</v>
      </c>
      <c r="BE108" s="79" t="str">
        <f>REPLACE(INDEX(GroupVertices[Group],MATCH(Edges28[[#This Row],[Vertex 2]],GroupVertices[Vertex],0)),1,1,"")</f>
        <v>1</v>
      </c>
      <c r="BF108" s="79">
        <v>4</v>
      </c>
      <c r="BG108" s="48">
        <v>1</v>
      </c>
      <c r="BH108" s="49">
        <v>8.333333333333334</v>
      </c>
      <c r="BI108" s="48">
        <v>0</v>
      </c>
      <c r="BJ108" s="49">
        <v>0</v>
      </c>
      <c r="BK108" s="48">
        <v>0</v>
      </c>
      <c r="BL108" s="49">
        <v>0</v>
      </c>
      <c r="BM108" s="48">
        <v>11</v>
      </c>
      <c r="BN108" s="49">
        <v>91.66666666666667</v>
      </c>
      <c r="BO108" s="48">
        <v>12</v>
      </c>
    </row>
    <row r="109" spans="1:67" ht="15">
      <c r="A109" s="65" t="s">
        <v>271</v>
      </c>
      <c r="B109" s="65" t="s">
        <v>271</v>
      </c>
      <c r="C109" s="66"/>
      <c r="D109" s="67"/>
      <c r="E109" s="68"/>
      <c r="F109" s="69"/>
      <c r="G109" s="66"/>
      <c r="H109" s="70"/>
      <c r="I109" s="71"/>
      <c r="J109" s="71"/>
      <c r="K109" s="34" t="s">
        <v>65</v>
      </c>
      <c r="L109" s="78">
        <v>109</v>
      </c>
      <c r="M109" s="78"/>
      <c r="N109" s="73"/>
      <c r="O109" s="80" t="s">
        <v>196</v>
      </c>
      <c r="P109" s="82">
        <v>43703.554143518515</v>
      </c>
      <c r="Q109" s="80" t="s">
        <v>304</v>
      </c>
      <c r="R109" s="80"/>
      <c r="S109" s="80"/>
      <c r="T109" s="80" t="s">
        <v>329</v>
      </c>
      <c r="U109" s="84" t="s">
        <v>336</v>
      </c>
      <c r="V109" s="84" t="s">
        <v>336</v>
      </c>
      <c r="W109" s="82">
        <v>43703.554143518515</v>
      </c>
      <c r="X109" s="86">
        <v>43703</v>
      </c>
      <c r="Y109" s="88" t="s">
        <v>422</v>
      </c>
      <c r="Z109" s="84" t="s">
        <v>474</v>
      </c>
      <c r="AA109" s="80"/>
      <c r="AB109" s="80"/>
      <c r="AC109" s="88" t="s">
        <v>526</v>
      </c>
      <c r="AD109" s="80"/>
      <c r="AE109" s="80" t="b">
        <v>0</v>
      </c>
      <c r="AF109" s="80">
        <v>7</v>
      </c>
      <c r="AG109" s="88" t="s">
        <v>530</v>
      </c>
      <c r="AH109" s="80" t="b">
        <v>0</v>
      </c>
      <c r="AI109" s="80" t="s">
        <v>531</v>
      </c>
      <c r="AJ109" s="80"/>
      <c r="AK109" s="88" t="s">
        <v>530</v>
      </c>
      <c r="AL109" s="80" t="b">
        <v>0</v>
      </c>
      <c r="AM109" s="80">
        <v>0</v>
      </c>
      <c r="AN109" s="88" t="s">
        <v>530</v>
      </c>
      <c r="AO109" s="80" t="s">
        <v>534</v>
      </c>
      <c r="AP109" s="80" t="b">
        <v>0</v>
      </c>
      <c r="AQ109" s="88" t="s">
        <v>526</v>
      </c>
      <c r="AR109" s="80" t="s">
        <v>196</v>
      </c>
      <c r="AS109" s="80">
        <v>0</v>
      </c>
      <c r="AT109" s="80">
        <v>0</v>
      </c>
      <c r="AU109" s="80"/>
      <c r="AV109" s="80"/>
      <c r="AW109" s="80"/>
      <c r="AX109" s="80"/>
      <c r="AY109" s="80"/>
      <c r="AZ109" s="80"/>
      <c r="BA109" s="80"/>
      <c r="BB109" s="80"/>
      <c r="BC109">
        <v>2</v>
      </c>
      <c r="BD109" s="79" t="str">
        <f>REPLACE(INDEX(GroupVertices[Group],MATCH(Edges28[[#This Row],[Vertex 1]],GroupVertices[Vertex],0)),1,1,"")</f>
        <v>1</v>
      </c>
      <c r="BE109" s="79" t="str">
        <f>REPLACE(INDEX(GroupVertices[Group],MATCH(Edges28[[#This Row],[Vertex 2]],GroupVertices[Vertex],0)),1,1,"")</f>
        <v>1</v>
      </c>
      <c r="BF109" s="79">
        <v>3</v>
      </c>
      <c r="BG109" s="48">
        <v>1</v>
      </c>
      <c r="BH109" s="49">
        <v>8.333333333333334</v>
      </c>
      <c r="BI109" s="48">
        <v>0</v>
      </c>
      <c r="BJ109" s="49">
        <v>0</v>
      </c>
      <c r="BK109" s="48">
        <v>0</v>
      </c>
      <c r="BL109" s="49">
        <v>0</v>
      </c>
      <c r="BM109" s="48">
        <v>11</v>
      </c>
      <c r="BN109" s="49">
        <v>91.66666666666667</v>
      </c>
      <c r="BO109" s="48">
        <v>12</v>
      </c>
    </row>
    <row r="110" spans="1:67" ht="15">
      <c r="A110" s="65" t="s">
        <v>271</v>
      </c>
      <c r="B110" s="65" t="s">
        <v>271</v>
      </c>
      <c r="C110" s="66"/>
      <c r="D110" s="67"/>
      <c r="E110" s="68"/>
      <c r="F110" s="69"/>
      <c r="G110" s="66"/>
      <c r="H110" s="70"/>
      <c r="I110" s="71"/>
      <c r="J110" s="71"/>
      <c r="K110" s="34" t="s">
        <v>65</v>
      </c>
      <c r="L110" s="78">
        <v>110</v>
      </c>
      <c r="M110" s="78"/>
      <c r="N110" s="73"/>
      <c r="O110" s="80" t="s">
        <v>196</v>
      </c>
      <c r="P110" s="82">
        <v>43706.72167824074</v>
      </c>
      <c r="Q110" s="80" t="s">
        <v>305</v>
      </c>
      <c r="R110" s="80"/>
      <c r="S110" s="80"/>
      <c r="T110" s="80" t="s">
        <v>321</v>
      </c>
      <c r="U110" s="80"/>
      <c r="V110" s="84" t="s">
        <v>371</v>
      </c>
      <c r="W110" s="82">
        <v>43706.72167824074</v>
      </c>
      <c r="X110" s="86">
        <v>43706</v>
      </c>
      <c r="Y110" s="88" t="s">
        <v>423</v>
      </c>
      <c r="Z110" s="84" t="s">
        <v>475</v>
      </c>
      <c r="AA110" s="80"/>
      <c r="AB110" s="80"/>
      <c r="AC110" s="88" t="s">
        <v>527</v>
      </c>
      <c r="AD110" s="80"/>
      <c r="AE110" s="80" t="b">
        <v>0</v>
      </c>
      <c r="AF110" s="80">
        <v>0</v>
      </c>
      <c r="AG110" s="88" t="s">
        <v>530</v>
      </c>
      <c r="AH110" s="80" t="b">
        <v>0</v>
      </c>
      <c r="AI110" s="80" t="s">
        <v>531</v>
      </c>
      <c r="AJ110" s="80"/>
      <c r="AK110" s="88" t="s">
        <v>530</v>
      </c>
      <c r="AL110" s="80" t="b">
        <v>0</v>
      </c>
      <c r="AM110" s="80">
        <v>0</v>
      </c>
      <c r="AN110" s="88" t="s">
        <v>530</v>
      </c>
      <c r="AO110" s="80" t="s">
        <v>534</v>
      </c>
      <c r="AP110" s="80" t="b">
        <v>0</v>
      </c>
      <c r="AQ110" s="88" t="s">
        <v>527</v>
      </c>
      <c r="AR110" s="80" t="s">
        <v>196</v>
      </c>
      <c r="AS110" s="80">
        <v>0</v>
      </c>
      <c r="AT110" s="80">
        <v>0</v>
      </c>
      <c r="AU110" s="80"/>
      <c r="AV110" s="80"/>
      <c r="AW110" s="80"/>
      <c r="AX110" s="80"/>
      <c r="AY110" s="80"/>
      <c r="AZ110" s="80"/>
      <c r="BA110" s="80"/>
      <c r="BB110" s="80"/>
      <c r="BC110">
        <v>2</v>
      </c>
      <c r="BD110" s="79" t="str">
        <f>REPLACE(INDEX(GroupVertices[Group],MATCH(Edges28[[#This Row],[Vertex 1]],GroupVertices[Vertex],0)),1,1,"")</f>
        <v>1</v>
      </c>
      <c r="BE110" s="79" t="str">
        <f>REPLACE(INDEX(GroupVertices[Group],MATCH(Edges28[[#This Row],[Vertex 2]],GroupVertices[Vertex],0)),1,1,"")</f>
        <v>1</v>
      </c>
      <c r="BF110" s="79">
        <v>2</v>
      </c>
      <c r="BG110" s="48">
        <v>4</v>
      </c>
      <c r="BH110" s="49">
        <v>9.75609756097561</v>
      </c>
      <c r="BI110" s="48">
        <v>0</v>
      </c>
      <c r="BJ110" s="49">
        <v>0</v>
      </c>
      <c r="BK110" s="48">
        <v>0</v>
      </c>
      <c r="BL110" s="49">
        <v>0</v>
      </c>
      <c r="BM110" s="48">
        <v>37</v>
      </c>
      <c r="BN110" s="49">
        <v>90.2439024390244</v>
      </c>
      <c r="BO110" s="48">
        <v>41</v>
      </c>
    </row>
    <row r="111" spans="1:67" ht="15">
      <c r="A111" s="65" t="s">
        <v>272</v>
      </c>
      <c r="B111" s="65" t="s">
        <v>282</v>
      </c>
      <c r="C111" s="66"/>
      <c r="D111" s="67"/>
      <c r="E111" s="68"/>
      <c r="F111" s="69"/>
      <c r="G111" s="66"/>
      <c r="H111" s="70"/>
      <c r="I111" s="71"/>
      <c r="J111" s="71"/>
      <c r="K111" s="34" t="s">
        <v>65</v>
      </c>
      <c r="L111" s="78">
        <v>111</v>
      </c>
      <c r="M111" s="78"/>
      <c r="N111" s="73"/>
      <c r="O111" s="80" t="s">
        <v>285</v>
      </c>
      <c r="P111" s="82">
        <v>43706.63921296296</v>
      </c>
      <c r="Q111" s="80" t="s">
        <v>297</v>
      </c>
      <c r="R111" s="80"/>
      <c r="S111" s="80"/>
      <c r="T111" s="80"/>
      <c r="U111" s="80"/>
      <c r="V111" s="84" t="s">
        <v>372</v>
      </c>
      <c r="W111" s="82">
        <v>43706.63921296296</v>
      </c>
      <c r="X111" s="86">
        <v>43706</v>
      </c>
      <c r="Y111" s="88" t="s">
        <v>424</v>
      </c>
      <c r="Z111" s="84" t="s">
        <v>476</v>
      </c>
      <c r="AA111" s="80"/>
      <c r="AB111" s="80"/>
      <c r="AC111" s="88" t="s">
        <v>528</v>
      </c>
      <c r="AD111" s="80"/>
      <c r="AE111" s="80" t="b">
        <v>0</v>
      </c>
      <c r="AF111" s="80">
        <v>42</v>
      </c>
      <c r="AG111" s="88" t="s">
        <v>530</v>
      </c>
      <c r="AH111" s="80" t="b">
        <v>0</v>
      </c>
      <c r="AI111" s="80" t="s">
        <v>532</v>
      </c>
      <c r="AJ111" s="80"/>
      <c r="AK111" s="88" t="s">
        <v>530</v>
      </c>
      <c r="AL111" s="80" t="b">
        <v>0</v>
      </c>
      <c r="AM111" s="80">
        <v>4</v>
      </c>
      <c r="AN111" s="88" t="s">
        <v>530</v>
      </c>
      <c r="AO111" s="80" t="s">
        <v>536</v>
      </c>
      <c r="AP111" s="80" t="b">
        <v>0</v>
      </c>
      <c r="AQ111" s="88" t="s">
        <v>528</v>
      </c>
      <c r="AR111" s="80" t="s">
        <v>196</v>
      </c>
      <c r="AS111" s="80">
        <v>0</v>
      </c>
      <c r="AT111" s="80">
        <v>0</v>
      </c>
      <c r="AU111" s="80"/>
      <c r="AV111" s="80"/>
      <c r="AW111" s="80"/>
      <c r="AX111" s="80"/>
      <c r="AY111" s="80"/>
      <c r="AZ111" s="80"/>
      <c r="BA111" s="80"/>
      <c r="BB111" s="80"/>
      <c r="BC111">
        <v>1</v>
      </c>
      <c r="BD111" s="79" t="str">
        <f>REPLACE(INDEX(GroupVertices[Group],MATCH(Edges28[[#This Row],[Vertex 1]],GroupVertices[Vertex],0)),1,1,"")</f>
        <v>3</v>
      </c>
      <c r="BE111" s="79" t="str">
        <f>REPLACE(INDEX(GroupVertices[Group],MATCH(Edges28[[#This Row],[Vertex 2]],GroupVertices[Vertex],0)),1,1,"")</f>
        <v>3</v>
      </c>
      <c r="BF111" s="79">
        <v>1</v>
      </c>
      <c r="BG111" s="48">
        <v>0</v>
      </c>
      <c r="BH111" s="49">
        <v>0</v>
      </c>
      <c r="BI111" s="48">
        <v>0</v>
      </c>
      <c r="BJ111" s="49">
        <v>0</v>
      </c>
      <c r="BK111" s="48">
        <v>0</v>
      </c>
      <c r="BL111" s="49">
        <v>0</v>
      </c>
      <c r="BM111" s="48">
        <v>10</v>
      </c>
      <c r="BN111" s="49">
        <v>100</v>
      </c>
      <c r="BO111" s="48">
        <v>10</v>
      </c>
    </row>
    <row r="112" spans="1:67" ht="15">
      <c r="A112" s="65" t="s">
        <v>273</v>
      </c>
      <c r="B112" s="65" t="s">
        <v>272</v>
      </c>
      <c r="C112" s="66"/>
      <c r="D112" s="67"/>
      <c r="E112" s="68"/>
      <c r="F112" s="69"/>
      <c r="G112" s="66"/>
      <c r="H112" s="70"/>
      <c r="I112" s="71"/>
      <c r="J112" s="71"/>
      <c r="K112" s="34" t="s">
        <v>65</v>
      </c>
      <c r="L112" s="78">
        <v>112</v>
      </c>
      <c r="M112" s="78"/>
      <c r="N112" s="73"/>
      <c r="O112" s="80" t="s">
        <v>286</v>
      </c>
      <c r="P112" s="82">
        <v>43706.80554398148</v>
      </c>
      <c r="Q112" s="80" t="s">
        <v>297</v>
      </c>
      <c r="R112" s="80"/>
      <c r="S112" s="80"/>
      <c r="T112" s="80"/>
      <c r="U112" s="80"/>
      <c r="V112" s="84" t="s">
        <v>373</v>
      </c>
      <c r="W112" s="82">
        <v>43706.80554398148</v>
      </c>
      <c r="X112" s="86">
        <v>43706</v>
      </c>
      <c r="Y112" s="88" t="s">
        <v>425</v>
      </c>
      <c r="Z112" s="84" t="s">
        <v>477</v>
      </c>
      <c r="AA112" s="80"/>
      <c r="AB112" s="80"/>
      <c r="AC112" s="88" t="s">
        <v>529</v>
      </c>
      <c r="AD112" s="80"/>
      <c r="AE112" s="80" t="b">
        <v>0</v>
      </c>
      <c r="AF112" s="80">
        <v>0</v>
      </c>
      <c r="AG112" s="88" t="s">
        <v>530</v>
      </c>
      <c r="AH112" s="80" t="b">
        <v>0</v>
      </c>
      <c r="AI112" s="80" t="s">
        <v>532</v>
      </c>
      <c r="AJ112" s="80"/>
      <c r="AK112" s="88" t="s">
        <v>530</v>
      </c>
      <c r="AL112" s="80" t="b">
        <v>0</v>
      </c>
      <c r="AM112" s="80">
        <v>4</v>
      </c>
      <c r="AN112" s="88" t="s">
        <v>528</v>
      </c>
      <c r="AO112" s="80" t="s">
        <v>536</v>
      </c>
      <c r="AP112" s="80" t="b">
        <v>0</v>
      </c>
      <c r="AQ112" s="88" t="s">
        <v>528</v>
      </c>
      <c r="AR112" s="80" t="s">
        <v>196</v>
      </c>
      <c r="AS112" s="80">
        <v>0</v>
      </c>
      <c r="AT112" s="80">
        <v>0</v>
      </c>
      <c r="AU112" s="80"/>
      <c r="AV112" s="80"/>
      <c r="AW112" s="80"/>
      <c r="AX112" s="80"/>
      <c r="AY112" s="80"/>
      <c r="AZ112" s="80"/>
      <c r="BA112" s="80"/>
      <c r="BB112" s="80"/>
      <c r="BC112">
        <v>1</v>
      </c>
      <c r="BD112" s="79" t="str">
        <f>REPLACE(INDEX(GroupVertices[Group],MATCH(Edges28[[#This Row],[Vertex 1]],GroupVertices[Vertex],0)),1,1,"")</f>
        <v>3</v>
      </c>
      <c r="BE112" s="79" t="str">
        <f>REPLACE(INDEX(GroupVertices[Group],MATCH(Edges28[[#This Row],[Vertex 2]],GroupVertices[Vertex],0)),1,1,"")</f>
        <v>3</v>
      </c>
      <c r="BF112" s="79">
        <v>1</v>
      </c>
      <c r="BG112" s="48"/>
      <c r="BH112" s="49"/>
      <c r="BI112" s="48"/>
      <c r="BJ112" s="49"/>
      <c r="BK112" s="48"/>
      <c r="BL112" s="49"/>
      <c r="BM112" s="48"/>
      <c r="BN112" s="49"/>
      <c r="BO112" s="48"/>
    </row>
    <row r="113" spans="1:67" ht="15">
      <c r="A113" s="65" t="s">
        <v>273</v>
      </c>
      <c r="B113" s="65" t="s">
        <v>282</v>
      </c>
      <c r="C113" s="66"/>
      <c r="D113" s="67"/>
      <c r="E113" s="68"/>
      <c r="F113" s="69"/>
      <c r="G113" s="66"/>
      <c r="H113" s="70"/>
      <c r="I113" s="71"/>
      <c r="J113" s="71"/>
      <c r="K113" s="34" t="s">
        <v>65</v>
      </c>
      <c r="L113" s="78">
        <v>113</v>
      </c>
      <c r="M113" s="78"/>
      <c r="N113" s="73"/>
      <c r="O113" s="80" t="s">
        <v>285</v>
      </c>
      <c r="P113" s="82">
        <v>43706.80554398148</v>
      </c>
      <c r="Q113" s="80" t="s">
        <v>297</v>
      </c>
      <c r="R113" s="80"/>
      <c r="S113" s="80"/>
      <c r="T113" s="80"/>
      <c r="U113" s="80"/>
      <c r="V113" s="84" t="s">
        <v>373</v>
      </c>
      <c r="W113" s="82">
        <v>43706.80554398148</v>
      </c>
      <c r="X113" s="86">
        <v>43706</v>
      </c>
      <c r="Y113" s="88" t="s">
        <v>425</v>
      </c>
      <c r="Z113" s="84" t="s">
        <v>477</v>
      </c>
      <c r="AA113" s="80"/>
      <c r="AB113" s="80"/>
      <c r="AC113" s="88" t="s">
        <v>529</v>
      </c>
      <c r="AD113" s="80"/>
      <c r="AE113" s="80" t="b">
        <v>0</v>
      </c>
      <c r="AF113" s="80">
        <v>0</v>
      </c>
      <c r="AG113" s="88" t="s">
        <v>530</v>
      </c>
      <c r="AH113" s="80" t="b">
        <v>0</v>
      </c>
      <c r="AI113" s="80" t="s">
        <v>532</v>
      </c>
      <c r="AJ113" s="80"/>
      <c r="AK113" s="88" t="s">
        <v>530</v>
      </c>
      <c r="AL113" s="80" t="b">
        <v>0</v>
      </c>
      <c r="AM113" s="80">
        <v>4</v>
      </c>
      <c r="AN113" s="88" t="s">
        <v>528</v>
      </c>
      <c r="AO113" s="80" t="s">
        <v>536</v>
      </c>
      <c r="AP113" s="80" t="b">
        <v>0</v>
      </c>
      <c r="AQ113" s="88" t="s">
        <v>528</v>
      </c>
      <c r="AR113" s="80" t="s">
        <v>196</v>
      </c>
      <c r="AS113" s="80">
        <v>0</v>
      </c>
      <c r="AT113" s="80">
        <v>0</v>
      </c>
      <c r="AU113" s="80"/>
      <c r="AV113" s="80"/>
      <c r="AW113" s="80"/>
      <c r="AX113" s="80"/>
      <c r="AY113" s="80"/>
      <c r="AZ113" s="80"/>
      <c r="BA113" s="80"/>
      <c r="BB113" s="80"/>
      <c r="BC113">
        <v>1</v>
      </c>
      <c r="BD113" s="79" t="str">
        <f>REPLACE(INDEX(GroupVertices[Group],MATCH(Edges28[[#This Row],[Vertex 1]],GroupVertices[Vertex],0)),1,1,"")</f>
        <v>3</v>
      </c>
      <c r="BE113" s="79" t="str">
        <f>REPLACE(INDEX(GroupVertices[Group],MATCH(Edges28[[#This Row],[Vertex 2]],GroupVertices[Vertex],0)),1,1,"")</f>
        <v>3</v>
      </c>
      <c r="BF113" s="79">
        <v>1</v>
      </c>
      <c r="BG113" s="48">
        <v>0</v>
      </c>
      <c r="BH113" s="49">
        <v>0</v>
      </c>
      <c r="BI113" s="48">
        <v>0</v>
      </c>
      <c r="BJ113" s="49">
        <v>0</v>
      </c>
      <c r="BK113" s="48">
        <v>0</v>
      </c>
      <c r="BL113" s="49">
        <v>0</v>
      </c>
      <c r="BM113" s="48">
        <v>10</v>
      </c>
      <c r="BN113" s="49">
        <v>100</v>
      </c>
      <c r="BO113" s="48">
        <v>10</v>
      </c>
    </row>
    <row r="114" spans="1:54" ht="15">
      <c r="A114" s="105"/>
      <c r="B114" s="105"/>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allowBlank="1" showInputMessage="1" showErrorMessage="1" promptTitle="Vertex 2 Name" prompt="Enter the name of the edge's second vertex." sqref="B3:B113"/>
    <dataValidation allowBlank="1" showInputMessage="1" showErrorMessage="1" promptTitle="Vertex 1 Name" prompt="Enter the name of the edge's first vertex." sqref="A3:A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Color" prompt="To select an optional edge color, right-click and select Select Color on the right-click menu." sqref="C3:C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ErrorMessage="1" sqref="N2:N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s>
  <hyperlinks>
    <hyperlink ref="R3" r:id="rId1" display="http://www.michelecoscia.com/?p=1699"/>
    <hyperlink ref="R4" r:id="rId2" display="http://www.michelecoscia.com/?p=1699"/>
    <hyperlink ref="R33" r:id="rId3" display="http://web.eecs.umich.edu/~dkoutra/papers/19-ASONAM-HON_RepLearning.pdf"/>
    <hyperlink ref="R34" r:id="rId4" display="http://web.eecs.umich.edu/~dkoutra/papers/19-ASONAM-HON_RepLearning.pdf"/>
    <hyperlink ref="R38" r:id="rId5" display="http://www.cse.msu.edu/~derrtyle/papers/asonam19-congressional_vote_prediction.pdf"/>
    <hyperlink ref="R39" r:id="rId6" display="http://www.cse.msu.edu/~derrtyle/papers/asonam19-congressional_vote_prediction.pdf"/>
    <hyperlink ref="R40" r:id="rId7" display="http://www.cse.msu.edu/~derrtyle/papers/asonam19-congressional_vote_prediction.pdf"/>
    <hyperlink ref="R41" r:id="rId8" display="http://www.cse.msu.edu/~derrtyle/papers/asonam19-congressional_vote_prediction.pdf"/>
    <hyperlink ref="R49" r:id="rId9" display="http://asonam.cpsc.ucalgary.ca/2019/FinalProgram.php"/>
    <hyperlink ref="R51" r:id="rId10" display="http://asonam.cpsc.ucalgary.ca/2019/FinalProgram.php"/>
    <hyperlink ref="R63" r:id="rId11" display="http://asonam.cpsc.ucalgary.ca/2019/FinalProgram.php"/>
    <hyperlink ref="R75" r:id="rId12" display="https://news.northwestern.edu/stories/2019/08/right-wing-whatsapp-users-in-brazil-are-louder-more-active-more-effective/"/>
    <hyperlink ref="R76" r:id="rId13" display="https://news.northwestern.edu/stories/2019/08/right-wing-whatsapp-users-in-brazil-are-louder-more-active-more-effective/"/>
    <hyperlink ref="R77" r:id="rId14" display="https://news.northwestern.edu/stories/2019/08/right-wing-whatsapp-users-in-brazil-are-louder-more-active-more-effective/"/>
    <hyperlink ref="R105" r:id="rId15" display="https://arxiv.org/abs/1903.08136"/>
    <hyperlink ref="R107" r:id="rId16" display="http://asonam.cpsc.ucalgary.ca/2019/"/>
    <hyperlink ref="U38" r:id="rId17" display="https://pbs.twimg.com/media/EC7MfbmUwAASzeS.png"/>
    <hyperlink ref="U39" r:id="rId18" display="https://pbs.twimg.com/media/EC7MfbmUwAASzeS.png"/>
    <hyperlink ref="U40" r:id="rId19" display="https://pbs.twimg.com/media/EC7MfbmUwAASzeS.png"/>
    <hyperlink ref="U41" r:id="rId20" display="https://pbs.twimg.com/media/EC7MfbmUwAASzeS.png"/>
    <hyperlink ref="U63" r:id="rId21" display="https://pbs.twimg.com/media/EC798wOU8AAhwpp.jpg"/>
    <hyperlink ref="U84" r:id="rId22" display="https://pbs.twimg.com/media/EDJxZdDWwAIfWVm.jpg"/>
    <hyperlink ref="U95" r:id="rId23" display="https://pbs.twimg.com/media/EDA16bYXsAA9jN1.jpg"/>
    <hyperlink ref="U99" r:id="rId24" display="https://pbs.twimg.com/media/EDA16bYXsAA9jN1.jpg"/>
    <hyperlink ref="U102" r:id="rId25" display="https://pbs.twimg.com/media/EDA16bYXsAA9jN1.jpg"/>
    <hyperlink ref="U103" r:id="rId26" display="https://pbs.twimg.com/media/EDJ106JUYAErxy3.jpg"/>
    <hyperlink ref="U104" r:id="rId27" display="https://pbs.twimg.com/media/EDJ106JUYAErxy3.jpg"/>
    <hyperlink ref="U108" r:id="rId28" display="https://pbs.twimg.com/media/EDKGtGJUYAAAl9k.jpg"/>
    <hyperlink ref="U109" r:id="rId29" display="https://pbs.twimg.com/media/EC5hm9yWwAERsZ4.jpg"/>
    <hyperlink ref="V3" r:id="rId30" display="http://pbs.twimg.com/profile_images/1154715226979409920/eUXqQs0P_normal.jpg"/>
    <hyperlink ref="V4" r:id="rId31" display="http://pbs.twimg.com/profile_images/1154715226979409920/eUXqQs0P_normal.jpg"/>
    <hyperlink ref="V5" r:id="rId32" display="http://pbs.twimg.com/profile_images/1050029515240611840/gidE_t5o_normal.jpg"/>
    <hyperlink ref="V6" r:id="rId33" display="http://pbs.twimg.com/profile_images/1121310917310976001/XExLZvNV_normal.png"/>
    <hyperlink ref="V7" r:id="rId34" display="http://pbs.twimg.com/profile_images/1050029515240611840/gidE_t5o_normal.jpg"/>
    <hyperlink ref="V8" r:id="rId35" display="http://pbs.twimg.com/profile_images/1121310917310976001/XExLZvNV_normal.png"/>
    <hyperlink ref="V9" r:id="rId36" display="http://pbs.twimg.com/profile_images/1030181676217860096/VY7MRi8x_normal.jpg"/>
    <hyperlink ref="V10" r:id="rId37" display="http://pbs.twimg.com/profile_images/1030181676217860096/VY7MRi8x_normal.jpg"/>
    <hyperlink ref="V11" r:id="rId38" display="http://pbs.twimg.com/profile_images/1030181676217860096/VY7MRi8x_normal.jpg"/>
    <hyperlink ref="V12" r:id="rId39" display="http://pbs.twimg.com/profile_images/1030181676217860096/VY7MRi8x_normal.jpg"/>
    <hyperlink ref="V13" r:id="rId40" display="http://pbs.twimg.com/profile_images/964027171109875712/_JEoYRY5_normal.jpg"/>
    <hyperlink ref="V14" r:id="rId41" display="http://pbs.twimg.com/profile_images/964027171109875712/_JEoYRY5_normal.jpg"/>
    <hyperlink ref="V15" r:id="rId42" display="http://pbs.twimg.com/profile_images/964027171109875712/_JEoYRY5_normal.jpg"/>
    <hyperlink ref="V16" r:id="rId43" display="http://pbs.twimg.com/profile_images/964027171109875712/_JEoYRY5_normal.jpg"/>
    <hyperlink ref="V17" r:id="rId44" display="http://pbs.twimg.com/profile_images/378800000266028204/43f72b09c2462e0ae4c4d6d14372b315_normal.jpeg"/>
    <hyperlink ref="V18" r:id="rId45" display="http://pbs.twimg.com/profile_images/378800000266028204/43f72b09c2462e0ae4c4d6d14372b315_normal.jpeg"/>
    <hyperlink ref="V19" r:id="rId46" display="http://pbs.twimg.com/profile_images/378800000266028204/43f72b09c2462e0ae4c4d6d14372b315_normal.jpeg"/>
    <hyperlink ref="V20" r:id="rId47" display="http://pbs.twimg.com/profile_images/378800000266028204/43f72b09c2462e0ae4c4d6d14372b315_normal.jpeg"/>
    <hyperlink ref="V21" r:id="rId48" display="http://pbs.twimg.com/profile_images/1029187688165830657/t4YddAWZ_normal.jpg"/>
    <hyperlink ref="V22" r:id="rId49" display="http://pbs.twimg.com/profile_images/1029187688165830657/t4YddAWZ_normal.jpg"/>
    <hyperlink ref="V23" r:id="rId50" display="http://pbs.twimg.com/profile_images/1029187688165830657/t4YddAWZ_normal.jpg"/>
    <hyperlink ref="V24" r:id="rId51" display="http://pbs.twimg.com/profile_images/1029187688165830657/t4YddAWZ_normal.jpg"/>
    <hyperlink ref="V25" r:id="rId52" display="http://pbs.twimg.com/profile_images/1008298767743897600/SW7E1ynf_normal.jpg"/>
    <hyperlink ref="V26" r:id="rId53" display="http://pbs.twimg.com/profile_images/1008298767743897600/SW7E1ynf_normal.jpg"/>
    <hyperlink ref="V27" r:id="rId54" display="http://pbs.twimg.com/profile_images/1008298767743897600/SW7E1ynf_normal.jpg"/>
    <hyperlink ref="V28" r:id="rId55" display="http://pbs.twimg.com/profile_images/1008298767743897600/SW7E1ynf_normal.jpg"/>
    <hyperlink ref="V29" r:id="rId56" display="http://pbs.twimg.com/profile_images/1059532477092384768/cV7GBCt__normal.jpg"/>
    <hyperlink ref="V30" r:id="rId57" display="http://pbs.twimg.com/profile_images/1059532477092384768/cV7GBCt__normal.jpg"/>
    <hyperlink ref="V31" r:id="rId58" display="http://pbs.twimg.com/profile_images/1059532477092384768/cV7GBCt__normal.jpg"/>
    <hyperlink ref="V32" r:id="rId59" display="http://pbs.twimg.com/profile_images/1059532477092384768/cV7GBCt__normal.jpg"/>
    <hyperlink ref="V33" r:id="rId60" display="http://pbs.twimg.com/profile_images/955508032062058496/bNJiDaId_normal.jpg"/>
    <hyperlink ref="V34" r:id="rId61" display="http://pbs.twimg.com/profile_images/955508032062058496/bNJiDaId_normal.jpg"/>
    <hyperlink ref="V35" r:id="rId62" display="http://pbs.twimg.com/profile_images/1053862203324014592/0v1EIHJR_normal.jpg"/>
    <hyperlink ref="V36" r:id="rId63" display="http://pbs.twimg.com/profile_images/1053862203324014592/0v1EIHJR_normal.jpg"/>
    <hyperlink ref="V37" r:id="rId64" display="http://pbs.twimg.com/profile_images/1053862203324014592/0v1EIHJR_normal.jpg"/>
    <hyperlink ref="V38" r:id="rId65" display="https://pbs.twimg.com/media/EC7MfbmUwAASzeS.png"/>
    <hyperlink ref="V39" r:id="rId66" display="https://pbs.twimg.com/media/EC7MfbmUwAASzeS.png"/>
    <hyperlink ref="V40" r:id="rId67" display="https://pbs.twimg.com/media/EC7MfbmUwAASzeS.png"/>
    <hyperlink ref="V41" r:id="rId68" display="https://pbs.twimg.com/media/EC7MfbmUwAASzeS.png"/>
    <hyperlink ref="V42" r:id="rId69" display="http://pbs.twimg.com/profile_images/864997760621174784/AUqwmm07_normal.jpg"/>
    <hyperlink ref="V43" r:id="rId70" display="http://pbs.twimg.com/profile_images/849133030237061120/6hUrNP0a_normal.jpg"/>
    <hyperlink ref="V44" r:id="rId71" display="http://pbs.twimg.com/profile_images/1058449535112867841/JP-rVYlW_normal.jpg"/>
    <hyperlink ref="V45" r:id="rId72" display="http://pbs.twimg.com/profile_images/1157683224165920768/QFYFBRUC_normal.jpg"/>
    <hyperlink ref="V46" r:id="rId73" display="http://pbs.twimg.com/profile_images/760774125522518016/jhzjWv0i_normal.jpg"/>
    <hyperlink ref="V47" r:id="rId74" display="http://pbs.twimg.com/profile_images/1159101544836583424/LlGFl3km_normal.jpg"/>
    <hyperlink ref="V48" r:id="rId75" display="http://pbs.twimg.com/profile_images/943596894831255552/cMOzkc5i_normal.jpg"/>
    <hyperlink ref="V49" r:id="rId76" display="http://pbs.twimg.com/profile_images/1136525117285179392/4LBIES5Y_normal.png"/>
    <hyperlink ref="V50" r:id="rId77" display="http://pbs.twimg.com/profile_images/1136525117285179392/4LBIES5Y_normal.png"/>
    <hyperlink ref="V51" r:id="rId78" display="http://pbs.twimg.com/profile_images/1136525117285179392/4LBIES5Y_normal.png"/>
    <hyperlink ref="V52" r:id="rId79" display="http://pbs.twimg.com/profile_images/56671664/Untitled_4_normal.jpeg"/>
    <hyperlink ref="V53" r:id="rId80" display="http://pbs.twimg.com/profile_images/1029067295669116929/tU3g3ogh_normal.jpg"/>
    <hyperlink ref="V54" r:id="rId81" display="http://pbs.twimg.com/profile_images/1029067295669116929/tU3g3ogh_normal.jpg"/>
    <hyperlink ref="V55" r:id="rId82" display="http://pbs.twimg.com/profile_images/1029067295669116929/tU3g3ogh_normal.jpg"/>
    <hyperlink ref="V56" r:id="rId83" display="http://pbs.twimg.com/profile_images/1029067295669116929/tU3g3ogh_normal.jpg"/>
    <hyperlink ref="V57" r:id="rId84" display="http://pbs.twimg.com/profile_images/1029067295669116929/tU3g3ogh_normal.jpg"/>
    <hyperlink ref="V58" r:id="rId85" display="http://pbs.twimg.com/profile_images/1029067295669116929/tU3g3ogh_normal.jpg"/>
    <hyperlink ref="V59" r:id="rId86" display="http://pbs.twimg.com/profile_images/1029067295669116929/tU3g3ogh_normal.jpg"/>
    <hyperlink ref="V60" r:id="rId87" display="http://pbs.twimg.com/profile_images/1029067295669116929/tU3g3ogh_normal.jpg"/>
    <hyperlink ref="V61" r:id="rId88" display="http://pbs.twimg.com/profile_images/1029067295669116929/tU3g3ogh_normal.jpg"/>
    <hyperlink ref="V62" r:id="rId89" display="http://pbs.twimg.com/profile_images/1029067295669116929/tU3g3ogh_normal.jpg"/>
    <hyperlink ref="V63" r:id="rId90" display="https://pbs.twimg.com/media/EC798wOU8AAhwpp.jpg"/>
    <hyperlink ref="V64" r:id="rId91" display="http://pbs.twimg.com/profile_images/1066624163173982208/H5Jv1g3o_normal.jpg"/>
    <hyperlink ref="V65" r:id="rId92" display="http://pbs.twimg.com/profile_images/836708640362881024/40qOcZks_normal.jpg"/>
    <hyperlink ref="V66" r:id="rId93" display="http://pbs.twimg.com/profile_images/836708640362881024/40qOcZks_normal.jpg"/>
    <hyperlink ref="V67" r:id="rId94" display="http://pbs.twimg.com/profile_images/836708640362881024/40qOcZks_normal.jpg"/>
    <hyperlink ref="V68" r:id="rId95" display="http://pbs.twimg.com/profile_images/836708640362881024/40qOcZks_normal.jpg"/>
    <hyperlink ref="V69" r:id="rId96" display="http://pbs.twimg.com/profile_images/836708640362881024/40qOcZks_normal.jpg"/>
    <hyperlink ref="V70" r:id="rId97" display="http://pbs.twimg.com/profile_images/836708640362881024/40qOcZks_normal.jpg"/>
    <hyperlink ref="V71" r:id="rId98" display="http://pbs.twimg.com/profile_images/836708640362881024/40qOcZks_normal.jpg"/>
    <hyperlink ref="V72" r:id="rId99" display="http://pbs.twimg.com/profile_images/836708640362881024/40qOcZks_normal.jpg"/>
    <hyperlink ref="V73" r:id="rId100" display="http://pbs.twimg.com/profile_images/836708640362881024/40qOcZks_normal.jpg"/>
    <hyperlink ref="V74" r:id="rId101" display="http://pbs.twimg.com/profile_images/836708640362881024/40qOcZks_normal.jpg"/>
    <hyperlink ref="V75" r:id="rId102" display="http://pbs.twimg.com/profile_images/573118149/Robert_Smith_normal.jpg"/>
    <hyperlink ref="V76" r:id="rId103" display="http://pbs.twimg.com/profile_images/573118149/Robert_Smith_normal.jpg"/>
    <hyperlink ref="V77" r:id="rId104" display="http://pbs.twimg.com/profile_images/573118149/Robert_Smith_normal.jpg"/>
    <hyperlink ref="V78" r:id="rId105" display="http://pbs.twimg.com/profile_images/1108187738413715456/-RyE1HVD_normal.jpg"/>
    <hyperlink ref="V79" r:id="rId106" display="http://pbs.twimg.com/profile_images/1108187738413715456/-RyE1HVD_normal.jpg"/>
    <hyperlink ref="V80" r:id="rId107" display="http://pbs.twimg.com/profile_images/1011683139381612549/ojSGyI-i_normal.jpg"/>
    <hyperlink ref="V81" r:id="rId108" display="http://pbs.twimg.com/profile_images/1011683139381612549/ojSGyI-i_normal.jpg"/>
    <hyperlink ref="V82" r:id="rId109" display="http://pbs.twimg.com/profile_images/1158199969557417984/lkQBkGgG_normal.jpg"/>
    <hyperlink ref="V83" r:id="rId110" display="http://pbs.twimg.com/profile_images/1158199969557417984/lkQBkGgG_normal.jpg"/>
    <hyperlink ref="V84" r:id="rId111" display="https://pbs.twimg.com/media/EDJxZdDWwAIfWVm.jpg"/>
    <hyperlink ref="V85" r:id="rId112" display="http://pbs.twimg.com/profile_images/1102673639583944704/HL5wrpAx_normal.png"/>
    <hyperlink ref="V86" r:id="rId113" display="http://pbs.twimg.com/profile_images/1049911508296224770/9R5kP6Ql_normal.jpg"/>
    <hyperlink ref="V87" r:id="rId114" display="http://pbs.twimg.com/profile_images/1049911508296224770/9R5kP6Ql_normal.jpg"/>
    <hyperlink ref="V88" r:id="rId115" display="http://pbs.twimg.com/profile_images/1049911508296224770/9R5kP6Ql_normal.jpg"/>
    <hyperlink ref="V89" r:id="rId116" display="http://pbs.twimg.com/profile_images/1049911508296224770/9R5kP6Ql_normal.jpg"/>
    <hyperlink ref="V90" r:id="rId117" display="http://pbs.twimg.com/profile_images/1049911508296224770/9R5kP6Ql_normal.jpg"/>
    <hyperlink ref="V91" r:id="rId118" display="http://pbs.twimg.com/profile_images/1049911508296224770/9R5kP6Ql_normal.jpg"/>
    <hyperlink ref="V92" r:id="rId119" display="http://pbs.twimg.com/profile_images/1049911508296224770/9R5kP6Ql_normal.jpg"/>
    <hyperlink ref="V93" r:id="rId120" display="http://pbs.twimg.com/profile_images/955440992987082752/rPIHc9Ip_normal.jpg"/>
    <hyperlink ref="V94" r:id="rId121" display="http://pbs.twimg.com/profile_images/955440992987082752/rPIHc9Ip_normal.jpg"/>
    <hyperlink ref="V95" r:id="rId122" display="https://pbs.twimg.com/media/EDA16bYXsAA9jN1.jpg"/>
    <hyperlink ref="V96" r:id="rId123" display="http://pbs.twimg.com/profile_images/1102673639583944704/HL5wrpAx_normal.png"/>
    <hyperlink ref="V97" r:id="rId124" display="http://pbs.twimg.com/profile_images/1102673639583944704/HL5wrpAx_normal.png"/>
    <hyperlink ref="V98" r:id="rId125" display="http://pbs.twimg.com/profile_images/955440992987082752/rPIHc9Ip_normal.jpg"/>
    <hyperlink ref="V99" r:id="rId126" display="https://pbs.twimg.com/media/EDA16bYXsAA9jN1.jpg"/>
    <hyperlink ref="V100" r:id="rId127" display="http://abs.twimg.com/sticky/default_profile_images/default_profile_normal.png"/>
    <hyperlink ref="V101" r:id="rId128" display="http://pbs.twimg.com/profile_images/955440992987082752/rPIHc9Ip_normal.jpg"/>
    <hyperlink ref="V102" r:id="rId129" display="https://pbs.twimg.com/media/EDA16bYXsAA9jN1.jpg"/>
    <hyperlink ref="V103" r:id="rId130" display="https://pbs.twimg.com/media/EDJ106JUYAErxy3.jpg"/>
    <hyperlink ref="V104" r:id="rId131" display="https://pbs.twimg.com/media/EDJ106JUYAErxy3.jpg"/>
    <hyperlink ref="V105" r:id="rId132" display="http://pbs.twimg.com/profile_images/619677922593353728/Qw74A_iX_normal.jpg"/>
    <hyperlink ref="V106" r:id="rId133" display="http://pbs.twimg.com/profile_images/984310199820275712/4ZAlAHBa_normal.jpg"/>
    <hyperlink ref="V107" r:id="rId134" display="http://pbs.twimg.com/profile_images/909830524771774464/MieOD-3l_normal.jpg"/>
    <hyperlink ref="V108" r:id="rId135" display="https://pbs.twimg.com/media/EDKGtGJUYAAAl9k.jpg"/>
    <hyperlink ref="V109" r:id="rId136" display="https://pbs.twimg.com/media/EC5hm9yWwAERsZ4.jpg"/>
    <hyperlink ref="V110" r:id="rId137" display="http://pbs.twimg.com/profile_images/1034142102182092800/DVjyCtYg_normal.jpg"/>
    <hyperlink ref="V111" r:id="rId138" display="http://pbs.twimg.com/profile_images/1150295697855565824/waM2D9yn_normal.jpg"/>
    <hyperlink ref="V112" r:id="rId139" display="http://pbs.twimg.com/profile_images/1166113883515473921/10Kb5wUp_normal.jpg"/>
    <hyperlink ref="V113" r:id="rId140" display="http://pbs.twimg.com/profile_images/1166113883515473921/10Kb5wUp_normal.jpg"/>
    <hyperlink ref="Z3" r:id="rId141" display="https://twitter.com/mikk_c/status/1164525293148626945"/>
    <hyperlink ref="Z4" r:id="rId142" display="https://twitter.com/mikk_c/status/1164525293148626945"/>
    <hyperlink ref="Z5" r:id="rId143" display="https://twitter.com/lr/status/1164526631899340802"/>
    <hyperlink ref="Z6" r:id="rId144" display="https://twitter.com/nerdsitu/status/1164884724172677120"/>
    <hyperlink ref="Z7" r:id="rId145" display="https://twitter.com/lr/status/1164526631899340802"/>
    <hyperlink ref="Z8" r:id="rId146" display="https://twitter.com/nerdsitu/status/1164884724172677120"/>
    <hyperlink ref="Z9" r:id="rId147" display="https://twitter.com/keithjkraus/status/1165041769093967872"/>
    <hyperlink ref="Z10" r:id="rId148" display="https://twitter.com/keithjkraus/status/1165041769093967872"/>
    <hyperlink ref="Z11" r:id="rId149" display="https://twitter.com/keithjkraus/status/1165041769093967872"/>
    <hyperlink ref="Z12" r:id="rId150" display="https://twitter.com/keithjkraus/status/1165041769093967872"/>
    <hyperlink ref="Z13" r:id="rId151" display="https://twitter.com/gpuoai/status/1165046389954551808"/>
    <hyperlink ref="Z14" r:id="rId152" display="https://twitter.com/gpuoai/status/1165046389954551808"/>
    <hyperlink ref="Z15" r:id="rId153" display="https://twitter.com/gpuoai/status/1165046389954551808"/>
    <hyperlink ref="Z16" r:id="rId154" display="https://twitter.com/gpuoai/status/1165046389954551808"/>
    <hyperlink ref="Z17" r:id="rId155" display="https://twitter.com/lmeyerov/status/1165050091092070400"/>
    <hyperlink ref="Z18" r:id="rId156" display="https://twitter.com/lmeyerov/status/1165050091092070400"/>
    <hyperlink ref="Z19" r:id="rId157" display="https://twitter.com/lmeyerov/status/1165050091092070400"/>
    <hyperlink ref="Z20" r:id="rId158" display="https://twitter.com/lmeyerov/status/1165050091092070400"/>
    <hyperlink ref="Z21" r:id="rId159" display="https://twitter.com/bartleyr/status/1165063974183985152"/>
    <hyperlink ref="Z22" r:id="rId160" display="https://twitter.com/bartleyr/status/1165063974183985152"/>
    <hyperlink ref="Z23" r:id="rId161" display="https://twitter.com/bartleyr/status/1165063974183985152"/>
    <hyperlink ref="Z24" r:id="rId162" display="https://twitter.com/bartleyr/status/1165063974183985152"/>
    <hyperlink ref="Z25" r:id="rId163" display="https://twitter.com/murraydata/status/1165111118139973632"/>
    <hyperlink ref="Z26" r:id="rId164" display="https://twitter.com/murraydata/status/1165111118139973632"/>
    <hyperlink ref="Z27" r:id="rId165" display="https://twitter.com/murraydata/status/1165111118139973632"/>
    <hyperlink ref="Z28" r:id="rId166" display="https://twitter.com/murraydata/status/1165111118139973632"/>
    <hyperlink ref="Z29" r:id="rId167" display="https://twitter.com/animaanandkumar/status/1165158782730563584"/>
    <hyperlink ref="Z30" r:id="rId168" display="https://twitter.com/animaanandkumar/status/1165158782730563584"/>
    <hyperlink ref="Z31" r:id="rId169" display="https://twitter.com/animaanandkumar/status/1165158782730563584"/>
    <hyperlink ref="Z32" r:id="rId170" display="https://twitter.com/animaanandkumar/status/1165158782730563584"/>
    <hyperlink ref="Z33" r:id="rId171" display="https://twitter.com/michigan_ai/status/1166057000549179393"/>
    <hyperlink ref="Z34" r:id="rId172" display="https://twitter.com/michigan_ai/status/1166057000549179393"/>
    <hyperlink ref="Z35" r:id="rId173" display="https://twitter.com/jamaal1124/status/1166059209059905537"/>
    <hyperlink ref="Z36" r:id="rId174" display="https://twitter.com/jamaal1124/status/1166059209059905537"/>
    <hyperlink ref="Z37" r:id="rId175" display="https://twitter.com/jamaal1124/status/1166059209059905537"/>
    <hyperlink ref="Z38" r:id="rId176" display="https://twitter.com/tylersnetwork/status/1166094272178708480"/>
    <hyperlink ref="Z39" r:id="rId177" display="https://twitter.com/tylersnetwork/status/1166094272178708480"/>
    <hyperlink ref="Z40" r:id="rId178" display="https://twitter.com/tylersnetwork/status/1166094272178708480"/>
    <hyperlink ref="Z41" r:id="rId179" display="https://twitter.com/tylersnetwork/status/1166094272178708480"/>
    <hyperlink ref="Z42" r:id="rId180" display="https://twitter.com/nodexl_mktng/status/1166148887968538624"/>
    <hyperlink ref="Z43" r:id="rId181" display="https://twitter.com/smr_foundation/status/1166149046160908289"/>
    <hyperlink ref="Z44" r:id="rId182" display="https://twitter.com/connectedaction/status/1166149115882819584"/>
    <hyperlink ref="Z45" r:id="rId183" display="https://twitter.com/mrdoomtr/status/1166149187123208192"/>
    <hyperlink ref="Z46" r:id="rId184" display="https://twitter.com/chidambara09/status/1166162431732674560"/>
    <hyperlink ref="Z47" r:id="rId185" display="https://twitter.com/fmfrancoise/status/1166191562801463297"/>
    <hyperlink ref="Z48" r:id="rId186" display="https://twitter.com/marc_smith/status/1166148642979237888"/>
    <hyperlink ref="Z49" r:id="rId187" display="https://twitter.com/vivianfrancos/status/1166249673520287744"/>
    <hyperlink ref="Z50" r:id="rId188" display="https://twitter.com/vivianfrancos/status/1166249066365431811"/>
    <hyperlink ref="Z51" r:id="rId189" display="https://twitter.com/vivianfrancos/status/1166249673520287744"/>
    <hyperlink ref="Z52" r:id="rId190" display="https://twitter.com/masaomi_kimura/status/1166432665890721792"/>
    <hyperlink ref="Z53" r:id="rId191" display="https://twitter.com/datametrician/status/1165046302041878528"/>
    <hyperlink ref="Z54" r:id="rId192" display="https://twitter.com/datametrician/status/1165046302041878528"/>
    <hyperlink ref="Z55" r:id="rId193" display="https://twitter.com/datametrician/status/1165046302041878528"/>
    <hyperlink ref="Z56" r:id="rId194" display="https://twitter.com/datametrician/status/1165046302041878528"/>
    <hyperlink ref="Z57" r:id="rId195" display="https://twitter.com/datametrician/status/1166493229279272962"/>
    <hyperlink ref="Z58" r:id="rId196" display="https://twitter.com/datametrician/status/1166493229279272962"/>
    <hyperlink ref="Z59" r:id="rId197" display="https://twitter.com/datametrician/status/1166493314654396416"/>
    <hyperlink ref="Z60" r:id="rId198" display="https://twitter.com/datametrician/status/1166493314654396416"/>
    <hyperlink ref="Z61" r:id="rId199" display="https://twitter.com/datametrician/status/1166493314654396416"/>
    <hyperlink ref="Z62" r:id="rId200" display="https://twitter.com/datametrician/status/1166493314654396416"/>
    <hyperlink ref="Z63" r:id="rId201" display="https://twitter.com/nodexl/status/1166148577468399619"/>
    <hyperlink ref="Z64" r:id="rId202" display="https://twitter.com/ccprakay/status/1166577072816492546"/>
    <hyperlink ref="Z65" r:id="rId203" display="https://twitter.com/tomekdrabas/status/1165045994926395396"/>
    <hyperlink ref="Z66" r:id="rId204" display="https://twitter.com/tomekdrabas/status/1165045994926395396"/>
    <hyperlink ref="Z67" r:id="rId205" display="https://twitter.com/tomekdrabas/status/1165045994926395396"/>
    <hyperlink ref="Z68" r:id="rId206" display="https://twitter.com/tomekdrabas/status/1165045994926395396"/>
    <hyperlink ref="Z69" r:id="rId207" display="https://twitter.com/tomekdrabas/status/1166709024387002369"/>
    <hyperlink ref="Z70" r:id="rId208" display="https://twitter.com/tomekdrabas/status/1166709024387002369"/>
    <hyperlink ref="Z71" r:id="rId209" display="https://twitter.com/tomekdrabas/status/1166709024387002369"/>
    <hyperlink ref="Z72" r:id="rId210" display="https://twitter.com/tomekdrabas/status/1166709024387002369"/>
    <hyperlink ref="Z73" r:id="rId211" display="https://twitter.com/tomekdrabas/status/1166709145669496833"/>
    <hyperlink ref="Z74" r:id="rId212" display="https://twitter.com/tomekdrabas/status/1166709145669496833"/>
    <hyperlink ref="Z75" r:id="rId213" display="https://twitter.com/rosmith11/status/1167053295116017666"/>
    <hyperlink ref="Z76" r:id="rId214" display="https://twitter.com/rosmith11/status/1167053295116017666"/>
    <hyperlink ref="Z77" r:id="rId215" display="https://twitter.com/rosmith11/status/1167053295116017666"/>
    <hyperlink ref="Z78" r:id="rId216" display="https://twitter.com/lulypiojis/status/1167095998709153794"/>
    <hyperlink ref="Z79" r:id="rId217" display="https://twitter.com/lulypiojis/status/1167095998709153794"/>
    <hyperlink ref="Z80" r:id="rId218" display="https://twitter.com/yesicammm/status/1167107140940652544"/>
    <hyperlink ref="Z81" r:id="rId219" display="https://twitter.com/yesicammm/status/1167107140940652544"/>
    <hyperlink ref="Z82" r:id="rId220" display="https://twitter.com/rocidemarchi/status/1167109193079414785"/>
    <hyperlink ref="Z83" r:id="rId221" display="https://twitter.com/rocidemarchi/status/1167109193079414785"/>
    <hyperlink ref="Z84" r:id="rId222" display="https://twitter.com/abagavat/status/1167119945253163010"/>
    <hyperlink ref="Z85" r:id="rId223" display="https://twitter.com/cjnolet/status/1165041689574223873"/>
    <hyperlink ref="Z86" r:id="rId224" display="https://twitter.com/rapidsai/status/1165045937783414790"/>
    <hyperlink ref="Z87" r:id="rId225" display="https://twitter.com/rapidsai/status/1165045937783414790"/>
    <hyperlink ref="Z88" r:id="rId226" display="https://twitter.com/rapidsai/status/1165045937783414790"/>
    <hyperlink ref="Z89" r:id="rId227" display="https://twitter.com/rapidsai/status/1166489891523289090"/>
    <hyperlink ref="Z90" r:id="rId228" display="https://twitter.com/rapidsai/status/1166493289291362307"/>
    <hyperlink ref="Z91" r:id="rId229" display="https://twitter.com/rapidsai/status/1166493289291362307"/>
    <hyperlink ref="Z92" r:id="rId230" display="https://twitter.com/rapidsai/status/1166493289291362307"/>
    <hyperlink ref="Z93" r:id="rId231" display="https://twitter.com/bradreeswork/status/1165041262946390017"/>
    <hyperlink ref="Z94" r:id="rId232" display="https://twitter.com/bradreeswork/status/1166451466397085696"/>
    <hyperlink ref="Z95" r:id="rId233" display="https://twitter.com/bradreeswork/status/1166491591617462272"/>
    <hyperlink ref="Z96" r:id="rId234" display="https://twitter.com/cjnolet/status/1165041689574223873"/>
    <hyperlink ref="Z97" r:id="rId235" display="https://twitter.com/cjnolet/status/1165041689574223873"/>
    <hyperlink ref="Z98" r:id="rId236" display="https://twitter.com/bradreeswork/status/1165041262946390017"/>
    <hyperlink ref="Z99" r:id="rId237" display="https://twitter.com/bradreeswork/status/1166491591617462272"/>
    <hyperlink ref="Z100" r:id="rId238" display="https://twitter.com/mstanojevic118/status/1166814718389968896"/>
    <hyperlink ref="Z101" r:id="rId239" display="https://twitter.com/bradreeswork/status/1165041262946390017"/>
    <hyperlink ref="Z102" r:id="rId240" display="https://twitter.com/bradreeswork/status/1166491591617462272"/>
    <hyperlink ref="Z103" r:id="rId241" display="https://twitter.com/bradreeswork/status/1167124809177681920"/>
    <hyperlink ref="Z104" r:id="rId242" display="https://twitter.com/bradreeswork/status/1167124809177681920"/>
    <hyperlink ref="Z105" r:id="rId243" display="https://twitter.com/ninarehmehrabi/status/1166153814505689089"/>
    <hyperlink ref="Z106" r:id="rId244" display="https://twitter.com/ashokkdeb/status/1167134737745362944"/>
    <hyperlink ref="Z107" r:id="rId245" display="https://twitter.com/kaianalytics/status/1167141319229067264"/>
    <hyperlink ref="Z108" r:id="rId246" display="https://twitter.com/pambilothomas/status/1167143368561840128"/>
    <hyperlink ref="Z109" r:id="rId247" display="https://twitter.com/pambilothomas/status/1165976682978775040"/>
    <hyperlink ref="Z110" r:id="rId248" display="https://twitter.com/pambilothomas/status/1167124556315672577"/>
    <hyperlink ref="Z111" r:id="rId249" display="https://twitter.com/narvycrzz/status/1167094676047978496"/>
    <hyperlink ref="Z112" r:id="rId250" display="https://twitter.com/facu17rodriguez/status/1167154948662018048"/>
    <hyperlink ref="Z113" r:id="rId251" display="https://twitter.com/facu17rodriguez/status/1167154948662018048"/>
    <hyperlink ref="BB107" r:id="rId252" display="https://api.twitter.com/1.1/geo/id/07d9db0df0080003.json"/>
  </hyperlinks>
  <printOptions/>
  <pageMargins left="0.7" right="0.7" top="0.75" bottom="0.75" header="0.3" footer="0.3"/>
  <pageSetup horizontalDpi="600" verticalDpi="600" orientation="portrait" r:id="rId256"/>
  <legacyDrawing r:id="rId254"/>
  <tableParts>
    <tablePart r:id="rId2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1232</v>
      </c>
      <c r="B1" s="13" t="s">
        <v>1233</v>
      </c>
      <c r="C1" s="79" t="s">
        <v>1234</v>
      </c>
      <c r="D1" s="79" t="s">
        <v>1236</v>
      </c>
      <c r="E1" s="13" t="s">
        <v>1235</v>
      </c>
      <c r="F1" s="13" t="s">
        <v>1238</v>
      </c>
      <c r="G1" s="79" t="s">
        <v>1237</v>
      </c>
      <c r="H1" s="79" t="s">
        <v>1240</v>
      </c>
      <c r="I1" s="13" t="s">
        <v>1239</v>
      </c>
      <c r="J1" s="13" t="s">
        <v>1242</v>
      </c>
      <c r="K1" s="13" t="s">
        <v>1241</v>
      </c>
      <c r="L1" s="13" t="s">
        <v>1244</v>
      </c>
      <c r="M1" s="13" t="s">
        <v>1243</v>
      </c>
      <c r="N1" s="13" t="s">
        <v>1246</v>
      </c>
      <c r="O1" s="13" t="s">
        <v>1245</v>
      </c>
      <c r="P1" s="13" t="s">
        <v>1248</v>
      </c>
      <c r="Q1" s="13" t="s">
        <v>1247</v>
      </c>
      <c r="R1" s="13" t="s">
        <v>1250</v>
      </c>
      <c r="S1" s="13" t="s">
        <v>1249</v>
      </c>
      <c r="T1" s="13" t="s">
        <v>1252</v>
      </c>
      <c r="U1" s="79" t="s">
        <v>1251</v>
      </c>
      <c r="V1" s="79" t="s">
        <v>1253</v>
      </c>
    </row>
    <row r="2" spans="1:22" ht="15">
      <c r="A2" s="83" t="s">
        <v>309</v>
      </c>
      <c r="B2" s="79">
        <v>2</v>
      </c>
      <c r="C2" s="79"/>
      <c r="D2" s="79"/>
      <c r="E2" s="83" t="s">
        <v>309</v>
      </c>
      <c r="F2" s="79">
        <v>2</v>
      </c>
      <c r="G2" s="79"/>
      <c r="H2" s="79"/>
      <c r="I2" s="83" t="s">
        <v>308</v>
      </c>
      <c r="J2" s="79">
        <v>1</v>
      </c>
      <c r="K2" s="83" t="s">
        <v>307</v>
      </c>
      <c r="L2" s="79">
        <v>1</v>
      </c>
      <c r="M2" s="83" t="s">
        <v>310</v>
      </c>
      <c r="N2" s="79">
        <v>1</v>
      </c>
      <c r="O2" s="83" t="s">
        <v>306</v>
      </c>
      <c r="P2" s="79">
        <v>1</v>
      </c>
      <c r="Q2" s="83" t="s">
        <v>312</v>
      </c>
      <c r="R2" s="79">
        <v>1</v>
      </c>
      <c r="S2" s="83" t="s">
        <v>311</v>
      </c>
      <c r="T2" s="79">
        <v>1</v>
      </c>
      <c r="U2" s="79"/>
      <c r="V2" s="79"/>
    </row>
    <row r="3" spans="1:22" ht="15">
      <c r="A3" s="83" t="s">
        <v>312</v>
      </c>
      <c r="B3" s="79">
        <v>1</v>
      </c>
      <c r="C3" s="79"/>
      <c r="D3" s="79"/>
      <c r="E3" s="79"/>
      <c r="F3" s="79"/>
      <c r="G3" s="79"/>
      <c r="H3" s="79"/>
      <c r="I3" s="79"/>
      <c r="J3" s="79"/>
      <c r="K3" s="79"/>
      <c r="L3" s="79"/>
      <c r="M3" s="79"/>
      <c r="N3" s="79"/>
      <c r="O3" s="79"/>
      <c r="P3" s="79"/>
      <c r="Q3" s="79"/>
      <c r="R3" s="79"/>
      <c r="S3" s="79"/>
      <c r="T3" s="79"/>
      <c r="U3" s="79"/>
      <c r="V3" s="79"/>
    </row>
    <row r="4" spans="1:22" ht="15">
      <c r="A4" s="83" t="s">
        <v>311</v>
      </c>
      <c r="B4" s="79">
        <v>1</v>
      </c>
      <c r="C4" s="79"/>
      <c r="D4" s="79"/>
      <c r="E4" s="79"/>
      <c r="F4" s="79"/>
      <c r="G4" s="79"/>
      <c r="H4" s="79"/>
      <c r="I4" s="79"/>
      <c r="J4" s="79"/>
      <c r="K4" s="79"/>
      <c r="L4" s="79"/>
      <c r="M4" s="79"/>
      <c r="N4" s="79"/>
      <c r="O4" s="79"/>
      <c r="P4" s="79"/>
      <c r="Q4" s="79"/>
      <c r="R4" s="79"/>
      <c r="S4" s="79"/>
      <c r="T4" s="79"/>
      <c r="U4" s="79"/>
      <c r="V4" s="79"/>
    </row>
    <row r="5" spans="1:22" ht="15">
      <c r="A5" s="83" t="s">
        <v>310</v>
      </c>
      <c r="B5" s="79">
        <v>1</v>
      </c>
      <c r="C5" s="79"/>
      <c r="D5" s="79"/>
      <c r="E5" s="79"/>
      <c r="F5" s="79"/>
      <c r="G5" s="79"/>
      <c r="H5" s="79"/>
      <c r="I5" s="79"/>
      <c r="J5" s="79"/>
      <c r="K5" s="79"/>
      <c r="L5" s="79"/>
      <c r="M5" s="79"/>
      <c r="N5" s="79"/>
      <c r="O5" s="79"/>
      <c r="P5" s="79"/>
      <c r="Q5" s="79"/>
      <c r="R5" s="79"/>
      <c r="S5" s="79"/>
      <c r="T5" s="79"/>
      <c r="U5" s="79"/>
      <c r="V5" s="79"/>
    </row>
    <row r="6" spans="1:22" ht="15">
      <c r="A6" s="83" t="s">
        <v>308</v>
      </c>
      <c r="B6" s="79">
        <v>1</v>
      </c>
      <c r="C6" s="79"/>
      <c r="D6" s="79"/>
      <c r="E6" s="79"/>
      <c r="F6" s="79"/>
      <c r="G6" s="79"/>
      <c r="H6" s="79"/>
      <c r="I6" s="79"/>
      <c r="J6" s="79"/>
      <c r="K6" s="79"/>
      <c r="L6" s="79"/>
      <c r="M6" s="79"/>
      <c r="N6" s="79"/>
      <c r="O6" s="79"/>
      <c r="P6" s="79"/>
      <c r="Q6" s="79"/>
      <c r="R6" s="79"/>
      <c r="S6" s="79"/>
      <c r="T6" s="79"/>
      <c r="U6" s="79"/>
      <c r="V6" s="79"/>
    </row>
    <row r="7" spans="1:22" ht="15">
      <c r="A7" s="83" t="s">
        <v>307</v>
      </c>
      <c r="B7" s="79">
        <v>1</v>
      </c>
      <c r="C7" s="79"/>
      <c r="D7" s="79"/>
      <c r="E7" s="79"/>
      <c r="F7" s="79"/>
      <c r="G7" s="79"/>
      <c r="H7" s="79"/>
      <c r="I7" s="79"/>
      <c r="J7" s="79"/>
      <c r="K7" s="79"/>
      <c r="L7" s="79"/>
      <c r="M7" s="79"/>
      <c r="N7" s="79"/>
      <c r="O7" s="79"/>
      <c r="P7" s="79"/>
      <c r="Q7" s="79"/>
      <c r="R7" s="79"/>
      <c r="S7" s="79"/>
      <c r="T7" s="79"/>
      <c r="U7" s="79"/>
      <c r="V7" s="79"/>
    </row>
    <row r="8" spans="1:22" ht="15">
      <c r="A8" s="83" t="s">
        <v>306</v>
      </c>
      <c r="B8" s="79">
        <v>1</v>
      </c>
      <c r="C8" s="79"/>
      <c r="D8" s="79"/>
      <c r="E8" s="79"/>
      <c r="F8" s="79"/>
      <c r="G8" s="79"/>
      <c r="H8" s="79"/>
      <c r="I8" s="79"/>
      <c r="J8" s="79"/>
      <c r="K8" s="79"/>
      <c r="L8" s="79"/>
      <c r="M8" s="79"/>
      <c r="N8" s="79"/>
      <c r="O8" s="79"/>
      <c r="P8" s="79"/>
      <c r="Q8" s="79"/>
      <c r="R8" s="79"/>
      <c r="S8" s="79"/>
      <c r="T8" s="79"/>
      <c r="U8" s="79"/>
      <c r="V8" s="79"/>
    </row>
    <row r="11" spans="1:22" ht="15" customHeight="1">
      <c r="A11" s="13" t="s">
        <v>1255</v>
      </c>
      <c r="B11" s="13" t="s">
        <v>1233</v>
      </c>
      <c r="C11" s="79" t="s">
        <v>1256</v>
      </c>
      <c r="D11" s="79" t="s">
        <v>1236</v>
      </c>
      <c r="E11" s="13" t="s">
        <v>1257</v>
      </c>
      <c r="F11" s="13" t="s">
        <v>1238</v>
      </c>
      <c r="G11" s="79" t="s">
        <v>1258</v>
      </c>
      <c r="H11" s="79" t="s">
        <v>1240</v>
      </c>
      <c r="I11" s="13" t="s">
        <v>1259</v>
      </c>
      <c r="J11" s="13" t="s">
        <v>1242</v>
      </c>
      <c r="K11" s="13" t="s">
        <v>1260</v>
      </c>
      <c r="L11" s="13" t="s">
        <v>1244</v>
      </c>
      <c r="M11" s="13" t="s">
        <v>1261</v>
      </c>
      <c r="N11" s="13" t="s">
        <v>1246</v>
      </c>
      <c r="O11" s="13" t="s">
        <v>1262</v>
      </c>
      <c r="P11" s="13" t="s">
        <v>1248</v>
      </c>
      <c r="Q11" s="13" t="s">
        <v>1263</v>
      </c>
      <c r="R11" s="13" t="s">
        <v>1250</v>
      </c>
      <c r="S11" s="13" t="s">
        <v>1264</v>
      </c>
      <c r="T11" s="13" t="s">
        <v>1252</v>
      </c>
      <c r="U11" s="79" t="s">
        <v>1265</v>
      </c>
      <c r="V11" s="79" t="s">
        <v>1253</v>
      </c>
    </row>
    <row r="12" spans="1:22" ht="15">
      <c r="A12" s="79" t="s">
        <v>316</v>
      </c>
      <c r="B12" s="79">
        <v>3</v>
      </c>
      <c r="C12" s="79"/>
      <c r="D12" s="79"/>
      <c r="E12" s="79" t="s">
        <v>316</v>
      </c>
      <c r="F12" s="79">
        <v>2</v>
      </c>
      <c r="G12" s="79"/>
      <c r="H12" s="79"/>
      <c r="I12" s="79" t="s">
        <v>315</v>
      </c>
      <c r="J12" s="79">
        <v>1</v>
      </c>
      <c r="K12" s="79" t="s">
        <v>314</v>
      </c>
      <c r="L12" s="79">
        <v>1</v>
      </c>
      <c r="M12" s="79" t="s">
        <v>317</v>
      </c>
      <c r="N12" s="79">
        <v>1</v>
      </c>
      <c r="O12" s="79" t="s">
        <v>313</v>
      </c>
      <c r="P12" s="79">
        <v>1</v>
      </c>
      <c r="Q12" s="79" t="s">
        <v>316</v>
      </c>
      <c r="R12" s="79">
        <v>1</v>
      </c>
      <c r="S12" s="79" t="s">
        <v>318</v>
      </c>
      <c r="T12" s="79">
        <v>1</v>
      </c>
      <c r="U12" s="79"/>
      <c r="V12" s="79"/>
    </row>
    <row r="13" spans="1:22" ht="15">
      <c r="A13" s="79" t="s">
        <v>318</v>
      </c>
      <c r="B13" s="79">
        <v>1</v>
      </c>
      <c r="C13" s="79"/>
      <c r="D13" s="79"/>
      <c r="E13" s="79"/>
      <c r="F13" s="79"/>
      <c r="G13" s="79"/>
      <c r="H13" s="79"/>
      <c r="I13" s="79"/>
      <c r="J13" s="79"/>
      <c r="K13" s="79"/>
      <c r="L13" s="79"/>
      <c r="M13" s="79"/>
      <c r="N13" s="79"/>
      <c r="O13" s="79"/>
      <c r="P13" s="79"/>
      <c r="Q13" s="79"/>
      <c r="R13" s="79"/>
      <c r="S13" s="79"/>
      <c r="T13" s="79"/>
      <c r="U13" s="79"/>
      <c r="V13" s="79"/>
    </row>
    <row r="14" spans="1:22" ht="15">
      <c r="A14" s="79" t="s">
        <v>317</v>
      </c>
      <c r="B14" s="79">
        <v>1</v>
      </c>
      <c r="C14" s="79"/>
      <c r="D14" s="79"/>
      <c r="E14" s="79"/>
      <c r="F14" s="79"/>
      <c r="G14" s="79"/>
      <c r="H14" s="79"/>
      <c r="I14" s="79"/>
      <c r="J14" s="79"/>
      <c r="K14" s="79"/>
      <c r="L14" s="79"/>
      <c r="M14" s="79"/>
      <c r="N14" s="79"/>
      <c r="O14" s="79"/>
      <c r="P14" s="79"/>
      <c r="Q14" s="79"/>
      <c r="R14" s="79"/>
      <c r="S14" s="79"/>
      <c r="T14" s="79"/>
      <c r="U14" s="79"/>
      <c r="V14" s="79"/>
    </row>
    <row r="15" spans="1:22" ht="15">
      <c r="A15" s="79" t="s">
        <v>315</v>
      </c>
      <c r="B15" s="79">
        <v>1</v>
      </c>
      <c r="C15" s="79"/>
      <c r="D15" s="79"/>
      <c r="E15" s="79"/>
      <c r="F15" s="79"/>
      <c r="G15" s="79"/>
      <c r="H15" s="79"/>
      <c r="I15" s="79"/>
      <c r="J15" s="79"/>
      <c r="K15" s="79"/>
      <c r="L15" s="79"/>
      <c r="M15" s="79"/>
      <c r="N15" s="79"/>
      <c r="O15" s="79"/>
      <c r="P15" s="79"/>
      <c r="Q15" s="79"/>
      <c r="R15" s="79"/>
      <c r="S15" s="79"/>
      <c r="T15" s="79"/>
      <c r="U15" s="79"/>
      <c r="V15" s="79"/>
    </row>
    <row r="16" spans="1:22" ht="15">
      <c r="A16" s="79" t="s">
        <v>314</v>
      </c>
      <c r="B16" s="79">
        <v>1</v>
      </c>
      <c r="C16" s="79"/>
      <c r="D16" s="79"/>
      <c r="E16" s="79"/>
      <c r="F16" s="79"/>
      <c r="G16" s="79"/>
      <c r="H16" s="79"/>
      <c r="I16" s="79"/>
      <c r="J16" s="79"/>
      <c r="K16" s="79"/>
      <c r="L16" s="79"/>
      <c r="M16" s="79"/>
      <c r="N16" s="79"/>
      <c r="O16" s="79"/>
      <c r="P16" s="79"/>
      <c r="Q16" s="79"/>
      <c r="R16" s="79"/>
      <c r="S16" s="79"/>
      <c r="T16" s="79"/>
      <c r="U16" s="79"/>
      <c r="V16" s="79"/>
    </row>
    <row r="17" spans="1:22" ht="15">
      <c r="A17" s="79" t="s">
        <v>313</v>
      </c>
      <c r="B17" s="79">
        <v>1</v>
      </c>
      <c r="C17" s="79"/>
      <c r="D17" s="79"/>
      <c r="E17" s="79"/>
      <c r="F17" s="79"/>
      <c r="G17" s="79"/>
      <c r="H17" s="79"/>
      <c r="I17" s="79"/>
      <c r="J17" s="79"/>
      <c r="K17" s="79"/>
      <c r="L17" s="79"/>
      <c r="M17" s="79"/>
      <c r="N17" s="79"/>
      <c r="O17" s="79"/>
      <c r="P17" s="79"/>
      <c r="Q17" s="79"/>
      <c r="R17" s="79"/>
      <c r="S17" s="79"/>
      <c r="T17" s="79"/>
      <c r="U17" s="79"/>
      <c r="V17" s="79"/>
    </row>
    <row r="20" spans="1:22" ht="15" customHeight="1">
      <c r="A20" s="13" t="s">
        <v>1267</v>
      </c>
      <c r="B20" s="13" t="s">
        <v>1233</v>
      </c>
      <c r="C20" s="13" t="s">
        <v>1275</v>
      </c>
      <c r="D20" s="13" t="s">
        <v>1236</v>
      </c>
      <c r="E20" s="13" t="s">
        <v>1279</v>
      </c>
      <c r="F20" s="13" t="s">
        <v>1238</v>
      </c>
      <c r="G20" s="79" t="s">
        <v>1282</v>
      </c>
      <c r="H20" s="79" t="s">
        <v>1240</v>
      </c>
      <c r="I20" s="13" t="s">
        <v>1283</v>
      </c>
      <c r="J20" s="13" t="s">
        <v>1242</v>
      </c>
      <c r="K20" s="13" t="s">
        <v>1284</v>
      </c>
      <c r="L20" s="13" t="s">
        <v>1244</v>
      </c>
      <c r="M20" s="13" t="s">
        <v>1285</v>
      </c>
      <c r="N20" s="13" t="s">
        <v>1246</v>
      </c>
      <c r="O20" s="79" t="s">
        <v>1286</v>
      </c>
      <c r="P20" s="79" t="s">
        <v>1248</v>
      </c>
      <c r="Q20" s="13" t="s">
        <v>1287</v>
      </c>
      <c r="R20" s="13" t="s">
        <v>1250</v>
      </c>
      <c r="S20" s="79" t="s">
        <v>1289</v>
      </c>
      <c r="T20" s="79" t="s">
        <v>1252</v>
      </c>
      <c r="U20" s="13" t="s">
        <v>1290</v>
      </c>
      <c r="V20" s="13" t="s">
        <v>1253</v>
      </c>
    </row>
    <row r="21" spans="1:22" ht="15">
      <c r="A21" s="79" t="s">
        <v>321</v>
      </c>
      <c r="B21" s="79">
        <v>14</v>
      </c>
      <c r="C21" s="79" t="s">
        <v>321</v>
      </c>
      <c r="D21" s="79">
        <v>12</v>
      </c>
      <c r="E21" s="79" t="s">
        <v>1270</v>
      </c>
      <c r="F21" s="79">
        <v>2</v>
      </c>
      <c r="G21" s="79"/>
      <c r="H21" s="79"/>
      <c r="I21" s="79" t="s">
        <v>319</v>
      </c>
      <c r="J21" s="79">
        <v>1</v>
      </c>
      <c r="K21" s="79" t="s">
        <v>319</v>
      </c>
      <c r="L21" s="79">
        <v>1</v>
      </c>
      <c r="M21" s="79" t="s">
        <v>324</v>
      </c>
      <c r="N21" s="79">
        <v>1</v>
      </c>
      <c r="O21" s="79"/>
      <c r="P21" s="79"/>
      <c r="Q21" s="79" t="s">
        <v>319</v>
      </c>
      <c r="R21" s="79">
        <v>1</v>
      </c>
      <c r="S21" s="79"/>
      <c r="T21" s="79"/>
      <c r="U21" s="79" t="s">
        <v>321</v>
      </c>
      <c r="V21" s="79">
        <v>2</v>
      </c>
    </row>
    <row r="22" spans="1:22" ht="15">
      <c r="A22" s="79" t="s">
        <v>1268</v>
      </c>
      <c r="B22" s="79">
        <v>6</v>
      </c>
      <c r="C22" s="79" t="s">
        <v>1269</v>
      </c>
      <c r="D22" s="79">
        <v>5</v>
      </c>
      <c r="E22" s="79" t="s">
        <v>1271</v>
      </c>
      <c r="F22" s="79">
        <v>2</v>
      </c>
      <c r="G22" s="79"/>
      <c r="H22" s="79"/>
      <c r="I22" s="79"/>
      <c r="J22" s="79"/>
      <c r="K22" s="79"/>
      <c r="L22" s="79"/>
      <c r="M22" s="79"/>
      <c r="N22" s="79"/>
      <c r="O22" s="79"/>
      <c r="P22" s="79"/>
      <c r="Q22" s="79" t="s">
        <v>1288</v>
      </c>
      <c r="R22" s="79">
        <v>1</v>
      </c>
      <c r="S22" s="79"/>
      <c r="T22" s="79"/>
      <c r="U22" s="79" t="s">
        <v>1291</v>
      </c>
      <c r="V22" s="79">
        <v>1</v>
      </c>
    </row>
    <row r="23" spans="1:22" ht="15">
      <c r="A23" s="79" t="s">
        <v>319</v>
      </c>
      <c r="B23" s="79">
        <v>5</v>
      </c>
      <c r="C23" s="79" t="s">
        <v>1083</v>
      </c>
      <c r="D23" s="79">
        <v>4</v>
      </c>
      <c r="E23" s="79" t="s">
        <v>1272</v>
      </c>
      <c r="F23" s="79">
        <v>2</v>
      </c>
      <c r="G23" s="79"/>
      <c r="H23" s="79"/>
      <c r="I23" s="79"/>
      <c r="J23" s="79"/>
      <c r="K23" s="79"/>
      <c r="L23" s="79"/>
      <c r="M23" s="79"/>
      <c r="N23" s="79"/>
      <c r="O23" s="79"/>
      <c r="P23" s="79"/>
      <c r="Q23" s="79"/>
      <c r="R23" s="79"/>
      <c r="S23" s="79"/>
      <c r="T23" s="79"/>
      <c r="U23" s="79" t="s">
        <v>1292</v>
      </c>
      <c r="V23" s="79">
        <v>1</v>
      </c>
    </row>
    <row r="24" spans="1:22" ht="15">
      <c r="A24" s="79" t="s">
        <v>1269</v>
      </c>
      <c r="B24" s="79">
        <v>5</v>
      </c>
      <c r="C24" s="79" t="s">
        <v>1268</v>
      </c>
      <c r="D24" s="79">
        <v>4</v>
      </c>
      <c r="E24" s="79" t="s">
        <v>1273</v>
      </c>
      <c r="F24" s="79">
        <v>2</v>
      </c>
      <c r="G24" s="79"/>
      <c r="H24" s="79"/>
      <c r="I24" s="79"/>
      <c r="J24" s="79"/>
      <c r="K24" s="79"/>
      <c r="L24" s="79"/>
      <c r="M24" s="79"/>
      <c r="N24" s="79"/>
      <c r="O24" s="79"/>
      <c r="P24" s="79"/>
      <c r="Q24" s="79"/>
      <c r="R24" s="79"/>
      <c r="S24" s="79"/>
      <c r="T24" s="79"/>
      <c r="U24" s="79"/>
      <c r="V24" s="79"/>
    </row>
    <row r="25" spans="1:22" ht="15">
      <c r="A25" s="79" t="s">
        <v>1083</v>
      </c>
      <c r="B25" s="79">
        <v>4</v>
      </c>
      <c r="C25" s="79" t="s">
        <v>319</v>
      </c>
      <c r="D25" s="79">
        <v>2</v>
      </c>
      <c r="E25" s="79" t="s">
        <v>1268</v>
      </c>
      <c r="F25" s="79">
        <v>2</v>
      </c>
      <c r="G25" s="79"/>
      <c r="H25" s="79"/>
      <c r="I25" s="79"/>
      <c r="J25" s="79"/>
      <c r="K25" s="79"/>
      <c r="L25" s="79"/>
      <c r="M25" s="79"/>
      <c r="N25" s="79"/>
      <c r="O25" s="79"/>
      <c r="P25" s="79"/>
      <c r="Q25" s="79"/>
      <c r="R25" s="79"/>
      <c r="S25" s="79"/>
      <c r="T25" s="79"/>
      <c r="U25" s="79"/>
      <c r="V25" s="79"/>
    </row>
    <row r="26" spans="1:22" ht="15">
      <c r="A26" s="79" t="s">
        <v>1270</v>
      </c>
      <c r="B26" s="79">
        <v>2</v>
      </c>
      <c r="C26" s="79" t="s">
        <v>1276</v>
      </c>
      <c r="D26" s="79">
        <v>1</v>
      </c>
      <c r="E26" s="79" t="s">
        <v>1274</v>
      </c>
      <c r="F26" s="79">
        <v>2</v>
      </c>
      <c r="G26" s="79"/>
      <c r="H26" s="79"/>
      <c r="I26" s="79"/>
      <c r="J26" s="79"/>
      <c r="K26" s="79"/>
      <c r="L26" s="79"/>
      <c r="M26" s="79"/>
      <c r="N26" s="79"/>
      <c r="O26" s="79"/>
      <c r="P26" s="79"/>
      <c r="Q26" s="79"/>
      <c r="R26" s="79"/>
      <c r="S26" s="79"/>
      <c r="T26" s="79"/>
      <c r="U26" s="79"/>
      <c r="V26" s="79"/>
    </row>
    <row r="27" spans="1:22" ht="15">
      <c r="A27" s="79" t="s">
        <v>1271</v>
      </c>
      <c r="B27" s="79">
        <v>2</v>
      </c>
      <c r="C27" s="79" t="s">
        <v>1277</v>
      </c>
      <c r="D27" s="79">
        <v>1</v>
      </c>
      <c r="E27" s="79" t="s">
        <v>1280</v>
      </c>
      <c r="F27" s="79">
        <v>2</v>
      </c>
      <c r="G27" s="79"/>
      <c r="H27" s="79"/>
      <c r="I27" s="79"/>
      <c r="J27" s="79"/>
      <c r="K27" s="79"/>
      <c r="L27" s="79"/>
      <c r="M27" s="79"/>
      <c r="N27" s="79"/>
      <c r="O27" s="79"/>
      <c r="P27" s="79"/>
      <c r="Q27" s="79"/>
      <c r="R27" s="79"/>
      <c r="S27" s="79"/>
      <c r="T27" s="79"/>
      <c r="U27" s="79"/>
      <c r="V27" s="79"/>
    </row>
    <row r="28" spans="1:22" ht="15">
      <c r="A28" s="79" t="s">
        <v>1272</v>
      </c>
      <c r="B28" s="79">
        <v>2</v>
      </c>
      <c r="C28" s="79" t="s">
        <v>265</v>
      </c>
      <c r="D28" s="79">
        <v>1</v>
      </c>
      <c r="E28" s="79" t="s">
        <v>1075</v>
      </c>
      <c r="F28" s="79">
        <v>1</v>
      </c>
      <c r="G28" s="79"/>
      <c r="H28" s="79"/>
      <c r="I28" s="79"/>
      <c r="J28" s="79"/>
      <c r="K28" s="79"/>
      <c r="L28" s="79"/>
      <c r="M28" s="79"/>
      <c r="N28" s="79"/>
      <c r="O28" s="79"/>
      <c r="P28" s="79"/>
      <c r="Q28" s="79"/>
      <c r="R28" s="79"/>
      <c r="S28" s="79"/>
      <c r="T28" s="79"/>
      <c r="U28" s="79"/>
      <c r="V28" s="79"/>
    </row>
    <row r="29" spans="1:22" ht="15">
      <c r="A29" s="79" t="s">
        <v>1273</v>
      </c>
      <c r="B29" s="79">
        <v>2</v>
      </c>
      <c r="C29" s="79" t="s">
        <v>1278</v>
      </c>
      <c r="D29" s="79">
        <v>1</v>
      </c>
      <c r="E29" s="79" t="s">
        <v>1281</v>
      </c>
      <c r="F29" s="79">
        <v>1</v>
      </c>
      <c r="G29" s="79"/>
      <c r="H29" s="79"/>
      <c r="I29" s="79"/>
      <c r="J29" s="79"/>
      <c r="K29" s="79"/>
      <c r="L29" s="79"/>
      <c r="M29" s="79"/>
      <c r="N29" s="79"/>
      <c r="O29" s="79"/>
      <c r="P29" s="79"/>
      <c r="Q29" s="79"/>
      <c r="R29" s="79"/>
      <c r="S29" s="79"/>
      <c r="T29" s="79"/>
      <c r="U29" s="79"/>
      <c r="V29" s="79"/>
    </row>
    <row r="30" spans="1:22" ht="15">
      <c r="A30" s="79" t="s">
        <v>1274</v>
      </c>
      <c r="B30" s="79">
        <v>2</v>
      </c>
      <c r="C30" s="79"/>
      <c r="D30" s="79"/>
      <c r="E30" s="79" t="s">
        <v>256</v>
      </c>
      <c r="F30" s="79">
        <v>1</v>
      </c>
      <c r="G30" s="79"/>
      <c r="H30" s="79"/>
      <c r="I30" s="79"/>
      <c r="J30" s="79"/>
      <c r="K30" s="79"/>
      <c r="L30" s="79"/>
      <c r="M30" s="79"/>
      <c r="N30" s="79"/>
      <c r="O30" s="79"/>
      <c r="P30" s="79"/>
      <c r="Q30" s="79"/>
      <c r="R30" s="79"/>
      <c r="S30" s="79"/>
      <c r="T30" s="79"/>
      <c r="U30" s="79"/>
      <c r="V30" s="79"/>
    </row>
    <row r="33" spans="1:22" ht="15" customHeight="1">
      <c r="A33" s="13" t="s">
        <v>1296</v>
      </c>
      <c r="B33" s="13" t="s">
        <v>1233</v>
      </c>
      <c r="C33" s="13" t="s">
        <v>1297</v>
      </c>
      <c r="D33" s="13" t="s">
        <v>1236</v>
      </c>
      <c r="E33" s="13" t="s">
        <v>1298</v>
      </c>
      <c r="F33" s="13" t="s">
        <v>1238</v>
      </c>
      <c r="G33" s="13" t="s">
        <v>1299</v>
      </c>
      <c r="H33" s="13" t="s">
        <v>1240</v>
      </c>
      <c r="I33" s="79" t="s">
        <v>1300</v>
      </c>
      <c r="J33" s="79" t="s">
        <v>1242</v>
      </c>
      <c r="K33" s="13" t="s">
        <v>1301</v>
      </c>
      <c r="L33" s="13" t="s">
        <v>1244</v>
      </c>
      <c r="M33" s="13" t="s">
        <v>1302</v>
      </c>
      <c r="N33" s="13" t="s">
        <v>1246</v>
      </c>
      <c r="O33" s="13" t="s">
        <v>1303</v>
      </c>
      <c r="P33" s="13" t="s">
        <v>1248</v>
      </c>
      <c r="Q33" s="79" t="s">
        <v>1304</v>
      </c>
      <c r="R33" s="79" t="s">
        <v>1250</v>
      </c>
      <c r="S33" s="13" t="s">
        <v>1305</v>
      </c>
      <c r="T33" s="13" t="s">
        <v>1252</v>
      </c>
      <c r="U33" s="13" t="s">
        <v>1306</v>
      </c>
      <c r="V33" s="13" t="s">
        <v>1253</v>
      </c>
    </row>
    <row r="34" spans="1:22" ht="15">
      <c r="A34" s="87" t="s">
        <v>1060</v>
      </c>
      <c r="B34" s="87">
        <v>35</v>
      </c>
      <c r="C34" s="87" t="s">
        <v>1065</v>
      </c>
      <c r="D34" s="87">
        <v>34</v>
      </c>
      <c r="E34" s="87" t="s">
        <v>1066</v>
      </c>
      <c r="F34" s="87">
        <v>33</v>
      </c>
      <c r="G34" s="87" t="s">
        <v>1110</v>
      </c>
      <c r="H34" s="87">
        <v>5</v>
      </c>
      <c r="I34" s="87"/>
      <c r="J34" s="87"/>
      <c r="K34" s="87" t="s">
        <v>1166</v>
      </c>
      <c r="L34" s="87">
        <v>2</v>
      </c>
      <c r="M34" s="87" t="s">
        <v>1068</v>
      </c>
      <c r="N34" s="87">
        <v>2</v>
      </c>
      <c r="O34" s="87" t="s">
        <v>1067</v>
      </c>
      <c r="P34" s="87">
        <v>6</v>
      </c>
      <c r="Q34" s="87"/>
      <c r="R34" s="87"/>
      <c r="S34" s="87" t="s">
        <v>1155</v>
      </c>
      <c r="T34" s="87">
        <v>2</v>
      </c>
      <c r="U34" s="87" t="s">
        <v>1073</v>
      </c>
      <c r="V34" s="87">
        <v>2</v>
      </c>
    </row>
    <row r="35" spans="1:22" ht="15">
      <c r="A35" s="87" t="s">
        <v>1061</v>
      </c>
      <c r="B35" s="87">
        <v>4</v>
      </c>
      <c r="C35" s="87" t="s">
        <v>265</v>
      </c>
      <c r="D35" s="87">
        <v>19</v>
      </c>
      <c r="E35" s="87" t="s">
        <v>1095</v>
      </c>
      <c r="F35" s="87">
        <v>11</v>
      </c>
      <c r="G35" s="87" t="s">
        <v>321</v>
      </c>
      <c r="H35" s="87">
        <v>5</v>
      </c>
      <c r="I35" s="87"/>
      <c r="J35" s="87"/>
      <c r="K35" s="87" t="s">
        <v>1167</v>
      </c>
      <c r="L35" s="87">
        <v>2</v>
      </c>
      <c r="M35" s="87"/>
      <c r="N35" s="87"/>
      <c r="O35" s="87" t="s">
        <v>236</v>
      </c>
      <c r="P35" s="87">
        <v>3</v>
      </c>
      <c r="Q35" s="87"/>
      <c r="R35" s="87"/>
      <c r="S35" s="87" t="s">
        <v>1156</v>
      </c>
      <c r="T35" s="87">
        <v>2</v>
      </c>
      <c r="U35" s="87"/>
      <c r="V35" s="87"/>
    </row>
    <row r="36" spans="1:22" ht="15">
      <c r="A36" s="87" t="s">
        <v>1062</v>
      </c>
      <c r="B36" s="87">
        <v>0</v>
      </c>
      <c r="C36" s="87" t="s">
        <v>274</v>
      </c>
      <c r="D36" s="87">
        <v>17</v>
      </c>
      <c r="E36" s="87" t="s">
        <v>1096</v>
      </c>
      <c r="F36" s="87">
        <v>11</v>
      </c>
      <c r="G36" s="87" t="s">
        <v>1111</v>
      </c>
      <c r="H36" s="87">
        <v>5</v>
      </c>
      <c r="I36" s="87"/>
      <c r="J36" s="87"/>
      <c r="K36" s="87" t="s">
        <v>1168</v>
      </c>
      <c r="L36" s="87">
        <v>2</v>
      </c>
      <c r="M36" s="87"/>
      <c r="N36" s="87"/>
      <c r="O36" s="87" t="s">
        <v>1109</v>
      </c>
      <c r="P36" s="87">
        <v>3</v>
      </c>
      <c r="Q36" s="87"/>
      <c r="R36" s="87"/>
      <c r="S36" s="87" t="s">
        <v>1075</v>
      </c>
      <c r="T36" s="87">
        <v>2</v>
      </c>
      <c r="U36" s="87"/>
      <c r="V36" s="87"/>
    </row>
    <row r="37" spans="1:22" ht="15">
      <c r="A37" s="87" t="s">
        <v>1063</v>
      </c>
      <c r="B37" s="87">
        <v>1450</v>
      </c>
      <c r="C37" s="87" t="s">
        <v>1070</v>
      </c>
      <c r="D37" s="87">
        <v>15</v>
      </c>
      <c r="E37" s="87" t="s">
        <v>1097</v>
      </c>
      <c r="F37" s="87">
        <v>11</v>
      </c>
      <c r="G37" s="87" t="s">
        <v>1112</v>
      </c>
      <c r="H37" s="87">
        <v>5</v>
      </c>
      <c r="I37" s="87"/>
      <c r="J37" s="87"/>
      <c r="K37" s="87" t="s">
        <v>1169</v>
      </c>
      <c r="L37" s="87">
        <v>2</v>
      </c>
      <c r="M37" s="87"/>
      <c r="N37" s="87"/>
      <c r="O37" s="87" t="s">
        <v>1145</v>
      </c>
      <c r="P37" s="87">
        <v>3</v>
      </c>
      <c r="Q37" s="87"/>
      <c r="R37" s="87"/>
      <c r="S37" s="87" t="s">
        <v>1142</v>
      </c>
      <c r="T37" s="87">
        <v>2</v>
      </c>
      <c r="U37" s="87"/>
      <c r="V37" s="87"/>
    </row>
    <row r="38" spans="1:22" ht="15">
      <c r="A38" s="87" t="s">
        <v>1064</v>
      </c>
      <c r="B38" s="87">
        <v>1489</v>
      </c>
      <c r="C38" s="87" t="s">
        <v>264</v>
      </c>
      <c r="D38" s="87">
        <v>15</v>
      </c>
      <c r="E38" s="87" t="s">
        <v>1098</v>
      </c>
      <c r="F38" s="87">
        <v>11</v>
      </c>
      <c r="G38" s="87" t="s">
        <v>1113</v>
      </c>
      <c r="H38" s="87">
        <v>5</v>
      </c>
      <c r="I38" s="87"/>
      <c r="J38" s="87"/>
      <c r="K38" s="87" t="s">
        <v>1170</v>
      </c>
      <c r="L38" s="87">
        <v>2</v>
      </c>
      <c r="M38" s="87"/>
      <c r="N38" s="87"/>
      <c r="O38" s="87" t="s">
        <v>1146</v>
      </c>
      <c r="P38" s="87">
        <v>3</v>
      </c>
      <c r="Q38" s="87"/>
      <c r="R38" s="87"/>
      <c r="S38" s="87" t="s">
        <v>1157</v>
      </c>
      <c r="T38" s="87">
        <v>2</v>
      </c>
      <c r="U38" s="87"/>
      <c r="V38" s="87"/>
    </row>
    <row r="39" spans="1:22" ht="15">
      <c r="A39" s="87" t="s">
        <v>1065</v>
      </c>
      <c r="B39" s="87">
        <v>45</v>
      </c>
      <c r="C39" s="87" t="s">
        <v>1071</v>
      </c>
      <c r="D39" s="87">
        <v>15</v>
      </c>
      <c r="E39" s="87" t="s">
        <v>1099</v>
      </c>
      <c r="F39" s="87">
        <v>11</v>
      </c>
      <c r="G39" s="87" t="s">
        <v>282</v>
      </c>
      <c r="H39" s="87">
        <v>5</v>
      </c>
      <c r="I39" s="87"/>
      <c r="J39" s="87"/>
      <c r="K39" s="87" t="s">
        <v>1171</v>
      </c>
      <c r="L39" s="87">
        <v>2</v>
      </c>
      <c r="M39" s="87"/>
      <c r="N39" s="87"/>
      <c r="O39" s="87" t="s">
        <v>1147</v>
      </c>
      <c r="P39" s="87">
        <v>3</v>
      </c>
      <c r="Q39" s="87"/>
      <c r="R39" s="87"/>
      <c r="S39" s="87" t="s">
        <v>1158</v>
      </c>
      <c r="T39" s="87">
        <v>2</v>
      </c>
      <c r="U39" s="87"/>
      <c r="V39" s="87"/>
    </row>
    <row r="40" spans="1:22" ht="15">
      <c r="A40" s="87" t="s">
        <v>1066</v>
      </c>
      <c r="B40" s="87">
        <v>37</v>
      </c>
      <c r="C40" s="87" t="s">
        <v>1068</v>
      </c>
      <c r="D40" s="87">
        <v>14</v>
      </c>
      <c r="E40" s="87" t="s">
        <v>1100</v>
      </c>
      <c r="F40" s="87">
        <v>11</v>
      </c>
      <c r="G40" s="87"/>
      <c r="H40" s="87"/>
      <c r="I40" s="87"/>
      <c r="J40" s="87"/>
      <c r="K40" s="87" t="s">
        <v>1172</v>
      </c>
      <c r="L40" s="87">
        <v>2</v>
      </c>
      <c r="M40" s="87"/>
      <c r="N40" s="87"/>
      <c r="O40" s="87" t="s">
        <v>1148</v>
      </c>
      <c r="P40" s="87">
        <v>3</v>
      </c>
      <c r="Q40" s="87"/>
      <c r="R40" s="87"/>
      <c r="S40" s="87" t="s">
        <v>1159</v>
      </c>
      <c r="T40" s="87">
        <v>2</v>
      </c>
      <c r="U40" s="87"/>
      <c r="V40" s="87"/>
    </row>
    <row r="41" spans="1:22" ht="15">
      <c r="A41" s="87" t="s">
        <v>321</v>
      </c>
      <c r="B41" s="87">
        <v>32</v>
      </c>
      <c r="C41" s="87" t="s">
        <v>1073</v>
      </c>
      <c r="D41" s="87">
        <v>12</v>
      </c>
      <c r="E41" s="87" t="s">
        <v>1065</v>
      </c>
      <c r="F41" s="87">
        <v>11</v>
      </c>
      <c r="G41" s="87"/>
      <c r="H41" s="87"/>
      <c r="I41" s="87"/>
      <c r="J41" s="87"/>
      <c r="K41" s="87" t="s">
        <v>1173</v>
      </c>
      <c r="L41" s="87">
        <v>2</v>
      </c>
      <c r="M41" s="87"/>
      <c r="N41" s="87"/>
      <c r="O41" s="87" t="s">
        <v>1149</v>
      </c>
      <c r="P41" s="87">
        <v>3</v>
      </c>
      <c r="Q41" s="87"/>
      <c r="R41" s="87"/>
      <c r="S41" s="87" t="s">
        <v>1160</v>
      </c>
      <c r="T41" s="87">
        <v>2</v>
      </c>
      <c r="U41" s="87"/>
      <c r="V41" s="87"/>
    </row>
    <row r="42" spans="1:22" ht="15">
      <c r="A42" s="87" t="s">
        <v>1067</v>
      </c>
      <c r="B42" s="87">
        <v>20</v>
      </c>
      <c r="C42" s="87" t="s">
        <v>1074</v>
      </c>
      <c r="D42" s="87">
        <v>12</v>
      </c>
      <c r="E42" s="87" t="s">
        <v>1077</v>
      </c>
      <c r="F42" s="87">
        <v>11</v>
      </c>
      <c r="G42" s="87"/>
      <c r="H42" s="87"/>
      <c r="I42" s="87"/>
      <c r="J42" s="87"/>
      <c r="K42" s="87" t="s">
        <v>1174</v>
      </c>
      <c r="L42" s="87">
        <v>2</v>
      </c>
      <c r="M42" s="87"/>
      <c r="N42" s="87"/>
      <c r="O42" s="87" t="s">
        <v>1150</v>
      </c>
      <c r="P42" s="87">
        <v>3</v>
      </c>
      <c r="Q42" s="87"/>
      <c r="R42" s="87"/>
      <c r="S42" s="87" t="s">
        <v>1161</v>
      </c>
      <c r="T42" s="87">
        <v>2</v>
      </c>
      <c r="U42" s="87"/>
      <c r="V42" s="87"/>
    </row>
    <row r="43" spans="1:22" ht="15">
      <c r="A43" s="87" t="s">
        <v>274</v>
      </c>
      <c r="B43" s="87">
        <v>19</v>
      </c>
      <c r="C43" s="87" t="s">
        <v>1080</v>
      </c>
      <c r="D43" s="87">
        <v>12</v>
      </c>
      <c r="E43" s="87" t="s">
        <v>1101</v>
      </c>
      <c r="F43" s="87">
        <v>11</v>
      </c>
      <c r="G43" s="87"/>
      <c r="H43" s="87"/>
      <c r="I43" s="87"/>
      <c r="J43" s="87"/>
      <c r="K43" s="87" t="s">
        <v>1175</v>
      </c>
      <c r="L43" s="87">
        <v>2</v>
      </c>
      <c r="M43" s="87"/>
      <c r="N43" s="87"/>
      <c r="O43" s="87" t="s">
        <v>1151</v>
      </c>
      <c r="P43" s="87">
        <v>3</v>
      </c>
      <c r="Q43" s="87"/>
      <c r="R43" s="87"/>
      <c r="S43" s="87" t="s">
        <v>1162</v>
      </c>
      <c r="T43" s="87">
        <v>2</v>
      </c>
      <c r="U43" s="87"/>
      <c r="V43" s="87"/>
    </row>
    <row r="46" spans="1:22" ht="15" customHeight="1">
      <c r="A46" s="13" t="s">
        <v>1314</v>
      </c>
      <c r="B46" s="13" t="s">
        <v>1233</v>
      </c>
      <c r="C46" s="13" t="s">
        <v>1325</v>
      </c>
      <c r="D46" s="13" t="s">
        <v>1236</v>
      </c>
      <c r="E46" s="13" t="s">
        <v>1327</v>
      </c>
      <c r="F46" s="13" t="s">
        <v>1238</v>
      </c>
      <c r="G46" s="13" t="s">
        <v>1338</v>
      </c>
      <c r="H46" s="13" t="s">
        <v>1240</v>
      </c>
      <c r="I46" s="79" t="s">
        <v>1344</v>
      </c>
      <c r="J46" s="79" t="s">
        <v>1242</v>
      </c>
      <c r="K46" s="13" t="s">
        <v>1345</v>
      </c>
      <c r="L46" s="13" t="s">
        <v>1244</v>
      </c>
      <c r="M46" s="79" t="s">
        <v>1356</v>
      </c>
      <c r="N46" s="79" t="s">
        <v>1246</v>
      </c>
      <c r="O46" s="13" t="s">
        <v>1357</v>
      </c>
      <c r="P46" s="13" t="s">
        <v>1248</v>
      </c>
      <c r="Q46" s="79" t="s">
        <v>1368</v>
      </c>
      <c r="R46" s="79" t="s">
        <v>1250</v>
      </c>
      <c r="S46" s="13" t="s">
        <v>1369</v>
      </c>
      <c r="T46" s="13" t="s">
        <v>1252</v>
      </c>
      <c r="U46" s="79" t="s">
        <v>1380</v>
      </c>
      <c r="V46" s="79" t="s">
        <v>1253</v>
      </c>
    </row>
    <row r="47" spans="1:22" ht="15">
      <c r="A47" s="87" t="s">
        <v>1315</v>
      </c>
      <c r="B47" s="87">
        <v>13</v>
      </c>
      <c r="C47" s="87" t="s">
        <v>1316</v>
      </c>
      <c r="D47" s="87">
        <v>11</v>
      </c>
      <c r="E47" s="87" t="s">
        <v>1328</v>
      </c>
      <c r="F47" s="87">
        <v>11</v>
      </c>
      <c r="G47" s="87" t="s">
        <v>1339</v>
      </c>
      <c r="H47" s="87">
        <v>5</v>
      </c>
      <c r="I47" s="87"/>
      <c r="J47" s="87"/>
      <c r="K47" s="87" t="s">
        <v>1346</v>
      </c>
      <c r="L47" s="87">
        <v>2</v>
      </c>
      <c r="M47" s="87"/>
      <c r="N47" s="87"/>
      <c r="O47" s="87" t="s">
        <v>1358</v>
      </c>
      <c r="P47" s="87">
        <v>3</v>
      </c>
      <c r="Q47" s="87"/>
      <c r="R47" s="87"/>
      <c r="S47" s="87" t="s">
        <v>1370</v>
      </c>
      <c r="T47" s="87">
        <v>2</v>
      </c>
      <c r="U47" s="87"/>
      <c r="V47" s="87"/>
    </row>
    <row r="48" spans="1:22" ht="15">
      <c r="A48" s="87" t="s">
        <v>1316</v>
      </c>
      <c r="B48" s="87">
        <v>11</v>
      </c>
      <c r="C48" s="87" t="s">
        <v>1317</v>
      </c>
      <c r="D48" s="87">
        <v>11</v>
      </c>
      <c r="E48" s="87" t="s">
        <v>1329</v>
      </c>
      <c r="F48" s="87">
        <v>11</v>
      </c>
      <c r="G48" s="87" t="s">
        <v>1340</v>
      </c>
      <c r="H48" s="87">
        <v>5</v>
      </c>
      <c r="I48" s="87"/>
      <c r="J48" s="87"/>
      <c r="K48" s="87" t="s">
        <v>1347</v>
      </c>
      <c r="L48" s="87">
        <v>2</v>
      </c>
      <c r="M48" s="87"/>
      <c r="N48" s="87"/>
      <c r="O48" s="87" t="s">
        <v>1359</v>
      </c>
      <c r="P48" s="87">
        <v>3</v>
      </c>
      <c r="Q48" s="87"/>
      <c r="R48" s="87"/>
      <c r="S48" s="87" t="s">
        <v>1371</v>
      </c>
      <c r="T48" s="87">
        <v>2</v>
      </c>
      <c r="U48" s="87"/>
      <c r="V48" s="87"/>
    </row>
    <row r="49" spans="1:22" ht="15">
      <c r="A49" s="87" t="s">
        <v>1317</v>
      </c>
      <c r="B49" s="87">
        <v>11</v>
      </c>
      <c r="C49" s="87" t="s">
        <v>1318</v>
      </c>
      <c r="D49" s="87">
        <v>11</v>
      </c>
      <c r="E49" s="87" t="s">
        <v>1330</v>
      </c>
      <c r="F49" s="87">
        <v>11</v>
      </c>
      <c r="G49" s="87" t="s">
        <v>1341</v>
      </c>
      <c r="H49" s="87">
        <v>5</v>
      </c>
      <c r="I49" s="87"/>
      <c r="J49" s="87"/>
      <c r="K49" s="87" t="s">
        <v>1348</v>
      </c>
      <c r="L49" s="87">
        <v>2</v>
      </c>
      <c r="M49" s="87"/>
      <c r="N49" s="87"/>
      <c r="O49" s="87" t="s">
        <v>1360</v>
      </c>
      <c r="P49" s="87">
        <v>3</v>
      </c>
      <c r="Q49" s="87"/>
      <c r="R49" s="87"/>
      <c r="S49" s="87" t="s">
        <v>1372</v>
      </c>
      <c r="T49" s="87">
        <v>2</v>
      </c>
      <c r="U49" s="87"/>
      <c r="V49" s="87"/>
    </row>
    <row r="50" spans="1:22" ht="15">
      <c r="A50" s="87" t="s">
        <v>1318</v>
      </c>
      <c r="B50" s="87">
        <v>11</v>
      </c>
      <c r="C50" s="87" t="s">
        <v>1319</v>
      </c>
      <c r="D50" s="87">
        <v>11</v>
      </c>
      <c r="E50" s="87" t="s">
        <v>1331</v>
      </c>
      <c r="F50" s="87">
        <v>11</v>
      </c>
      <c r="G50" s="87" t="s">
        <v>1342</v>
      </c>
      <c r="H50" s="87">
        <v>5</v>
      </c>
      <c r="I50" s="87"/>
      <c r="J50" s="87"/>
      <c r="K50" s="87" t="s">
        <v>1349</v>
      </c>
      <c r="L50" s="87">
        <v>2</v>
      </c>
      <c r="M50" s="87"/>
      <c r="N50" s="87"/>
      <c r="O50" s="87" t="s">
        <v>1361</v>
      </c>
      <c r="P50" s="87">
        <v>3</v>
      </c>
      <c r="Q50" s="87"/>
      <c r="R50" s="87"/>
      <c r="S50" s="87" t="s">
        <v>1373</v>
      </c>
      <c r="T50" s="87">
        <v>2</v>
      </c>
      <c r="U50" s="87"/>
      <c r="V50" s="87"/>
    </row>
    <row r="51" spans="1:22" ht="15">
      <c r="A51" s="87" t="s">
        <v>1319</v>
      </c>
      <c r="B51" s="87">
        <v>11</v>
      </c>
      <c r="C51" s="87" t="s">
        <v>1320</v>
      </c>
      <c r="D51" s="87">
        <v>11</v>
      </c>
      <c r="E51" s="87" t="s">
        <v>1332</v>
      </c>
      <c r="F51" s="87">
        <v>11</v>
      </c>
      <c r="G51" s="87" t="s">
        <v>1343</v>
      </c>
      <c r="H51" s="87">
        <v>5</v>
      </c>
      <c r="I51" s="87"/>
      <c r="J51" s="87"/>
      <c r="K51" s="87" t="s">
        <v>1350</v>
      </c>
      <c r="L51" s="87">
        <v>2</v>
      </c>
      <c r="M51" s="87"/>
      <c r="N51" s="87"/>
      <c r="O51" s="87" t="s">
        <v>1362</v>
      </c>
      <c r="P51" s="87">
        <v>3</v>
      </c>
      <c r="Q51" s="87"/>
      <c r="R51" s="87"/>
      <c r="S51" s="87" t="s">
        <v>1374</v>
      </c>
      <c r="T51" s="87">
        <v>2</v>
      </c>
      <c r="U51" s="87"/>
      <c r="V51" s="87"/>
    </row>
    <row r="52" spans="1:22" ht="15">
      <c r="A52" s="87" t="s">
        <v>1320</v>
      </c>
      <c r="B52" s="87">
        <v>11</v>
      </c>
      <c r="C52" s="87" t="s">
        <v>1321</v>
      </c>
      <c r="D52" s="87">
        <v>11</v>
      </c>
      <c r="E52" s="87" t="s">
        <v>1333</v>
      </c>
      <c r="F52" s="87">
        <v>11</v>
      </c>
      <c r="G52" s="87"/>
      <c r="H52" s="87"/>
      <c r="I52" s="87"/>
      <c r="J52" s="87"/>
      <c r="K52" s="87" t="s">
        <v>1351</v>
      </c>
      <c r="L52" s="87">
        <v>2</v>
      </c>
      <c r="M52" s="87"/>
      <c r="N52" s="87"/>
      <c r="O52" s="87" t="s">
        <v>1363</v>
      </c>
      <c r="P52" s="87">
        <v>3</v>
      </c>
      <c r="Q52" s="87"/>
      <c r="R52" s="87"/>
      <c r="S52" s="87" t="s">
        <v>1375</v>
      </c>
      <c r="T52" s="87">
        <v>2</v>
      </c>
      <c r="U52" s="87"/>
      <c r="V52" s="87"/>
    </row>
    <row r="53" spans="1:22" ht="15">
      <c r="A53" s="87" t="s">
        <v>1321</v>
      </c>
      <c r="B53" s="87">
        <v>11</v>
      </c>
      <c r="C53" s="87" t="s">
        <v>1322</v>
      </c>
      <c r="D53" s="87">
        <v>11</v>
      </c>
      <c r="E53" s="87" t="s">
        <v>1334</v>
      </c>
      <c r="F53" s="87">
        <v>11</v>
      </c>
      <c r="G53" s="87"/>
      <c r="H53" s="87"/>
      <c r="I53" s="87"/>
      <c r="J53" s="87"/>
      <c r="K53" s="87" t="s">
        <v>1352</v>
      </c>
      <c r="L53" s="87">
        <v>2</v>
      </c>
      <c r="M53" s="87"/>
      <c r="N53" s="87"/>
      <c r="O53" s="87" t="s">
        <v>1364</v>
      </c>
      <c r="P53" s="87">
        <v>3</v>
      </c>
      <c r="Q53" s="87"/>
      <c r="R53" s="87"/>
      <c r="S53" s="87" t="s">
        <v>1376</v>
      </c>
      <c r="T53" s="87">
        <v>2</v>
      </c>
      <c r="U53" s="87"/>
      <c r="V53" s="87"/>
    </row>
    <row r="54" spans="1:22" ht="15">
      <c r="A54" s="87" t="s">
        <v>1322</v>
      </c>
      <c r="B54" s="87">
        <v>11</v>
      </c>
      <c r="C54" s="87" t="s">
        <v>1323</v>
      </c>
      <c r="D54" s="87">
        <v>11</v>
      </c>
      <c r="E54" s="87" t="s">
        <v>1335</v>
      </c>
      <c r="F54" s="87">
        <v>11</v>
      </c>
      <c r="G54" s="87"/>
      <c r="H54" s="87"/>
      <c r="I54" s="87"/>
      <c r="J54" s="87"/>
      <c r="K54" s="87" t="s">
        <v>1353</v>
      </c>
      <c r="L54" s="87">
        <v>2</v>
      </c>
      <c r="M54" s="87"/>
      <c r="N54" s="87"/>
      <c r="O54" s="87" t="s">
        <v>1365</v>
      </c>
      <c r="P54" s="87">
        <v>3</v>
      </c>
      <c r="Q54" s="87"/>
      <c r="R54" s="87"/>
      <c r="S54" s="87" t="s">
        <v>1377</v>
      </c>
      <c r="T54" s="87">
        <v>2</v>
      </c>
      <c r="U54" s="87"/>
      <c r="V54" s="87"/>
    </row>
    <row r="55" spans="1:22" ht="15">
      <c r="A55" s="87" t="s">
        <v>1323</v>
      </c>
      <c r="B55" s="87">
        <v>11</v>
      </c>
      <c r="C55" s="87" t="s">
        <v>1324</v>
      </c>
      <c r="D55" s="87">
        <v>11</v>
      </c>
      <c r="E55" s="87" t="s">
        <v>1336</v>
      </c>
      <c r="F55" s="87">
        <v>11</v>
      </c>
      <c r="G55" s="87"/>
      <c r="H55" s="87"/>
      <c r="I55" s="87"/>
      <c r="J55" s="87"/>
      <c r="K55" s="87" t="s">
        <v>1354</v>
      </c>
      <c r="L55" s="87">
        <v>2</v>
      </c>
      <c r="M55" s="87"/>
      <c r="N55" s="87"/>
      <c r="O55" s="87" t="s">
        <v>1366</v>
      </c>
      <c r="P55" s="87">
        <v>3</v>
      </c>
      <c r="Q55" s="87"/>
      <c r="R55" s="87"/>
      <c r="S55" s="87" t="s">
        <v>1378</v>
      </c>
      <c r="T55" s="87">
        <v>2</v>
      </c>
      <c r="U55" s="87"/>
      <c r="V55" s="87"/>
    </row>
    <row r="56" spans="1:22" ht="15">
      <c r="A56" s="87" t="s">
        <v>1324</v>
      </c>
      <c r="B56" s="87">
        <v>11</v>
      </c>
      <c r="C56" s="87" t="s">
        <v>1326</v>
      </c>
      <c r="D56" s="87">
        <v>11</v>
      </c>
      <c r="E56" s="87" t="s">
        <v>1337</v>
      </c>
      <c r="F56" s="87">
        <v>11</v>
      </c>
      <c r="G56" s="87"/>
      <c r="H56" s="87"/>
      <c r="I56" s="87"/>
      <c r="J56" s="87"/>
      <c r="K56" s="87" t="s">
        <v>1355</v>
      </c>
      <c r="L56" s="87">
        <v>2</v>
      </c>
      <c r="M56" s="87"/>
      <c r="N56" s="87"/>
      <c r="O56" s="87" t="s">
        <v>1367</v>
      </c>
      <c r="P56" s="87">
        <v>3</v>
      </c>
      <c r="Q56" s="87"/>
      <c r="R56" s="87"/>
      <c r="S56" s="87" t="s">
        <v>1379</v>
      </c>
      <c r="T56" s="87">
        <v>2</v>
      </c>
      <c r="U56" s="87"/>
      <c r="V56" s="87"/>
    </row>
    <row r="59" spans="1:22" ht="15" customHeight="1">
      <c r="A59" s="79" t="s">
        <v>1388</v>
      </c>
      <c r="B59" s="79" t="s">
        <v>1233</v>
      </c>
      <c r="C59" s="79" t="s">
        <v>1390</v>
      </c>
      <c r="D59" s="79" t="s">
        <v>1236</v>
      </c>
      <c r="E59" s="79" t="s">
        <v>1391</v>
      </c>
      <c r="F59" s="79" t="s">
        <v>1238</v>
      </c>
      <c r="G59" s="79" t="s">
        <v>1394</v>
      </c>
      <c r="H59" s="79" t="s">
        <v>1240</v>
      </c>
      <c r="I59" s="79" t="s">
        <v>1396</v>
      </c>
      <c r="J59" s="79" t="s">
        <v>1242</v>
      </c>
      <c r="K59" s="79" t="s">
        <v>1398</v>
      </c>
      <c r="L59" s="79" t="s">
        <v>1244</v>
      </c>
      <c r="M59" s="79" t="s">
        <v>1400</v>
      </c>
      <c r="N59" s="79" t="s">
        <v>1246</v>
      </c>
      <c r="O59" s="79" t="s">
        <v>1402</v>
      </c>
      <c r="P59" s="79" t="s">
        <v>1248</v>
      </c>
      <c r="Q59" s="79" t="s">
        <v>1404</v>
      </c>
      <c r="R59" s="79" t="s">
        <v>1250</v>
      </c>
      <c r="S59" s="79" t="s">
        <v>1406</v>
      </c>
      <c r="T59" s="79" t="s">
        <v>1252</v>
      </c>
      <c r="U59" s="79" t="s">
        <v>1408</v>
      </c>
      <c r="V59" s="79" t="s">
        <v>1253</v>
      </c>
    </row>
    <row r="60" spans="1:22" ht="15">
      <c r="A60" s="79"/>
      <c r="B60" s="79"/>
      <c r="C60" s="79"/>
      <c r="D60" s="79"/>
      <c r="E60" s="79"/>
      <c r="F60" s="79"/>
      <c r="G60" s="79"/>
      <c r="H60" s="79"/>
      <c r="I60" s="79"/>
      <c r="J60" s="79"/>
      <c r="K60" s="79"/>
      <c r="L60" s="79"/>
      <c r="M60" s="79"/>
      <c r="N60" s="79"/>
      <c r="O60" s="79"/>
      <c r="P60" s="79"/>
      <c r="Q60" s="79"/>
      <c r="R60" s="79"/>
      <c r="S60" s="79"/>
      <c r="T60" s="79"/>
      <c r="U60" s="79"/>
      <c r="V60" s="79"/>
    </row>
    <row r="62" spans="1:22" ht="15" customHeight="1">
      <c r="A62" s="13" t="s">
        <v>1389</v>
      </c>
      <c r="B62" s="13" t="s">
        <v>1233</v>
      </c>
      <c r="C62" s="13" t="s">
        <v>1392</v>
      </c>
      <c r="D62" s="13" t="s">
        <v>1236</v>
      </c>
      <c r="E62" s="13" t="s">
        <v>1393</v>
      </c>
      <c r="F62" s="13" t="s">
        <v>1238</v>
      </c>
      <c r="G62" s="13" t="s">
        <v>1395</v>
      </c>
      <c r="H62" s="13" t="s">
        <v>1240</v>
      </c>
      <c r="I62" s="13" t="s">
        <v>1397</v>
      </c>
      <c r="J62" s="13" t="s">
        <v>1242</v>
      </c>
      <c r="K62" s="13" t="s">
        <v>1399</v>
      </c>
      <c r="L62" s="13" t="s">
        <v>1244</v>
      </c>
      <c r="M62" s="13" t="s">
        <v>1401</v>
      </c>
      <c r="N62" s="13" t="s">
        <v>1246</v>
      </c>
      <c r="O62" s="13" t="s">
        <v>1403</v>
      </c>
      <c r="P62" s="13" t="s">
        <v>1248</v>
      </c>
      <c r="Q62" s="13" t="s">
        <v>1405</v>
      </c>
      <c r="R62" s="13" t="s">
        <v>1250</v>
      </c>
      <c r="S62" s="79" t="s">
        <v>1407</v>
      </c>
      <c r="T62" s="79" t="s">
        <v>1252</v>
      </c>
      <c r="U62" s="79" t="s">
        <v>1409</v>
      </c>
      <c r="V62" s="79" t="s">
        <v>1253</v>
      </c>
    </row>
    <row r="63" spans="1:22" ht="15">
      <c r="A63" s="79" t="s">
        <v>274</v>
      </c>
      <c r="B63" s="79">
        <v>19</v>
      </c>
      <c r="C63" s="79" t="s">
        <v>265</v>
      </c>
      <c r="D63" s="79">
        <v>19</v>
      </c>
      <c r="E63" s="79" t="s">
        <v>256</v>
      </c>
      <c r="F63" s="79">
        <v>1</v>
      </c>
      <c r="G63" s="79" t="s">
        <v>282</v>
      </c>
      <c r="H63" s="79">
        <v>5</v>
      </c>
      <c r="I63" s="79" t="s">
        <v>279</v>
      </c>
      <c r="J63" s="79">
        <v>1</v>
      </c>
      <c r="K63" s="79" t="s">
        <v>276</v>
      </c>
      <c r="L63" s="79">
        <v>2</v>
      </c>
      <c r="M63" s="79" t="s">
        <v>281</v>
      </c>
      <c r="N63" s="79">
        <v>1</v>
      </c>
      <c r="O63" s="79" t="s">
        <v>236</v>
      </c>
      <c r="P63" s="79">
        <v>3</v>
      </c>
      <c r="Q63" s="79" t="s">
        <v>284</v>
      </c>
      <c r="R63" s="79">
        <v>1</v>
      </c>
      <c r="S63" s="79"/>
      <c r="T63" s="79"/>
      <c r="U63" s="79"/>
      <c r="V63" s="79"/>
    </row>
    <row r="64" spans="1:22" ht="15">
      <c r="A64" s="79" t="s">
        <v>265</v>
      </c>
      <c r="B64" s="79">
        <v>19</v>
      </c>
      <c r="C64" s="79" t="s">
        <v>274</v>
      </c>
      <c r="D64" s="79">
        <v>17</v>
      </c>
      <c r="E64" s="79" t="s">
        <v>252</v>
      </c>
      <c r="F64" s="79">
        <v>1</v>
      </c>
      <c r="G64" s="79"/>
      <c r="H64" s="79"/>
      <c r="I64" s="79" t="s">
        <v>245</v>
      </c>
      <c r="J64" s="79">
        <v>1</v>
      </c>
      <c r="K64" s="79" t="s">
        <v>275</v>
      </c>
      <c r="L64" s="79">
        <v>2</v>
      </c>
      <c r="M64" s="79" t="s">
        <v>280</v>
      </c>
      <c r="N64" s="79">
        <v>1</v>
      </c>
      <c r="O64" s="79" t="s">
        <v>235</v>
      </c>
      <c r="P64" s="79">
        <v>3</v>
      </c>
      <c r="Q64" s="79"/>
      <c r="R64" s="79"/>
      <c r="S64" s="79"/>
      <c r="T64" s="79"/>
      <c r="U64" s="79"/>
      <c r="V64" s="79"/>
    </row>
    <row r="65" spans="1:22" ht="15">
      <c r="A65" s="79" t="s">
        <v>264</v>
      </c>
      <c r="B65" s="79">
        <v>15</v>
      </c>
      <c r="C65" s="79" t="s">
        <v>264</v>
      </c>
      <c r="D65" s="79">
        <v>15</v>
      </c>
      <c r="E65" s="79"/>
      <c r="F65" s="79"/>
      <c r="G65" s="79"/>
      <c r="H65" s="79"/>
      <c r="I65" s="79" t="s">
        <v>278</v>
      </c>
      <c r="J65" s="79">
        <v>1</v>
      </c>
      <c r="K65" s="79"/>
      <c r="L65" s="79"/>
      <c r="M65" s="79" t="s">
        <v>274</v>
      </c>
      <c r="N65" s="79">
        <v>1</v>
      </c>
      <c r="O65" s="79"/>
      <c r="P65" s="79"/>
      <c r="Q65" s="79"/>
      <c r="R65" s="79"/>
      <c r="S65" s="79"/>
      <c r="T65" s="79"/>
      <c r="U65" s="79"/>
      <c r="V65" s="79"/>
    </row>
    <row r="66" spans="1:22" ht="15">
      <c r="A66" s="79" t="s">
        <v>282</v>
      </c>
      <c r="B66" s="79">
        <v>5</v>
      </c>
      <c r="C66" s="79" t="s">
        <v>267</v>
      </c>
      <c r="D66" s="79">
        <v>1</v>
      </c>
      <c r="E66" s="79"/>
      <c r="F66" s="79"/>
      <c r="G66" s="79"/>
      <c r="H66" s="79"/>
      <c r="I66" s="79" t="s">
        <v>277</v>
      </c>
      <c r="J66" s="79">
        <v>1</v>
      </c>
      <c r="K66" s="79"/>
      <c r="L66" s="79"/>
      <c r="M66" s="79"/>
      <c r="N66" s="79"/>
      <c r="O66" s="79"/>
      <c r="P66" s="79"/>
      <c r="Q66" s="79"/>
      <c r="R66" s="79"/>
      <c r="S66" s="79"/>
      <c r="T66" s="79"/>
      <c r="U66" s="79"/>
      <c r="V66" s="79"/>
    </row>
    <row r="67" spans="1:22" ht="15">
      <c r="A67" s="79" t="s">
        <v>236</v>
      </c>
      <c r="B67" s="79">
        <v>3</v>
      </c>
      <c r="C67" s="79" t="s">
        <v>283</v>
      </c>
      <c r="D67" s="79">
        <v>1</v>
      </c>
      <c r="E67" s="79"/>
      <c r="F67" s="79"/>
      <c r="G67" s="79"/>
      <c r="H67" s="79"/>
      <c r="I67" s="79" t="s">
        <v>274</v>
      </c>
      <c r="J67" s="79">
        <v>1</v>
      </c>
      <c r="K67" s="79"/>
      <c r="L67" s="79"/>
      <c r="M67" s="79"/>
      <c r="N67" s="79"/>
      <c r="O67" s="79"/>
      <c r="P67" s="79"/>
      <c r="Q67" s="79"/>
      <c r="R67" s="79"/>
      <c r="S67" s="79"/>
      <c r="T67" s="79"/>
      <c r="U67" s="79"/>
      <c r="V67" s="79"/>
    </row>
    <row r="68" spans="1:22" ht="15">
      <c r="A68" s="79" t="s">
        <v>235</v>
      </c>
      <c r="B68" s="79">
        <v>3</v>
      </c>
      <c r="C68" s="79"/>
      <c r="D68" s="79"/>
      <c r="E68" s="79"/>
      <c r="F68" s="79"/>
      <c r="G68" s="79"/>
      <c r="H68" s="79"/>
      <c r="I68" s="79"/>
      <c r="J68" s="79"/>
      <c r="K68" s="79"/>
      <c r="L68" s="79"/>
      <c r="M68" s="79"/>
      <c r="N68" s="79"/>
      <c r="O68" s="79"/>
      <c r="P68" s="79"/>
      <c r="Q68" s="79"/>
      <c r="R68" s="79"/>
      <c r="S68" s="79"/>
      <c r="T68" s="79"/>
      <c r="U68" s="79"/>
      <c r="V68" s="79"/>
    </row>
    <row r="69" spans="1:22" ht="15">
      <c r="A69" s="79" t="s">
        <v>276</v>
      </c>
      <c r="B69" s="79">
        <v>2</v>
      </c>
      <c r="C69" s="79"/>
      <c r="D69" s="79"/>
      <c r="E69" s="79"/>
      <c r="F69" s="79"/>
      <c r="G69" s="79"/>
      <c r="H69" s="79"/>
      <c r="I69" s="79"/>
      <c r="J69" s="79"/>
      <c r="K69" s="79"/>
      <c r="L69" s="79"/>
      <c r="M69" s="79"/>
      <c r="N69" s="79"/>
      <c r="O69" s="79"/>
      <c r="P69" s="79"/>
      <c r="Q69" s="79"/>
      <c r="R69" s="79"/>
      <c r="S69" s="79"/>
      <c r="T69" s="79"/>
      <c r="U69" s="79"/>
      <c r="V69" s="79"/>
    </row>
    <row r="70" spans="1:22" ht="15">
      <c r="A70" s="79" t="s">
        <v>275</v>
      </c>
      <c r="B70" s="79">
        <v>2</v>
      </c>
      <c r="C70" s="79"/>
      <c r="D70" s="79"/>
      <c r="E70" s="79"/>
      <c r="F70" s="79"/>
      <c r="G70" s="79"/>
      <c r="H70" s="79"/>
      <c r="I70" s="79"/>
      <c r="J70" s="79"/>
      <c r="K70" s="79"/>
      <c r="L70" s="79"/>
      <c r="M70" s="79"/>
      <c r="N70" s="79"/>
      <c r="O70" s="79"/>
      <c r="P70" s="79"/>
      <c r="Q70" s="79"/>
      <c r="R70" s="79"/>
      <c r="S70" s="79"/>
      <c r="T70" s="79"/>
      <c r="U70" s="79"/>
      <c r="V70" s="79"/>
    </row>
    <row r="71" spans="1:22" ht="15">
      <c r="A71" s="79" t="s">
        <v>267</v>
      </c>
      <c r="B71" s="79">
        <v>1</v>
      </c>
      <c r="C71" s="79"/>
      <c r="D71" s="79"/>
      <c r="E71" s="79"/>
      <c r="F71" s="79"/>
      <c r="G71" s="79"/>
      <c r="H71" s="79"/>
      <c r="I71" s="79"/>
      <c r="J71" s="79"/>
      <c r="K71" s="79"/>
      <c r="L71" s="79"/>
      <c r="M71" s="79"/>
      <c r="N71" s="79"/>
      <c r="O71" s="79"/>
      <c r="P71" s="79"/>
      <c r="Q71" s="79"/>
      <c r="R71" s="79"/>
      <c r="S71" s="79"/>
      <c r="T71" s="79"/>
      <c r="U71" s="79"/>
      <c r="V71" s="79"/>
    </row>
    <row r="72" spans="1:22" ht="15">
      <c r="A72" s="79" t="s">
        <v>284</v>
      </c>
      <c r="B72" s="79">
        <v>1</v>
      </c>
      <c r="C72" s="79"/>
      <c r="D72" s="79"/>
      <c r="E72" s="79"/>
      <c r="F72" s="79"/>
      <c r="G72" s="79"/>
      <c r="H72" s="79"/>
      <c r="I72" s="79"/>
      <c r="J72" s="79"/>
      <c r="K72" s="79"/>
      <c r="L72" s="79"/>
      <c r="M72" s="79"/>
      <c r="N72" s="79"/>
      <c r="O72" s="79"/>
      <c r="P72" s="79"/>
      <c r="Q72" s="79"/>
      <c r="R72" s="79"/>
      <c r="S72" s="79"/>
      <c r="T72" s="79"/>
      <c r="U72" s="79"/>
      <c r="V72" s="79"/>
    </row>
    <row r="75" spans="1:22" ht="15" customHeight="1">
      <c r="A75" s="13" t="s">
        <v>1418</v>
      </c>
      <c r="B75" s="13" t="s">
        <v>1233</v>
      </c>
      <c r="C75" s="13" t="s">
        <v>1419</v>
      </c>
      <c r="D75" s="13" t="s">
        <v>1236</v>
      </c>
      <c r="E75" s="13" t="s">
        <v>1420</v>
      </c>
      <c r="F75" s="13" t="s">
        <v>1238</v>
      </c>
      <c r="G75" s="13" t="s">
        <v>1421</v>
      </c>
      <c r="H75" s="13" t="s">
        <v>1240</v>
      </c>
      <c r="I75" s="13" t="s">
        <v>1422</v>
      </c>
      <c r="J75" s="13" t="s">
        <v>1242</v>
      </c>
      <c r="K75" s="13" t="s">
        <v>1423</v>
      </c>
      <c r="L75" s="13" t="s">
        <v>1244</v>
      </c>
      <c r="M75" s="13" t="s">
        <v>1424</v>
      </c>
      <c r="N75" s="13" t="s">
        <v>1246</v>
      </c>
      <c r="O75" s="13" t="s">
        <v>1425</v>
      </c>
      <c r="P75" s="13" t="s">
        <v>1248</v>
      </c>
      <c r="Q75" s="13" t="s">
        <v>1426</v>
      </c>
      <c r="R75" s="13" t="s">
        <v>1250</v>
      </c>
      <c r="S75" s="13" t="s">
        <v>1427</v>
      </c>
      <c r="T75" s="13" t="s">
        <v>1252</v>
      </c>
      <c r="U75" s="13" t="s">
        <v>1428</v>
      </c>
      <c r="V75" s="13" t="s">
        <v>1253</v>
      </c>
    </row>
    <row r="76" spans="1:22" ht="15">
      <c r="A76" s="105" t="s">
        <v>250</v>
      </c>
      <c r="B76" s="79">
        <v>701736</v>
      </c>
      <c r="C76" s="105" t="s">
        <v>241</v>
      </c>
      <c r="D76" s="79">
        <v>21226</v>
      </c>
      <c r="E76" s="105" t="s">
        <v>250</v>
      </c>
      <c r="F76" s="79">
        <v>701736</v>
      </c>
      <c r="G76" s="105" t="s">
        <v>272</v>
      </c>
      <c r="H76" s="79">
        <v>40856</v>
      </c>
      <c r="I76" s="105" t="s">
        <v>277</v>
      </c>
      <c r="J76" s="79">
        <v>4964</v>
      </c>
      <c r="K76" s="105" t="s">
        <v>244</v>
      </c>
      <c r="L76" s="79">
        <v>85090</v>
      </c>
      <c r="M76" s="105" t="s">
        <v>259</v>
      </c>
      <c r="N76" s="79">
        <v>47869</v>
      </c>
      <c r="O76" s="105" t="s">
        <v>235</v>
      </c>
      <c r="P76" s="79">
        <v>10129</v>
      </c>
      <c r="Q76" s="105" t="s">
        <v>284</v>
      </c>
      <c r="R76" s="79">
        <v>86</v>
      </c>
      <c r="S76" s="105" t="s">
        <v>269</v>
      </c>
      <c r="T76" s="79">
        <v>297</v>
      </c>
      <c r="U76" s="105" t="s">
        <v>254</v>
      </c>
      <c r="V76" s="79">
        <v>1044</v>
      </c>
    </row>
    <row r="77" spans="1:22" ht="15">
      <c r="A77" s="105" t="s">
        <v>251</v>
      </c>
      <c r="B77" s="79">
        <v>147577</v>
      </c>
      <c r="C77" s="105" t="s">
        <v>258</v>
      </c>
      <c r="D77" s="79">
        <v>9350</v>
      </c>
      <c r="E77" s="105" t="s">
        <v>251</v>
      </c>
      <c r="F77" s="79">
        <v>147577</v>
      </c>
      <c r="G77" s="105" t="s">
        <v>273</v>
      </c>
      <c r="H77" s="79">
        <v>18354</v>
      </c>
      <c r="I77" s="105" t="s">
        <v>245</v>
      </c>
      <c r="J77" s="79">
        <v>388</v>
      </c>
      <c r="K77" s="105" t="s">
        <v>243</v>
      </c>
      <c r="L77" s="79">
        <v>1123</v>
      </c>
      <c r="M77" s="105" t="s">
        <v>280</v>
      </c>
      <c r="N77" s="79">
        <v>2527</v>
      </c>
      <c r="O77" s="105" t="s">
        <v>234</v>
      </c>
      <c r="P77" s="79">
        <v>243</v>
      </c>
      <c r="Q77" s="105" t="s">
        <v>270</v>
      </c>
      <c r="R77" s="79">
        <v>43</v>
      </c>
      <c r="S77" s="105" t="s">
        <v>268</v>
      </c>
      <c r="T77" s="79">
        <v>18</v>
      </c>
      <c r="U77" s="105" t="s">
        <v>263</v>
      </c>
      <c r="V77" s="79">
        <v>14</v>
      </c>
    </row>
    <row r="78" spans="1:22" ht="15">
      <c r="A78" s="105" t="s">
        <v>244</v>
      </c>
      <c r="B78" s="79">
        <v>85090</v>
      </c>
      <c r="C78" s="105" t="s">
        <v>239</v>
      </c>
      <c r="D78" s="79">
        <v>6145</v>
      </c>
      <c r="E78" s="105" t="s">
        <v>257</v>
      </c>
      <c r="F78" s="79">
        <v>84611</v>
      </c>
      <c r="G78" s="105" t="s">
        <v>282</v>
      </c>
      <c r="H78" s="79">
        <v>13416</v>
      </c>
      <c r="I78" s="105" t="s">
        <v>278</v>
      </c>
      <c r="J78" s="79">
        <v>72</v>
      </c>
      <c r="K78" s="105" t="s">
        <v>276</v>
      </c>
      <c r="L78" s="79">
        <v>197</v>
      </c>
      <c r="M78" s="105" t="s">
        <v>281</v>
      </c>
      <c r="N78" s="79">
        <v>1612</v>
      </c>
      <c r="O78" s="105" t="s">
        <v>236</v>
      </c>
      <c r="P78" s="79">
        <v>9</v>
      </c>
      <c r="Q78" s="105"/>
      <c r="R78" s="79"/>
      <c r="S78" s="105"/>
      <c r="T78" s="79"/>
      <c r="U78" s="105"/>
      <c r="V78" s="79"/>
    </row>
    <row r="79" spans="1:22" ht="15">
      <c r="A79" s="105" t="s">
        <v>257</v>
      </c>
      <c r="B79" s="79">
        <v>84611</v>
      </c>
      <c r="C79" s="105" t="s">
        <v>255</v>
      </c>
      <c r="D79" s="79">
        <v>5771</v>
      </c>
      <c r="E79" s="105" t="s">
        <v>253</v>
      </c>
      <c r="F79" s="79">
        <v>54433</v>
      </c>
      <c r="G79" s="105" t="s">
        <v>262</v>
      </c>
      <c r="H79" s="79">
        <v>2953</v>
      </c>
      <c r="I79" s="105" t="s">
        <v>279</v>
      </c>
      <c r="J79" s="79">
        <v>45</v>
      </c>
      <c r="K79" s="105" t="s">
        <v>275</v>
      </c>
      <c r="L79" s="79">
        <v>24</v>
      </c>
      <c r="M79" s="105"/>
      <c r="N79" s="79"/>
      <c r="O79" s="105"/>
      <c r="P79" s="79"/>
      <c r="Q79" s="105"/>
      <c r="R79" s="79"/>
      <c r="S79" s="105"/>
      <c r="T79" s="79"/>
      <c r="U79" s="105"/>
      <c r="V79" s="79"/>
    </row>
    <row r="80" spans="1:22" ht="15">
      <c r="A80" s="105" t="s">
        <v>253</v>
      </c>
      <c r="B80" s="79">
        <v>54433</v>
      </c>
      <c r="C80" s="105" t="s">
        <v>242</v>
      </c>
      <c r="D80" s="79">
        <v>3584</v>
      </c>
      <c r="E80" s="105" t="s">
        <v>252</v>
      </c>
      <c r="F80" s="79">
        <v>12408</v>
      </c>
      <c r="G80" s="105" t="s">
        <v>261</v>
      </c>
      <c r="H80" s="79">
        <v>2889</v>
      </c>
      <c r="I80" s="105"/>
      <c r="J80" s="79"/>
      <c r="K80" s="105"/>
      <c r="L80" s="79"/>
      <c r="M80" s="105"/>
      <c r="N80" s="79"/>
      <c r="O80" s="105"/>
      <c r="P80" s="79"/>
      <c r="Q80" s="105"/>
      <c r="R80" s="79"/>
      <c r="S80" s="105"/>
      <c r="T80" s="79"/>
      <c r="U80" s="105"/>
      <c r="V80" s="79"/>
    </row>
    <row r="81" spans="1:22" ht="15">
      <c r="A81" s="105" t="s">
        <v>259</v>
      </c>
      <c r="B81" s="79">
        <v>47869</v>
      </c>
      <c r="C81" s="105" t="s">
        <v>238</v>
      </c>
      <c r="D81" s="79">
        <v>1417</v>
      </c>
      <c r="E81" s="105" t="s">
        <v>256</v>
      </c>
      <c r="F81" s="79">
        <v>8647</v>
      </c>
      <c r="G81" s="105" t="s">
        <v>260</v>
      </c>
      <c r="H81" s="79">
        <v>2408</v>
      </c>
      <c r="I81" s="105"/>
      <c r="J81" s="79"/>
      <c r="K81" s="105"/>
      <c r="L81" s="79"/>
      <c r="M81" s="105"/>
      <c r="N81" s="79"/>
      <c r="O81" s="105"/>
      <c r="P81" s="79"/>
      <c r="Q81" s="105"/>
      <c r="R81" s="79"/>
      <c r="S81" s="105"/>
      <c r="T81" s="79"/>
      <c r="U81" s="105"/>
      <c r="V81" s="79"/>
    </row>
    <row r="82" spans="1:22" ht="15">
      <c r="A82" s="105" t="s">
        <v>272</v>
      </c>
      <c r="B82" s="79">
        <v>40856</v>
      </c>
      <c r="C82" s="105" t="s">
        <v>283</v>
      </c>
      <c r="D82" s="79">
        <v>1314</v>
      </c>
      <c r="E82" s="105" t="s">
        <v>249</v>
      </c>
      <c r="F82" s="79">
        <v>4434</v>
      </c>
      <c r="G82" s="105"/>
      <c r="H82" s="79"/>
      <c r="I82" s="105"/>
      <c r="J82" s="79"/>
      <c r="K82" s="105"/>
      <c r="L82" s="79"/>
      <c r="M82" s="105"/>
      <c r="N82" s="79"/>
      <c r="O82" s="105"/>
      <c r="P82" s="79"/>
      <c r="Q82" s="105"/>
      <c r="R82" s="79"/>
      <c r="S82" s="105"/>
      <c r="T82" s="79"/>
      <c r="U82" s="105"/>
      <c r="V82" s="79"/>
    </row>
    <row r="83" spans="1:22" ht="15">
      <c r="A83" s="105" t="s">
        <v>241</v>
      </c>
      <c r="B83" s="79">
        <v>21226</v>
      </c>
      <c r="C83" s="105" t="s">
        <v>265</v>
      </c>
      <c r="D83" s="79">
        <v>901</v>
      </c>
      <c r="E83" s="105" t="s">
        <v>248</v>
      </c>
      <c r="F83" s="79">
        <v>2889</v>
      </c>
      <c r="G83" s="105"/>
      <c r="H83" s="79"/>
      <c r="I83" s="105"/>
      <c r="J83" s="79"/>
      <c r="K83" s="105"/>
      <c r="L83" s="79"/>
      <c r="M83" s="105"/>
      <c r="N83" s="79"/>
      <c r="O83" s="105"/>
      <c r="P83" s="79"/>
      <c r="Q83" s="105"/>
      <c r="R83" s="79"/>
      <c r="S83" s="105"/>
      <c r="T83" s="79"/>
      <c r="U83" s="105"/>
      <c r="V83" s="79"/>
    </row>
    <row r="84" spans="1:22" ht="15">
      <c r="A84" s="105" t="s">
        <v>273</v>
      </c>
      <c r="B84" s="79">
        <v>18354</v>
      </c>
      <c r="C84" s="105" t="s">
        <v>240</v>
      </c>
      <c r="D84" s="79">
        <v>884</v>
      </c>
      <c r="E84" s="105" t="s">
        <v>247</v>
      </c>
      <c r="F84" s="79">
        <v>1895</v>
      </c>
      <c r="G84" s="105"/>
      <c r="H84" s="79"/>
      <c r="I84" s="105"/>
      <c r="J84" s="79"/>
      <c r="K84" s="105"/>
      <c r="L84" s="79"/>
      <c r="M84" s="105"/>
      <c r="N84" s="79"/>
      <c r="O84" s="105"/>
      <c r="P84" s="79"/>
      <c r="Q84" s="105"/>
      <c r="R84" s="79"/>
      <c r="S84" s="105"/>
      <c r="T84" s="79"/>
      <c r="U84" s="105"/>
      <c r="V84" s="79"/>
    </row>
    <row r="85" spans="1:22" ht="15">
      <c r="A85" s="105" t="s">
        <v>282</v>
      </c>
      <c r="B85" s="79">
        <v>13416</v>
      </c>
      <c r="C85" s="105" t="s">
        <v>274</v>
      </c>
      <c r="D85" s="79">
        <v>710</v>
      </c>
      <c r="E85" s="105" t="s">
        <v>246</v>
      </c>
      <c r="F85" s="79">
        <v>854</v>
      </c>
      <c r="G85" s="105"/>
      <c r="H85" s="79"/>
      <c r="I85" s="105"/>
      <c r="J85" s="79"/>
      <c r="K85" s="105"/>
      <c r="L85" s="79"/>
      <c r="M85" s="105"/>
      <c r="N85" s="79"/>
      <c r="O85" s="105"/>
      <c r="P85" s="79"/>
      <c r="Q85" s="105"/>
      <c r="R85" s="79"/>
      <c r="S85" s="105"/>
      <c r="T85" s="79"/>
      <c r="U85" s="105"/>
      <c r="V85" s="79"/>
    </row>
  </sheetData>
  <hyperlinks>
    <hyperlink ref="A2" r:id="rId1" display="http://asonam.cpsc.ucalgary.ca/2019/FinalProgram.php"/>
    <hyperlink ref="A3" r:id="rId2" display="http://asonam.cpsc.ucalgary.ca/2019/"/>
    <hyperlink ref="A4" r:id="rId3" display="https://arxiv.org/abs/1903.08136"/>
    <hyperlink ref="A5" r:id="rId4" display="https://news.northwestern.edu/stories/2019/08/right-wing-whatsapp-users-in-brazil-are-louder-more-active-more-effective/"/>
    <hyperlink ref="A6" r:id="rId5" display="http://www.cse.msu.edu/~derrtyle/papers/asonam19-congressional_vote_prediction.pdf"/>
    <hyperlink ref="A7" r:id="rId6" display="http://web.eecs.umich.edu/~dkoutra/papers/19-ASONAM-HON_RepLearning.pdf"/>
    <hyperlink ref="A8" r:id="rId7" display="http://www.michelecoscia.com/?p=1699"/>
    <hyperlink ref="E2" r:id="rId8" display="http://asonam.cpsc.ucalgary.ca/2019/FinalProgram.php"/>
    <hyperlink ref="I2" r:id="rId9" display="http://www.cse.msu.edu/~derrtyle/papers/asonam19-congressional_vote_prediction.pdf"/>
    <hyperlink ref="K2" r:id="rId10" display="http://web.eecs.umich.edu/~dkoutra/papers/19-ASONAM-HON_RepLearning.pdf"/>
    <hyperlink ref="M2" r:id="rId11" display="https://news.northwestern.edu/stories/2019/08/right-wing-whatsapp-users-in-brazil-are-louder-more-active-more-effective/"/>
    <hyperlink ref="O2" r:id="rId12" display="http://www.michelecoscia.com/?p=1699"/>
    <hyperlink ref="Q2" r:id="rId13" display="http://asonam.cpsc.ucalgary.ca/2019/"/>
    <hyperlink ref="S2" r:id="rId14" display="https://arxiv.org/abs/1903.08136"/>
  </hyperlinks>
  <printOptions/>
  <pageMargins left="0.7" right="0.7" top="0.75" bottom="0.75" header="0.3" footer="0.3"/>
  <pageSetup orientation="portrait" paperSize="9"/>
  <tableParts>
    <tablePart r:id="rId21"/>
    <tablePart r:id="rId17"/>
    <tablePart r:id="rId18"/>
    <tablePart r:id="rId20"/>
    <tablePart r:id="rId16"/>
    <tablePart r:id="rId19"/>
    <tablePart r:id="rId15"/>
    <tablePart r:id="rId2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workbookViewId="0" topLeftCell="A1"/>
  </sheetViews>
  <sheetFormatPr defaultColWidth="9.140625" defaultRowHeight="15"/>
  <cols>
    <col min="1" max="1" width="13.140625" style="0" customWidth="1"/>
    <col min="2" max="2" width="25.00390625" style="0" bestFit="1" customWidth="1"/>
  </cols>
  <sheetData>
    <row r="25" spans="1:2" ht="15">
      <c r="A25" s="127" t="s">
        <v>1486</v>
      </c>
      <c r="B25" t="s">
        <v>1485</v>
      </c>
    </row>
    <row r="26" spans="1:2" ht="15">
      <c r="A26" s="128" t="s">
        <v>1137</v>
      </c>
      <c r="B26" s="3"/>
    </row>
    <row r="27" spans="1:2" ht="15">
      <c r="A27" s="129" t="s">
        <v>1488</v>
      </c>
      <c r="B27" s="3"/>
    </row>
    <row r="28" spans="1:2" ht="15">
      <c r="A28" s="130" t="s">
        <v>1489</v>
      </c>
      <c r="B28" s="3">
        <v>4</v>
      </c>
    </row>
    <row r="29" spans="1:2" ht="15">
      <c r="A29" s="130" t="s">
        <v>1490</v>
      </c>
      <c r="B29" s="3">
        <v>31</v>
      </c>
    </row>
    <row r="30" spans="1:2" ht="15">
      <c r="A30" s="130" t="s">
        <v>1491</v>
      </c>
      <c r="B30" s="3">
        <v>12</v>
      </c>
    </row>
    <row r="31" spans="1:2" ht="15">
      <c r="A31" s="130" t="s">
        <v>1492</v>
      </c>
      <c r="B31" s="3">
        <v>10</v>
      </c>
    </row>
    <row r="32" spans="1:2" ht="15">
      <c r="A32" s="130" t="s">
        <v>1493</v>
      </c>
      <c r="B32" s="3">
        <v>27</v>
      </c>
    </row>
    <row r="33" spans="1:2" ht="15">
      <c r="A33" s="130" t="s">
        <v>1494</v>
      </c>
      <c r="B33" s="3">
        <v>8</v>
      </c>
    </row>
    <row r="34" spans="1:2" ht="15">
      <c r="A34" s="130" t="s">
        <v>1495</v>
      </c>
      <c r="B34" s="3">
        <v>19</v>
      </c>
    </row>
    <row r="35" spans="1:2" ht="15">
      <c r="A35" s="128" t="s">
        <v>1487</v>
      </c>
      <c r="B35" s="3">
        <v>111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27.28125" style="0" customWidth="1"/>
    <col min="59" max="59" width="33.140625" style="0" customWidth="1"/>
    <col min="60" max="60" width="18.57421875" style="0" customWidth="1"/>
    <col min="61" max="61" width="22.28125" style="0" customWidth="1"/>
    <col min="62" max="62" width="17.421875" style="0" customWidth="1"/>
    <col min="63" max="64" width="16.140625" style="0" customWidth="1"/>
    <col min="65" max="65" width="17.28125" style="0" customWidth="1"/>
    <col min="66" max="66" width="19.57421875" style="0" customWidth="1"/>
    <col min="67" max="67" width="17.28125" style="0" customWidth="1"/>
    <col min="68" max="68" width="19.57421875" style="0" customWidth="1"/>
    <col min="69" max="69" width="17.28125" style="0" customWidth="1"/>
    <col min="70" max="70" width="19.57421875" style="0" customWidth="1"/>
    <col min="71" max="71" width="19.28125" style="0" customWidth="1"/>
    <col min="72" max="72"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1508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544</v>
      </c>
      <c r="AF2" s="13" t="s">
        <v>545</v>
      </c>
      <c r="AG2" s="13" t="s">
        <v>546</v>
      </c>
      <c r="AH2" s="13" t="s">
        <v>547</v>
      </c>
      <c r="AI2" s="13" t="s">
        <v>548</v>
      </c>
      <c r="AJ2" s="13" t="s">
        <v>549</v>
      </c>
      <c r="AK2" s="13" t="s">
        <v>550</v>
      </c>
      <c r="AL2" s="13" t="s">
        <v>551</v>
      </c>
      <c r="AM2" s="13" t="s">
        <v>552</v>
      </c>
      <c r="AN2" s="13" t="s">
        <v>553</v>
      </c>
      <c r="AO2" s="13" t="s">
        <v>554</v>
      </c>
      <c r="AP2" s="13" t="s">
        <v>555</v>
      </c>
      <c r="AQ2" s="13" t="s">
        <v>556</v>
      </c>
      <c r="AR2" s="13" t="s">
        <v>557</v>
      </c>
      <c r="AS2" s="13" t="s">
        <v>558</v>
      </c>
      <c r="AT2" s="13" t="s">
        <v>214</v>
      </c>
      <c r="AU2" s="13" t="s">
        <v>559</v>
      </c>
      <c r="AV2" s="13" t="s">
        <v>560</v>
      </c>
      <c r="AW2" s="13" t="s">
        <v>561</v>
      </c>
      <c r="AX2" s="13" t="s">
        <v>562</v>
      </c>
      <c r="AY2" s="13" t="s">
        <v>563</v>
      </c>
      <c r="AZ2" s="13" t="s">
        <v>564</v>
      </c>
      <c r="BA2" s="13" t="s">
        <v>932</v>
      </c>
      <c r="BB2" s="122" t="s">
        <v>1199</v>
      </c>
      <c r="BC2" s="122" t="s">
        <v>1200</v>
      </c>
      <c r="BD2" s="122" t="s">
        <v>1201</v>
      </c>
      <c r="BE2" s="122" t="s">
        <v>1202</v>
      </c>
      <c r="BF2" s="122" t="s">
        <v>1203</v>
      </c>
      <c r="BG2" s="122" t="s">
        <v>1204</v>
      </c>
      <c r="BH2" s="122" t="s">
        <v>1205</v>
      </c>
      <c r="BI2" s="122" t="s">
        <v>1206</v>
      </c>
      <c r="BJ2" s="122" t="s">
        <v>1208</v>
      </c>
      <c r="BK2" s="122" t="s">
        <v>1440</v>
      </c>
      <c r="BL2" s="122" t="s">
        <v>1441</v>
      </c>
      <c r="BM2" s="122" t="s">
        <v>1442</v>
      </c>
      <c r="BN2" s="122" t="s">
        <v>1443</v>
      </c>
      <c r="BO2" s="122" t="s">
        <v>1444</v>
      </c>
      <c r="BP2" s="122" t="s">
        <v>1448</v>
      </c>
      <c r="BQ2" s="122" t="s">
        <v>1450</v>
      </c>
      <c r="BR2" s="122" t="s">
        <v>1464</v>
      </c>
      <c r="BS2" s="122" t="s">
        <v>1470</v>
      </c>
      <c r="BT2" s="122" t="s">
        <v>1483</v>
      </c>
      <c r="BU2" s="3"/>
      <c r="BV2" s="3"/>
    </row>
    <row r="3" spans="1:74" ht="41.45" customHeight="1">
      <c r="A3" s="65" t="s">
        <v>234</v>
      </c>
      <c r="C3" s="66"/>
      <c r="D3" s="66" t="s">
        <v>64</v>
      </c>
      <c r="E3" s="67">
        <v>172.56859106529208</v>
      </c>
      <c r="F3" s="69">
        <v>99.99615027157894</v>
      </c>
      <c r="G3" s="103" t="s">
        <v>337</v>
      </c>
      <c r="H3" s="66"/>
      <c r="I3" s="70" t="s">
        <v>234</v>
      </c>
      <c r="J3" s="71"/>
      <c r="K3" s="71"/>
      <c r="L3" s="70" t="s">
        <v>842</v>
      </c>
      <c r="M3" s="74">
        <v>2.282986158460556</v>
      </c>
      <c r="N3" s="75">
        <v>6140.95068359375</v>
      </c>
      <c r="O3" s="75">
        <v>5810.93701171875</v>
      </c>
      <c r="P3" s="76"/>
      <c r="Q3" s="77"/>
      <c r="R3" s="77"/>
      <c r="S3" s="48"/>
      <c r="T3" s="48">
        <v>2</v>
      </c>
      <c r="U3" s="48">
        <v>2</v>
      </c>
      <c r="V3" s="49">
        <v>0</v>
      </c>
      <c r="W3" s="49">
        <v>0.5</v>
      </c>
      <c r="X3" s="49">
        <v>0</v>
      </c>
      <c r="Y3" s="49">
        <v>0.99999</v>
      </c>
      <c r="Z3" s="49">
        <v>1</v>
      </c>
      <c r="AA3" s="49">
        <v>1</v>
      </c>
      <c r="AB3" s="72">
        <v>3</v>
      </c>
      <c r="AC3" s="72"/>
      <c r="AD3" s="73"/>
      <c r="AE3" s="79" t="s">
        <v>565</v>
      </c>
      <c r="AF3" s="79">
        <v>209</v>
      </c>
      <c r="AG3" s="79">
        <v>393</v>
      </c>
      <c r="AH3" s="79">
        <v>243</v>
      </c>
      <c r="AI3" s="79">
        <v>9</v>
      </c>
      <c r="AJ3" s="79"/>
      <c r="AK3" s="79"/>
      <c r="AL3" s="79"/>
      <c r="AM3" s="83" t="s">
        <v>693</v>
      </c>
      <c r="AN3" s="79"/>
      <c r="AO3" s="81">
        <v>40552.56486111111</v>
      </c>
      <c r="AP3" s="79"/>
      <c r="AQ3" s="79" t="b">
        <v>1</v>
      </c>
      <c r="AR3" s="79" t="b">
        <v>0</v>
      </c>
      <c r="AS3" s="79" t="b">
        <v>0</v>
      </c>
      <c r="AT3" s="79"/>
      <c r="AU3" s="79">
        <v>20</v>
      </c>
      <c r="AV3" s="83" t="s">
        <v>765</v>
      </c>
      <c r="AW3" s="79" t="b">
        <v>0</v>
      </c>
      <c r="AX3" s="79" t="s">
        <v>790</v>
      </c>
      <c r="AY3" s="83" t="s">
        <v>791</v>
      </c>
      <c r="AZ3" s="79" t="s">
        <v>66</v>
      </c>
      <c r="BA3" s="79" t="str">
        <f>REPLACE(INDEX(GroupVertices[Group],MATCH(Vertices[[#This Row],[Vertex]],GroupVertices[Vertex],0)),1,1,"")</f>
        <v>7</v>
      </c>
      <c r="BB3" s="48">
        <v>0</v>
      </c>
      <c r="BC3" s="49">
        <v>0</v>
      </c>
      <c r="BD3" s="48">
        <v>0</v>
      </c>
      <c r="BE3" s="49">
        <v>0</v>
      </c>
      <c r="BF3" s="48">
        <v>0</v>
      </c>
      <c r="BG3" s="49">
        <v>0</v>
      </c>
      <c r="BH3" s="48">
        <v>26</v>
      </c>
      <c r="BI3" s="49">
        <v>100</v>
      </c>
      <c r="BJ3" s="48">
        <v>26</v>
      </c>
      <c r="BK3" s="48" t="s">
        <v>306</v>
      </c>
      <c r="BL3" s="48" t="s">
        <v>306</v>
      </c>
      <c r="BM3" s="48" t="s">
        <v>313</v>
      </c>
      <c r="BN3" s="48" t="s">
        <v>313</v>
      </c>
      <c r="BO3" s="48"/>
      <c r="BP3" s="48"/>
      <c r="BQ3" s="126" t="s">
        <v>1312</v>
      </c>
      <c r="BR3" s="126" t="s">
        <v>1312</v>
      </c>
      <c r="BS3" s="126" t="s">
        <v>1386</v>
      </c>
      <c r="BT3" s="126" t="s">
        <v>1386</v>
      </c>
      <c r="BU3" s="3"/>
      <c r="BV3" s="3"/>
    </row>
    <row r="4" spans="1:77" ht="41.45" customHeight="1">
      <c r="A4" s="65" t="s">
        <v>235</v>
      </c>
      <c r="C4" s="66"/>
      <c r="D4" s="66" t="s">
        <v>64</v>
      </c>
      <c r="E4" s="67">
        <v>216.08123711340207</v>
      </c>
      <c r="F4" s="69">
        <v>99.98030029979628</v>
      </c>
      <c r="G4" s="103" t="s">
        <v>338</v>
      </c>
      <c r="H4" s="66"/>
      <c r="I4" s="70" t="s">
        <v>235</v>
      </c>
      <c r="J4" s="71"/>
      <c r="K4" s="71"/>
      <c r="L4" s="70" t="s">
        <v>843</v>
      </c>
      <c r="M4" s="74">
        <v>7.565253421223227</v>
      </c>
      <c r="N4" s="75">
        <v>7024.31103515625</v>
      </c>
      <c r="O4" s="75">
        <v>4512.6376953125</v>
      </c>
      <c r="P4" s="76"/>
      <c r="Q4" s="77"/>
      <c r="R4" s="77"/>
      <c r="S4" s="89"/>
      <c r="T4" s="48">
        <v>2</v>
      </c>
      <c r="U4" s="48">
        <v>2</v>
      </c>
      <c r="V4" s="49">
        <v>0</v>
      </c>
      <c r="W4" s="49">
        <v>0.5</v>
      </c>
      <c r="X4" s="49">
        <v>0</v>
      </c>
      <c r="Y4" s="49">
        <v>0.99999</v>
      </c>
      <c r="Z4" s="49">
        <v>1</v>
      </c>
      <c r="AA4" s="49">
        <v>1</v>
      </c>
      <c r="AB4" s="72">
        <v>4</v>
      </c>
      <c r="AC4" s="72"/>
      <c r="AD4" s="73"/>
      <c r="AE4" s="79" t="s">
        <v>566</v>
      </c>
      <c r="AF4" s="79">
        <v>944</v>
      </c>
      <c r="AG4" s="79">
        <v>1904</v>
      </c>
      <c r="AH4" s="79">
        <v>10129</v>
      </c>
      <c r="AI4" s="79">
        <v>1303</v>
      </c>
      <c r="AJ4" s="79"/>
      <c r="AK4" s="79" t="s">
        <v>614</v>
      </c>
      <c r="AL4" s="79" t="s">
        <v>661</v>
      </c>
      <c r="AM4" s="83" t="s">
        <v>694</v>
      </c>
      <c r="AN4" s="79"/>
      <c r="AO4" s="81">
        <v>39154.718043981484</v>
      </c>
      <c r="AP4" s="83" t="s">
        <v>726</v>
      </c>
      <c r="AQ4" s="79" t="b">
        <v>0</v>
      </c>
      <c r="AR4" s="79" t="b">
        <v>0</v>
      </c>
      <c r="AS4" s="79" t="b">
        <v>1</v>
      </c>
      <c r="AT4" s="79"/>
      <c r="AU4" s="79">
        <v>144</v>
      </c>
      <c r="AV4" s="83" t="s">
        <v>766</v>
      </c>
      <c r="AW4" s="79" t="b">
        <v>0</v>
      </c>
      <c r="AX4" s="79" t="s">
        <v>790</v>
      </c>
      <c r="AY4" s="83" t="s">
        <v>792</v>
      </c>
      <c r="AZ4" s="79" t="s">
        <v>66</v>
      </c>
      <c r="BA4" s="79" t="str">
        <f>REPLACE(INDEX(GroupVertices[Group],MATCH(Vertices[[#This Row],[Vertex]],GroupVertices[Vertex],0)),1,1,"")</f>
        <v>7</v>
      </c>
      <c r="BB4" s="48">
        <v>0</v>
      </c>
      <c r="BC4" s="49">
        <v>0</v>
      </c>
      <c r="BD4" s="48">
        <v>0</v>
      </c>
      <c r="BE4" s="49">
        <v>0</v>
      </c>
      <c r="BF4" s="48">
        <v>0</v>
      </c>
      <c r="BG4" s="49">
        <v>0</v>
      </c>
      <c r="BH4" s="48">
        <v>26</v>
      </c>
      <c r="BI4" s="49">
        <v>100</v>
      </c>
      <c r="BJ4" s="48">
        <v>26</v>
      </c>
      <c r="BK4" s="48"/>
      <c r="BL4" s="48"/>
      <c r="BM4" s="48"/>
      <c r="BN4" s="48"/>
      <c r="BO4" s="48"/>
      <c r="BP4" s="48"/>
      <c r="BQ4" s="126" t="s">
        <v>1312</v>
      </c>
      <c r="BR4" s="126" t="s">
        <v>1312</v>
      </c>
      <c r="BS4" s="126" t="s">
        <v>1386</v>
      </c>
      <c r="BT4" s="126" t="s">
        <v>1386</v>
      </c>
      <c r="BU4" s="2"/>
      <c r="BV4" s="3"/>
      <c r="BW4" s="3"/>
      <c r="BX4" s="3"/>
      <c r="BY4" s="3"/>
    </row>
    <row r="5" spans="1:77" ht="41.45" customHeight="1">
      <c r="A5" s="65" t="s">
        <v>236</v>
      </c>
      <c r="C5" s="66"/>
      <c r="D5" s="66" t="s">
        <v>64</v>
      </c>
      <c r="E5" s="67">
        <v>168.79615120274914</v>
      </c>
      <c r="F5" s="69">
        <v>99.99752442532052</v>
      </c>
      <c r="G5" s="103" t="s">
        <v>339</v>
      </c>
      <c r="H5" s="66"/>
      <c r="I5" s="70" t="s">
        <v>236</v>
      </c>
      <c r="J5" s="71"/>
      <c r="K5" s="71"/>
      <c r="L5" s="70" t="s">
        <v>844</v>
      </c>
      <c r="M5" s="74">
        <v>1.82502652151687</v>
      </c>
      <c r="N5" s="75">
        <v>7907.6708984375</v>
      </c>
      <c r="O5" s="75">
        <v>3214.338134765625</v>
      </c>
      <c r="P5" s="76"/>
      <c r="Q5" s="77"/>
      <c r="R5" s="77"/>
      <c r="S5" s="89"/>
      <c r="T5" s="48">
        <v>2</v>
      </c>
      <c r="U5" s="48">
        <v>2</v>
      </c>
      <c r="V5" s="49">
        <v>0</v>
      </c>
      <c r="W5" s="49">
        <v>0.5</v>
      </c>
      <c r="X5" s="49">
        <v>0</v>
      </c>
      <c r="Y5" s="49">
        <v>0.99999</v>
      </c>
      <c r="Z5" s="49">
        <v>1</v>
      </c>
      <c r="AA5" s="49">
        <v>1</v>
      </c>
      <c r="AB5" s="72">
        <v>5</v>
      </c>
      <c r="AC5" s="72"/>
      <c r="AD5" s="73"/>
      <c r="AE5" s="79" t="s">
        <v>567</v>
      </c>
      <c r="AF5" s="79">
        <v>143</v>
      </c>
      <c r="AG5" s="79">
        <v>262</v>
      </c>
      <c r="AH5" s="79">
        <v>9</v>
      </c>
      <c r="AI5" s="79">
        <v>15</v>
      </c>
      <c r="AJ5" s="79"/>
      <c r="AK5" s="79" t="s">
        <v>615</v>
      </c>
      <c r="AL5" s="79" t="s">
        <v>661</v>
      </c>
      <c r="AM5" s="83" t="s">
        <v>695</v>
      </c>
      <c r="AN5" s="79"/>
      <c r="AO5" s="81">
        <v>43578.39686342593</v>
      </c>
      <c r="AP5" s="83" t="s">
        <v>727</v>
      </c>
      <c r="AQ5" s="79" t="b">
        <v>0</v>
      </c>
      <c r="AR5" s="79" t="b">
        <v>0</v>
      </c>
      <c r="AS5" s="79" t="b">
        <v>0</v>
      </c>
      <c r="AT5" s="79"/>
      <c r="AU5" s="79">
        <v>2</v>
      </c>
      <c r="AV5" s="83" t="s">
        <v>765</v>
      </c>
      <c r="AW5" s="79" t="b">
        <v>0</v>
      </c>
      <c r="AX5" s="79" t="s">
        <v>790</v>
      </c>
      <c r="AY5" s="83" t="s">
        <v>793</v>
      </c>
      <c r="AZ5" s="79" t="s">
        <v>66</v>
      </c>
      <c r="BA5" s="79" t="str">
        <f>REPLACE(INDEX(GroupVertices[Group],MATCH(Vertices[[#This Row],[Vertex]],GroupVertices[Vertex],0)),1,1,"")</f>
        <v>7</v>
      </c>
      <c r="BB5" s="48">
        <v>0</v>
      </c>
      <c r="BC5" s="49">
        <v>0</v>
      </c>
      <c r="BD5" s="48">
        <v>0</v>
      </c>
      <c r="BE5" s="49">
        <v>0</v>
      </c>
      <c r="BF5" s="48">
        <v>0</v>
      </c>
      <c r="BG5" s="49">
        <v>0</v>
      </c>
      <c r="BH5" s="48">
        <v>26</v>
      </c>
      <c r="BI5" s="49">
        <v>100</v>
      </c>
      <c r="BJ5" s="48">
        <v>26</v>
      </c>
      <c r="BK5" s="48"/>
      <c r="BL5" s="48"/>
      <c r="BM5" s="48"/>
      <c r="BN5" s="48"/>
      <c r="BO5" s="48"/>
      <c r="BP5" s="48"/>
      <c r="BQ5" s="126" t="s">
        <v>1312</v>
      </c>
      <c r="BR5" s="126" t="s">
        <v>1312</v>
      </c>
      <c r="BS5" s="126" t="s">
        <v>1386</v>
      </c>
      <c r="BT5" s="126" t="s">
        <v>1386</v>
      </c>
      <c r="BU5" s="2"/>
      <c r="BV5" s="3"/>
      <c r="BW5" s="3"/>
      <c r="BX5" s="3"/>
      <c r="BY5" s="3"/>
    </row>
    <row r="6" spans="1:77" ht="41.45" customHeight="1">
      <c r="A6" s="65" t="s">
        <v>237</v>
      </c>
      <c r="C6" s="66"/>
      <c r="D6" s="66" t="s">
        <v>64</v>
      </c>
      <c r="E6" s="67">
        <v>169.8904467353952</v>
      </c>
      <c r="F6" s="69">
        <v>99.99712581583822</v>
      </c>
      <c r="G6" s="103" t="s">
        <v>340</v>
      </c>
      <c r="H6" s="66"/>
      <c r="I6" s="70" t="s">
        <v>237</v>
      </c>
      <c r="J6" s="71"/>
      <c r="K6" s="71"/>
      <c r="L6" s="70" t="s">
        <v>845</v>
      </c>
      <c r="M6" s="74">
        <v>1.9578697749814507</v>
      </c>
      <c r="N6" s="75">
        <v>1785.610595703125</v>
      </c>
      <c r="O6" s="75">
        <v>9661.5986328125</v>
      </c>
      <c r="P6" s="76"/>
      <c r="Q6" s="77"/>
      <c r="R6" s="77"/>
      <c r="S6" s="89"/>
      <c r="T6" s="48">
        <v>0</v>
      </c>
      <c r="U6" s="48">
        <v>4</v>
      </c>
      <c r="V6" s="49">
        <v>0</v>
      </c>
      <c r="W6" s="49">
        <v>0.022727</v>
      </c>
      <c r="X6" s="49">
        <v>0.059806</v>
      </c>
      <c r="Y6" s="49">
        <v>0.7855</v>
      </c>
      <c r="Z6" s="49">
        <v>0.75</v>
      </c>
      <c r="AA6" s="49">
        <v>0</v>
      </c>
      <c r="AB6" s="72">
        <v>6</v>
      </c>
      <c r="AC6" s="72"/>
      <c r="AD6" s="73"/>
      <c r="AE6" s="79" t="s">
        <v>568</v>
      </c>
      <c r="AF6" s="79">
        <v>212</v>
      </c>
      <c r="AG6" s="79">
        <v>300</v>
      </c>
      <c r="AH6" s="79">
        <v>416</v>
      </c>
      <c r="AI6" s="79">
        <v>1112</v>
      </c>
      <c r="AJ6" s="79"/>
      <c r="AK6" s="79" t="s">
        <v>616</v>
      </c>
      <c r="AL6" s="79" t="s">
        <v>662</v>
      </c>
      <c r="AM6" s="79"/>
      <c r="AN6" s="79"/>
      <c r="AO6" s="81">
        <v>42138.06847222222</v>
      </c>
      <c r="AP6" s="79"/>
      <c r="AQ6" s="79" t="b">
        <v>1</v>
      </c>
      <c r="AR6" s="79" t="b">
        <v>0</v>
      </c>
      <c r="AS6" s="79" t="b">
        <v>0</v>
      </c>
      <c r="AT6" s="79"/>
      <c r="AU6" s="79">
        <v>8</v>
      </c>
      <c r="AV6" s="83" t="s">
        <v>765</v>
      </c>
      <c r="AW6" s="79" t="b">
        <v>0</v>
      </c>
      <c r="AX6" s="79" t="s">
        <v>790</v>
      </c>
      <c r="AY6" s="83" t="s">
        <v>794</v>
      </c>
      <c r="AZ6" s="79" t="s">
        <v>66</v>
      </c>
      <c r="BA6" s="79" t="str">
        <f>REPLACE(INDEX(GroupVertices[Group],MATCH(Vertices[[#This Row],[Vertex]],GroupVertices[Vertex],0)),1,1,"")</f>
        <v>1</v>
      </c>
      <c r="BB6" s="48">
        <v>1</v>
      </c>
      <c r="BC6" s="49">
        <v>2.4390243902439024</v>
      </c>
      <c r="BD6" s="48">
        <v>0</v>
      </c>
      <c r="BE6" s="49">
        <v>0</v>
      </c>
      <c r="BF6" s="48">
        <v>0</v>
      </c>
      <c r="BG6" s="49">
        <v>0</v>
      </c>
      <c r="BH6" s="48">
        <v>40</v>
      </c>
      <c r="BI6" s="49">
        <v>97.5609756097561</v>
      </c>
      <c r="BJ6" s="48">
        <v>41</v>
      </c>
      <c r="BK6" s="48"/>
      <c r="BL6" s="48"/>
      <c r="BM6" s="48"/>
      <c r="BN6" s="48"/>
      <c r="BO6" s="48"/>
      <c r="BP6" s="48"/>
      <c r="BQ6" s="126" t="s">
        <v>1451</v>
      </c>
      <c r="BR6" s="126" t="s">
        <v>1451</v>
      </c>
      <c r="BS6" s="126" t="s">
        <v>1382</v>
      </c>
      <c r="BT6" s="126" t="s">
        <v>1382</v>
      </c>
      <c r="BU6" s="2"/>
      <c r="BV6" s="3"/>
      <c r="BW6" s="3"/>
      <c r="BX6" s="3"/>
      <c r="BY6" s="3"/>
    </row>
    <row r="7" spans="1:77" ht="41.45" customHeight="1">
      <c r="A7" s="65" t="s">
        <v>266</v>
      </c>
      <c r="C7" s="66"/>
      <c r="D7" s="66" t="s">
        <v>64</v>
      </c>
      <c r="E7" s="67">
        <v>165.36927835051546</v>
      </c>
      <c r="F7" s="69">
        <v>99.99877270238348</v>
      </c>
      <c r="G7" s="103" t="s">
        <v>366</v>
      </c>
      <c r="H7" s="66"/>
      <c r="I7" s="70" t="s">
        <v>266</v>
      </c>
      <c r="J7" s="71"/>
      <c r="K7" s="71"/>
      <c r="L7" s="70" t="s">
        <v>846</v>
      </c>
      <c r="M7" s="74">
        <v>1.4090173856672616</v>
      </c>
      <c r="N7" s="75">
        <v>2084.9931640625</v>
      </c>
      <c r="O7" s="75">
        <v>4864.140625</v>
      </c>
      <c r="P7" s="76"/>
      <c r="Q7" s="77"/>
      <c r="R7" s="77"/>
      <c r="S7" s="89"/>
      <c r="T7" s="48">
        <v>10</v>
      </c>
      <c r="U7" s="48">
        <v>4</v>
      </c>
      <c r="V7" s="49">
        <v>54</v>
      </c>
      <c r="W7" s="49">
        <v>0.027778</v>
      </c>
      <c r="X7" s="49">
        <v>0.111166</v>
      </c>
      <c r="Y7" s="49">
        <v>2.224711</v>
      </c>
      <c r="Z7" s="49">
        <v>0.21212121212121213</v>
      </c>
      <c r="AA7" s="49">
        <v>0.16666666666666666</v>
      </c>
      <c r="AB7" s="72">
        <v>7</v>
      </c>
      <c r="AC7" s="72"/>
      <c r="AD7" s="73"/>
      <c r="AE7" s="79" t="s">
        <v>569</v>
      </c>
      <c r="AF7" s="79">
        <v>53</v>
      </c>
      <c r="AG7" s="79">
        <v>143</v>
      </c>
      <c r="AH7" s="79">
        <v>70</v>
      </c>
      <c r="AI7" s="79">
        <v>61</v>
      </c>
      <c r="AJ7" s="79"/>
      <c r="AK7" s="79" t="s">
        <v>617</v>
      </c>
      <c r="AL7" s="79"/>
      <c r="AM7" s="79"/>
      <c r="AN7" s="79"/>
      <c r="AO7" s="81">
        <v>43009.83945601852</v>
      </c>
      <c r="AP7" s="83" t="s">
        <v>728</v>
      </c>
      <c r="AQ7" s="79" t="b">
        <v>1</v>
      </c>
      <c r="AR7" s="79" t="b">
        <v>0</v>
      </c>
      <c r="AS7" s="79" t="b">
        <v>0</v>
      </c>
      <c r="AT7" s="79"/>
      <c r="AU7" s="79">
        <v>1</v>
      </c>
      <c r="AV7" s="79"/>
      <c r="AW7" s="79" t="b">
        <v>0</v>
      </c>
      <c r="AX7" s="79" t="s">
        <v>790</v>
      </c>
      <c r="AY7" s="83" t="s">
        <v>795</v>
      </c>
      <c r="AZ7" s="79" t="s">
        <v>66</v>
      </c>
      <c r="BA7" s="79" t="str">
        <f>REPLACE(INDEX(GroupVertices[Group],MATCH(Vertices[[#This Row],[Vertex]],GroupVertices[Vertex],0)),1,1,"")</f>
        <v>1</v>
      </c>
      <c r="BB7" s="48">
        <v>5</v>
      </c>
      <c r="BC7" s="49">
        <v>4.166666666666667</v>
      </c>
      <c r="BD7" s="48">
        <v>1</v>
      </c>
      <c r="BE7" s="49">
        <v>0.8333333333333334</v>
      </c>
      <c r="BF7" s="48">
        <v>0</v>
      </c>
      <c r="BG7" s="49">
        <v>0</v>
      </c>
      <c r="BH7" s="48">
        <v>114</v>
      </c>
      <c r="BI7" s="49">
        <v>95</v>
      </c>
      <c r="BJ7" s="48">
        <v>120</v>
      </c>
      <c r="BK7" s="48"/>
      <c r="BL7" s="48"/>
      <c r="BM7" s="48"/>
      <c r="BN7" s="48"/>
      <c r="BO7" s="48" t="s">
        <v>1445</v>
      </c>
      <c r="BP7" s="48" t="s">
        <v>1449</v>
      </c>
      <c r="BQ7" s="126" t="s">
        <v>1452</v>
      </c>
      <c r="BR7" s="126" t="s">
        <v>1465</v>
      </c>
      <c r="BS7" s="126" t="s">
        <v>1471</v>
      </c>
      <c r="BT7" s="126" t="s">
        <v>1471</v>
      </c>
      <c r="BU7" s="2"/>
      <c r="BV7" s="3"/>
      <c r="BW7" s="3"/>
      <c r="BX7" s="3"/>
      <c r="BY7" s="3"/>
    </row>
    <row r="8" spans="1:77" ht="41.45" customHeight="1">
      <c r="A8" s="65" t="s">
        <v>264</v>
      </c>
      <c r="C8" s="66"/>
      <c r="D8" s="66" t="s">
        <v>64</v>
      </c>
      <c r="E8" s="67">
        <v>171.7046735395189</v>
      </c>
      <c r="F8" s="69">
        <v>99.99646496327549</v>
      </c>
      <c r="G8" s="103" t="s">
        <v>364</v>
      </c>
      <c r="H8" s="66"/>
      <c r="I8" s="70" t="s">
        <v>264</v>
      </c>
      <c r="J8" s="71"/>
      <c r="K8" s="71"/>
      <c r="L8" s="70" t="s">
        <v>847</v>
      </c>
      <c r="M8" s="74">
        <v>2.1781099057253606</v>
      </c>
      <c r="N8" s="75">
        <v>1824.7957763671875</v>
      </c>
      <c r="O8" s="75">
        <v>6181.53515625</v>
      </c>
      <c r="P8" s="76"/>
      <c r="Q8" s="77"/>
      <c r="R8" s="77"/>
      <c r="S8" s="89"/>
      <c r="T8" s="48">
        <v>10</v>
      </c>
      <c r="U8" s="48">
        <v>3</v>
      </c>
      <c r="V8" s="49">
        <v>14</v>
      </c>
      <c r="W8" s="49">
        <v>0.027027</v>
      </c>
      <c r="X8" s="49">
        <v>0.109396</v>
      </c>
      <c r="Y8" s="49">
        <v>1.96872</v>
      </c>
      <c r="Z8" s="49">
        <v>0.2545454545454545</v>
      </c>
      <c r="AA8" s="49">
        <v>0.18181818181818182</v>
      </c>
      <c r="AB8" s="72">
        <v>8</v>
      </c>
      <c r="AC8" s="72"/>
      <c r="AD8" s="73"/>
      <c r="AE8" s="79" t="s">
        <v>570</v>
      </c>
      <c r="AF8" s="79">
        <v>1040</v>
      </c>
      <c r="AG8" s="79">
        <v>363</v>
      </c>
      <c r="AH8" s="79">
        <v>647</v>
      </c>
      <c r="AI8" s="79">
        <v>1620</v>
      </c>
      <c r="AJ8" s="79"/>
      <c r="AK8" s="79" t="s">
        <v>618</v>
      </c>
      <c r="AL8" s="79" t="s">
        <v>663</v>
      </c>
      <c r="AM8" s="83" t="s">
        <v>696</v>
      </c>
      <c r="AN8" s="79"/>
      <c r="AO8" s="81">
        <v>43473.66789351852</v>
      </c>
      <c r="AP8" s="83" t="s">
        <v>729</v>
      </c>
      <c r="AQ8" s="79" t="b">
        <v>0</v>
      </c>
      <c r="AR8" s="79" t="b">
        <v>0</v>
      </c>
      <c r="AS8" s="79" t="b">
        <v>0</v>
      </c>
      <c r="AT8" s="79"/>
      <c r="AU8" s="79">
        <v>7</v>
      </c>
      <c r="AV8" s="83" t="s">
        <v>765</v>
      </c>
      <c r="AW8" s="79" t="b">
        <v>0</v>
      </c>
      <c r="AX8" s="79" t="s">
        <v>790</v>
      </c>
      <c r="AY8" s="83" t="s">
        <v>796</v>
      </c>
      <c r="AZ8" s="79" t="s">
        <v>66</v>
      </c>
      <c r="BA8" s="79" t="str">
        <f>REPLACE(INDEX(GroupVertices[Group],MATCH(Vertices[[#This Row],[Vertex]],GroupVertices[Vertex],0)),1,1,"")</f>
        <v>1</v>
      </c>
      <c r="BB8" s="48">
        <v>1</v>
      </c>
      <c r="BC8" s="49">
        <v>2.4390243902439024</v>
      </c>
      <c r="BD8" s="48">
        <v>0</v>
      </c>
      <c r="BE8" s="49">
        <v>0</v>
      </c>
      <c r="BF8" s="48">
        <v>0</v>
      </c>
      <c r="BG8" s="49">
        <v>0</v>
      </c>
      <c r="BH8" s="48">
        <v>40</v>
      </c>
      <c r="BI8" s="49">
        <v>97.5609756097561</v>
      </c>
      <c r="BJ8" s="48">
        <v>41</v>
      </c>
      <c r="BK8" s="48"/>
      <c r="BL8" s="48"/>
      <c r="BM8" s="48"/>
      <c r="BN8" s="48"/>
      <c r="BO8" s="48"/>
      <c r="BP8" s="48"/>
      <c r="BQ8" s="126" t="s">
        <v>1451</v>
      </c>
      <c r="BR8" s="126" t="s">
        <v>1451</v>
      </c>
      <c r="BS8" s="126" t="s">
        <v>1382</v>
      </c>
      <c r="BT8" s="126" t="s">
        <v>1382</v>
      </c>
      <c r="BU8" s="2"/>
      <c r="BV8" s="3"/>
      <c r="BW8" s="3"/>
      <c r="BX8" s="3"/>
      <c r="BY8" s="3"/>
    </row>
    <row r="9" spans="1:77" ht="41.45" customHeight="1">
      <c r="A9" s="65" t="s">
        <v>274</v>
      </c>
      <c r="C9" s="66"/>
      <c r="D9" s="66" t="s">
        <v>64</v>
      </c>
      <c r="E9" s="67">
        <v>164.87972508591065</v>
      </c>
      <c r="F9" s="69">
        <v>99.99895102767819</v>
      </c>
      <c r="G9" s="103" t="s">
        <v>776</v>
      </c>
      <c r="H9" s="66"/>
      <c r="I9" s="70" t="s">
        <v>274</v>
      </c>
      <c r="J9" s="71"/>
      <c r="K9" s="71"/>
      <c r="L9" s="70" t="s">
        <v>848</v>
      </c>
      <c r="M9" s="74">
        <v>1.3495875091173177</v>
      </c>
      <c r="N9" s="75">
        <v>1554.791259765625</v>
      </c>
      <c r="O9" s="75">
        <v>4497.744140625</v>
      </c>
      <c r="P9" s="76"/>
      <c r="Q9" s="77"/>
      <c r="R9" s="77"/>
      <c r="S9" s="89"/>
      <c r="T9" s="48">
        <v>14</v>
      </c>
      <c r="U9" s="48">
        <v>0</v>
      </c>
      <c r="V9" s="49">
        <v>282</v>
      </c>
      <c r="W9" s="49">
        <v>0.035714</v>
      </c>
      <c r="X9" s="49">
        <v>0.115106</v>
      </c>
      <c r="Y9" s="49">
        <v>2.860302</v>
      </c>
      <c r="Z9" s="49">
        <v>0.16483516483516483</v>
      </c>
      <c r="AA9" s="49">
        <v>0</v>
      </c>
      <c r="AB9" s="72">
        <v>9</v>
      </c>
      <c r="AC9" s="72"/>
      <c r="AD9" s="73"/>
      <c r="AE9" s="79" t="s">
        <v>571</v>
      </c>
      <c r="AF9" s="79">
        <v>79</v>
      </c>
      <c r="AG9" s="79">
        <v>126</v>
      </c>
      <c r="AH9" s="79">
        <v>710</v>
      </c>
      <c r="AI9" s="79">
        <v>2</v>
      </c>
      <c r="AJ9" s="79"/>
      <c r="AK9" s="79" t="s">
        <v>619</v>
      </c>
      <c r="AL9" s="79" t="s">
        <v>538</v>
      </c>
      <c r="AM9" s="83" t="s">
        <v>697</v>
      </c>
      <c r="AN9" s="79"/>
      <c r="AO9" s="81">
        <v>42600.21954861111</v>
      </c>
      <c r="AP9" s="83" t="s">
        <v>730</v>
      </c>
      <c r="AQ9" s="79" t="b">
        <v>1</v>
      </c>
      <c r="AR9" s="79" t="b">
        <v>0</v>
      </c>
      <c r="AS9" s="79" t="b">
        <v>0</v>
      </c>
      <c r="AT9" s="79"/>
      <c r="AU9" s="79">
        <v>2</v>
      </c>
      <c r="AV9" s="79"/>
      <c r="AW9" s="79" t="b">
        <v>0</v>
      </c>
      <c r="AX9" s="79" t="s">
        <v>790</v>
      </c>
      <c r="AY9" s="83" t="s">
        <v>797</v>
      </c>
      <c r="AZ9" s="79" t="s">
        <v>65</v>
      </c>
      <c r="BA9" s="79" t="str">
        <f>REPLACE(INDEX(GroupVertices[Group],MATCH(Vertices[[#This Row],[Vertex]],GroupVertices[Vertex],0)),1,1,"")</f>
        <v>1</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41.45" customHeight="1">
      <c r="A10" s="65" t="s">
        <v>265</v>
      </c>
      <c r="C10" s="66"/>
      <c r="D10" s="66" t="s">
        <v>64</v>
      </c>
      <c r="E10" s="67">
        <v>258.4131958762887</v>
      </c>
      <c r="F10" s="69">
        <v>99.96488040666559</v>
      </c>
      <c r="G10" s="103" t="s">
        <v>365</v>
      </c>
      <c r="H10" s="66"/>
      <c r="I10" s="70" t="s">
        <v>265</v>
      </c>
      <c r="J10" s="71"/>
      <c r="K10" s="71"/>
      <c r="L10" s="70" t="s">
        <v>849</v>
      </c>
      <c r="M10" s="74">
        <v>12.704189805247799</v>
      </c>
      <c r="N10" s="75">
        <v>1835.1043701171875</v>
      </c>
      <c r="O10" s="75">
        <v>4516.77734375</v>
      </c>
      <c r="P10" s="76"/>
      <c r="Q10" s="77"/>
      <c r="R10" s="77"/>
      <c r="S10" s="89"/>
      <c r="T10" s="48">
        <v>10</v>
      </c>
      <c r="U10" s="48">
        <v>3</v>
      </c>
      <c r="V10" s="49">
        <v>14</v>
      </c>
      <c r="W10" s="49">
        <v>0.027027</v>
      </c>
      <c r="X10" s="49">
        <v>0.109396</v>
      </c>
      <c r="Y10" s="49">
        <v>1.96872</v>
      </c>
      <c r="Z10" s="49">
        <v>0.2545454545454545</v>
      </c>
      <c r="AA10" s="49">
        <v>0.18181818181818182</v>
      </c>
      <c r="AB10" s="72">
        <v>10</v>
      </c>
      <c r="AC10" s="72"/>
      <c r="AD10" s="73"/>
      <c r="AE10" s="79" t="s">
        <v>572</v>
      </c>
      <c r="AF10" s="79">
        <v>78</v>
      </c>
      <c r="AG10" s="79">
        <v>3374</v>
      </c>
      <c r="AH10" s="79">
        <v>901</v>
      </c>
      <c r="AI10" s="79">
        <v>1159</v>
      </c>
      <c r="AJ10" s="79"/>
      <c r="AK10" s="79" t="s">
        <v>620</v>
      </c>
      <c r="AL10" s="79"/>
      <c r="AM10" s="83" t="s">
        <v>698</v>
      </c>
      <c r="AN10" s="79"/>
      <c r="AO10" s="81">
        <v>43376.05888888889</v>
      </c>
      <c r="AP10" s="83" t="s">
        <v>731</v>
      </c>
      <c r="AQ10" s="79" t="b">
        <v>1</v>
      </c>
      <c r="AR10" s="79" t="b">
        <v>0</v>
      </c>
      <c r="AS10" s="79" t="b">
        <v>1</v>
      </c>
      <c r="AT10" s="79"/>
      <c r="AU10" s="79">
        <v>59</v>
      </c>
      <c r="AV10" s="79"/>
      <c r="AW10" s="79" t="b">
        <v>0</v>
      </c>
      <c r="AX10" s="79" t="s">
        <v>790</v>
      </c>
      <c r="AY10" s="83" t="s">
        <v>798</v>
      </c>
      <c r="AZ10" s="79" t="s">
        <v>66</v>
      </c>
      <c r="BA10" s="79" t="str">
        <f>REPLACE(INDEX(GroupVertices[Group],MATCH(Vertices[[#This Row],[Vertex]],GroupVertices[Vertex],0)),1,1,"")</f>
        <v>1</v>
      </c>
      <c r="BB10" s="48">
        <v>4</v>
      </c>
      <c r="BC10" s="49">
        <v>3.8461538461538463</v>
      </c>
      <c r="BD10" s="48">
        <v>0</v>
      </c>
      <c r="BE10" s="49">
        <v>0</v>
      </c>
      <c r="BF10" s="48">
        <v>0</v>
      </c>
      <c r="BG10" s="49">
        <v>0</v>
      </c>
      <c r="BH10" s="48">
        <v>100</v>
      </c>
      <c r="BI10" s="49">
        <v>96.15384615384616</v>
      </c>
      <c r="BJ10" s="48">
        <v>104</v>
      </c>
      <c r="BK10" s="48"/>
      <c r="BL10" s="48"/>
      <c r="BM10" s="48"/>
      <c r="BN10" s="48"/>
      <c r="BO10" s="48" t="s">
        <v>1446</v>
      </c>
      <c r="BP10" s="48" t="s">
        <v>322</v>
      </c>
      <c r="BQ10" s="126" t="s">
        <v>1453</v>
      </c>
      <c r="BR10" s="126" t="s">
        <v>1466</v>
      </c>
      <c r="BS10" s="126" t="s">
        <v>1472</v>
      </c>
      <c r="BT10" s="126" t="s">
        <v>1472</v>
      </c>
      <c r="BU10" s="2"/>
      <c r="BV10" s="3"/>
      <c r="BW10" s="3"/>
      <c r="BX10" s="3"/>
      <c r="BY10" s="3"/>
    </row>
    <row r="11" spans="1:77" ht="41.45" customHeight="1">
      <c r="A11" s="65" t="s">
        <v>238</v>
      </c>
      <c r="C11" s="66"/>
      <c r="D11" s="66" t="s">
        <v>64</v>
      </c>
      <c r="E11" s="67">
        <v>182.90680412371134</v>
      </c>
      <c r="F11" s="69">
        <v>99.99238446094361</v>
      </c>
      <c r="G11" s="103" t="s">
        <v>341</v>
      </c>
      <c r="H11" s="66"/>
      <c r="I11" s="70" t="s">
        <v>238</v>
      </c>
      <c r="J11" s="71"/>
      <c r="K11" s="71"/>
      <c r="L11" s="70" t="s">
        <v>850</v>
      </c>
      <c r="M11" s="74">
        <v>3.538005316191727</v>
      </c>
      <c r="N11" s="75">
        <v>1541.2144775390625</v>
      </c>
      <c r="O11" s="75">
        <v>965.80615234375</v>
      </c>
      <c r="P11" s="76"/>
      <c r="Q11" s="77"/>
      <c r="R11" s="77"/>
      <c r="S11" s="89"/>
      <c r="T11" s="48">
        <v>0</v>
      </c>
      <c r="U11" s="48">
        <v>4</v>
      </c>
      <c r="V11" s="49">
        <v>0</v>
      </c>
      <c r="W11" s="49">
        <v>0.022727</v>
      </c>
      <c r="X11" s="49">
        <v>0.059806</v>
      </c>
      <c r="Y11" s="49">
        <v>0.7855</v>
      </c>
      <c r="Z11" s="49">
        <v>0.75</v>
      </c>
      <c r="AA11" s="49">
        <v>0</v>
      </c>
      <c r="AB11" s="72">
        <v>11</v>
      </c>
      <c r="AC11" s="72"/>
      <c r="AD11" s="73"/>
      <c r="AE11" s="79" t="s">
        <v>573</v>
      </c>
      <c r="AF11" s="79">
        <v>73</v>
      </c>
      <c r="AG11" s="79">
        <v>752</v>
      </c>
      <c r="AH11" s="79">
        <v>1417</v>
      </c>
      <c r="AI11" s="79">
        <v>1798</v>
      </c>
      <c r="AJ11" s="79"/>
      <c r="AK11" s="79" t="s">
        <v>621</v>
      </c>
      <c r="AL11" s="79"/>
      <c r="AM11" s="83" t="s">
        <v>699</v>
      </c>
      <c r="AN11" s="79"/>
      <c r="AO11" s="81">
        <v>42936.63607638889</v>
      </c>
      <c r="AP11" s="79"/>
      <c r="AQ11" s="79" t="b">
        <v>0</v>
      </c>
      <c r="AR11" s="79" t="b">
        <v>0</v>
      </c>
      <c r="AS11" s="79" t="b">
        <v>0</v>
      </c>
      <c r="AT11" s="79"/>
      <c r="AU11" s="79">
        <v>10</v>
      </c>
      <c r="AV11" s="83" t="s">
        <v>765</v>
      </c>
      <c r="AW11" s="79" t="b">
        <v>0</v>
      </c>
      <c r="AX11" s="79" t="s">
        <v>790</v>
      </c>
      <c r="AY11" s="83" t="s">
        <v>799</v>
      </c>
      <c r="AZ11" s="79" t="s">
        <v>66</v>
      </c>
      <c r="BA11" s="79" t="str">
        <f>REPLACE(INDEX(GroupVertices[Group],MATCH(Vertices[[#This Row],[Vertex]],GroupVertices[Vertex],0)),1,1,"")</f>
        <v>1</v>
      </c>
      <c r="BB11" s="48">
        <v>1</v>
      </c>
      <c r="BC11" s="49">
        <v>2.4390243902439024</v>
      </c>
      <c r="BD11" s="48">
        <v>0</v>
      </c>
      <c r="BE11" s="49">
        <v>0</v>
      </c>
      <c r="BF11" s="48">
        <v>0</v>
      </c>
      <c r="BG11" s="49">
        <v>0</v>
      </c>
      <c r="BH11" s="48">
        <v>40</v>
      </c>
      <c r="BI11" s="49">
        <v>97.5609756097561</v>
      </c>
      <c r="BJ11" s="48">
        <v>41</v>
      </c>
      <c r="BK11" s="48"/>
      <c r="BL11" s="48"/>
      <c r="BM11" s="48"/>
      <c r="BN11" s="48"/>
      <c r="BO11" s="48"/>
      <c r="BP11" s="48"/>
      <c r="BQ11" s="126" t="s">
        <v>1451</v>
      </c>
      <c r="BR11" s="126" t="s">
        <v>1451</v>
      </c>
      <c r="BS11" s="126" t="s">
        <v>1382</v>
      </c>
      <c r="BT11" s="126" t="s">
        <v>1382</v>
      </c>
      <c r="BU11" s="2"/>
      <c r="BV11" s="3"/>
      <c r="BW11" s="3"/>
      <c r="BX11" s="3"/>
      <c r="BY11" s="3"/>
    </row>
    <row r="12" spans="1:77" ht="41.45" customHeight="1">
      <c r="A12" s="65" t="s">
        <v>239</v>
      </c>
      <c r="C12" s="66"/>
      <c r="D12" s="66" t="s">
        <v>64</v>
      </c>
      <c r="E12" s="67">
        <v>213.25910652920962</v>
      </c>
      <c r="F12" s="69">
        <v>99.98132829267168</v>
      </c>
      <c r="G12" s="103" t="s">
        <v>342</v>
      </c>
      <c r="H12" s="66"/>
      <c r="I12" s="70" t="s">
        <v>239</v>
      </c>
      <c r="J12" s="71"/>
      <c r="K12" s="71"/>
      <c r="L12" s="70" t="s">
        <v>851</v>
      </c>
      <c r="M12" s="74">
        <v>7.222657662288256</v>
      </c>
      <c r="N12" s="75">
        <v>1412.407470703125</v>
      </c>
      <c r="O12" s="75">
        <v>8811.970703125</v>
      </c>
      <c r="P12" s="76"/>
      <c r="Q12" s="77"/>
      <c r="R12" s="77"/>
      <c r="S12" s="89"/>
      <c r="T12" s="48">
        <v>0</v>
      </c>
      <c r="U12" s="48">
        <v>4</v>
      </c>
      <c r="V12" s="49">
        <v>0</v>
      </c>
      <c r="W12" s="49">
        <v>0.022727</v>
      </c>
      <c r="X12" s="49">
        <v>0.059806</v>
      </c>
      <c r="Y12" s="49">
        <v>0.7855</v>
      </c>
      <c r="Z12" s="49">
        <v>0.75</v>
      </c>
      <c r="AA12" s="49">
        <v>0</v>
      </c>
      <c r="AB12" s="72">
        <v>12</v>
      </c>
      <c r="AC12" s="72"/>
      <c r="AD12" s="73"/>
      <c r="AE12" s="79" t="s">
        <v>239</v>
      </c>
      <c r="AF12" s="79">
        <v>387</v>
      </c>
      <c r="AG12" s="79">
        <v>1806</v>
      </c>
      <c r="AH12" s="79">
        <v>6145</v>
      </c>
      <c r="AI12" s="79">
        <v>2851</v>
      </c>
      <c r="AJ12" s="79"/>
      <c r="AK12" s="79" t="s">
        <v>622</v>
      </c>
      <c r="AL12" s="79" t="s">
        <v>664</v>
      </c>
      <c r="AM12" s="83" t="s">
        <v>700</v>
      </c>
      <c r="AN12" s="79"/>
      <c r="AO12" s="81">
        <v>39633.21888888889</v>
      </c>
      <c r="AP12" s="83" t="s">
        <v>732</v>
      </c>
      <c r="AQ12" s="79" t="b">
        <v>0</v>
      </c>
      <c r="AR12" s="79" t="b">
        <v>0</v>
      </c>
      <c r="AS12" s="79" t="b">
        <v>0</v>
      </c>
      <c r="AT12" s="79"/>
      <c r="AU12" s="79">
        <v>116</v>
      </c>
      <c r="AV12" s="83" t="s">
        <v>765</v>
      </c>
      <c r="AW12" s="79" t="b">
        <v>0</v>
      </c>
      <c r="AX12" s="79" t="s">
        <v>790</v>
      </c>
      <c r="AY12" s="83" t="s">
        <v>800</v>
      </c>
      <c r="AZ12" s="79" t="s">
        <v>66</v>
      </c>
      <c r="BA12" s="79" t="str">
        <f>REPLACE(INDEX(GroupVertices[Group],MATCH(Vertices[[#This Row],[Vertex]],GroupVertices[Vertex],0)),1,1,"")</f>
        <v>1</v>
      </c>
      <c r="BB12" s="48">
        <v>1</v>
      </c>
      <c r="BC12" s="49">
        <v>2.4390243902439024</v>
      </c>
      <c r="BD12" s="48">
        <v>0</v>
      </c>
      <c r="BE12" s="49">
        <v>0</v>
      </c>
      <c r="BF12" s="48">
        <v>0</v>
      </c>
      <c r="BG12" s="49">
        <v>0</v>
      </c>
      <c r="BH12" s="48">
        <v>40</v>
      </c>
      <c r="BI12" s="49">
        <v>97.5609756097561</v>
      </c>
      <c r="BJ12" s="48">
        <v>41</v>
      </c>
      <c r="BK12" s="48"/>
      <c r="BL12" s="48"/>
      <c r="BM12" s="48"/>
      <c r="BN12" s="48"/>
      <c r="BO12" s="48"/>
      <c r="BP12" s="48"/>
      <c r="BQ12" s="126" t="s">
        <v>1451</v>
      </c>
      <c r="BR12" s="126" t="s">
        <v>1451</v>
      </c>
      <c r="BS12" s="126" t="s">
        <v>1382</v>
      </c>
      <c r="BT12" s="126" t="s">
        <v>1382</v>
      </c>
      <c r="BU12" s="2"/>
      <c r="BV12" s="3"/>
      <c r="BW12" s="3"/>
      <c r="BX12" s="3"/>
      <c r="BY12" s="3"/>
    </row>
    <row r="13" spans="1:77" ht="41.45" customHeight="1">
      <c r="A13" s="65" t="s">
        <v>240</v>
      </c>
      <c r="C13" s="66"/>
      <c r="D13" s="66" t="s">
        <v>64</v>
      </c>
      <c r="E13" s="67">
        <v>167.7018556701031</v>
      </c>
      <c r="F13" s="69">
        <v>99.99792303480281</v>
      </c>
      <c r="G13" s="103" t="s">
        <v>343</v>
      </c>
      <c r="H13" s="66"/>
      <c r="I13" s="70" t="s">
        <v>240</v>
      </c>
      <c r="J13" s="71"/>
      <c r="K13" s="71"/>
      <c r="L13" s="70" t="s">
        <v>852</v>
      </c>
      <c r="M13" s="74">
        <v>1.6921832680522892</v>
      </c>
      <c r="N13" s="75">
        <v>2425.79052734375</v>
      </c>
      <c r="O13" s="75">
        <v>6272.85595703125</v>
      </c>
      <c r="P13" s="76"/>
      <c r="Q13" s="77"/>
      <c r="R13" s="77"/>
      <c r="S13" s="89"/>
      <c r="T13" s="48">
        <v>0</v>
      </c>
      <c r="U13" s="48">
        <v>4</v>
      </c>
      <c r="V13" s="49">
        <v>0</v>
      </c>
      <c r="W13" s="49">
        <v>0.022727</v>
      </c>
      <c r="X13" s="49">
        <v>0.059806</v>
      </c>
      <c r="Y13" s="49">
        <v>0.7855</v>
      </c>
      <c r="Z13" s="49">
        <v>0.75</v>
      </c>
      <c r="AA13" s="49">
        <v>0</v>
      </c>
      <c r="AB13" s="72">
        <v>13</v>
      </c>
      <c r="AC13" s="72"/>
      <c r="AD13" s="73"/>
      <c r="AE13" s="79" t="s">
        <v>574</v>
      </c>
      <c r="AF13" s="79">
        <v>154</v>
      </c>
      <c r="AG13" s="79">
        <v>224</v>
      </c>
      <c r="AH13" s="79">
        <v>884</v>
      </c>
      <c r="AI13" s="79">
        <v>36</v>
      </c>
      <c r="AJ13" s="79"/>
      <c r="AK13" s="79" t="s">
        <v>623</v>
      </c>
      <c r="AL13" s="79"/>
      <c r="AM13" s="79"/>
      <c r="AN13" s="79"/>
      <c r="AO13" s="81">
        <v>39906.04267361111</v>
      </c>
      <c r="AP13" s="83" t="s">
        <v>733</v>
      </c>
      <c r="AQ13" s="79" t="b">
        <v>0</v>
      </c>
      <c r="AR13" s="79" t="b">
        <v>0</v>
      </c>
      <c r="AS13" s="79" t="b">
        <v>1</v>
      </c>
      <c r="AT13" s="79"/>
      <c r="AU13" s="79">
        <v>18</v>
      </c>
      <c r="AV13" s="83" t="s">
        <v>767</v>
      </c>
      <c r="AW13" s="79" t="b">
        <v>0</v>
      </c>
      <c r="AX13" s="79" t="s">
        <v>790</v>
      </c>
      <c r="AY13" s="83" t="s">
        <v>801</v>
      </c>
      <c r="AZ13" s="79" t="s">
        <v>66</v>
      </c>
      <c r="BA13" s="79" t="str">
        <f>REPLACE(INDEX(GroupVertices[Group],MATCH(Vertices[[#This Row],[Vertex]],GroupVertices[Vertex],0)),1,1,"")</f>
        <v>1</v>
      </c>
      <c r="BB13" s="48">
        <v>1</v>
      </c>
      <c r="BC13" s="49">
        <v>2.4390243902439024</v>
      </c>
      <c r="BD13" s="48">
        <v>0</v>
      </c>
      <c r="BE13" s="49">
        <v>0</v>
      </c>
      <c r="BF13" s="48">
        <v>0</v>
      </c>
      <c r="BG13" s="49">
        <v>0</v>
      </c>
      <c r="BH13" s="48">
        <v>40</v>
      </c>
      <c r="BI13" s="49">
        <v>97.5609756097561</v>
      </c>
      <c r="BJ13" s="48">
        <v>41</v>
      </c>
      <c r="BK13" s="48"/>
      <c r="BL13" s="48"/>
      <c r="BM13" s="48"/>
      <c r="BN13" s="48"/>
      <c r="BO13" s="48"/>
      <c r="BP13" s="48"/>
      <c r="BQ13" s="126" t="s">
        <v>1451</v>
      </c>
      <c r="BR13" s="126" t="s">
        <v>1451</v>
      </c>
      <c r="BS13" s="126" t="s">
        <v>1382</v>
      </c>
      <c r="BT13" s="126" t="s">
        <v>1382</v>
      </c>
      <c r="BU13" s="2"/>
      <c r="BV13" s="3"/>
      <c r="BW13" s="3"/>
      <c r="BX13" s="3"/>
      <c r="BY13" s="3"/>
    </row>
    <row r="14" spans="1:77" ht="41.45" customHeight="1">
      <c r="A14" s="65" t="s">
        <v>241</v>
      </c>
      <c r="C14" s="66"/>
      <c r="D14" s="66" t="s">
        <v>64</v>
      </c>
      <c r="E14" s="67">
        <v>290.2341580756014</v>
      </c>
      <c r="F14" s="69">
        <v>99.95328926250951</v>
      </c>
      <c r="G14" s="103" t="s">
        <v>344</v>
      </c>
      <c r="H14" s="66"/>
      <c r="I14" s="70" t="s">
        <v>241</v>
      </c>
      <c r="J14" s="71"/>
      <c r="K14" s="71"/>
      <c r="L14" s="70" t="s">
        <v>853</v>
      </c>
      <c r="M14" s="74">
        <v>16.56713178099416</v>
      </c>
      <c r="N14" s="75">
        <v>1905.747314453125</v>
      </c>
      <c r="O14" s="75">
        <v>392.8929138183594</v>
      </c>
      <c r="P14" s="76"/>
      <c r="Q14" s="77"/>
      <c r="R14" s="77"/>
      <c r="S14" s="89"/>
      <c r="T14" s="48">
        <v>0</v>
      </c>
      <c r="U14" s="48">
        <v>4</v>
      </c>
      <c r="V14" s="49">
        <v>0</v>
      </c>
      <c r="W14" s="49">
        <v>0.022727</v>
      </c>
      <c r="X14" s="49">
        <v>0.059806</v>
      </c>
      <c r="Y14" s="49">
        <v>0.7855</v>
      </c>
      <c r="Z14" s="49">
        <v>0.75</v>
      </c>
      <c r="AA14" s="49">
        <v>0</v>
      </c>
      <c r="AB14" s="72">
        <v>14</v>
      </c>
      <c r="AC14" s="72"/>
      <c r="AD14" s="73"/>
      <c r="AE14" s="79" t="s">
        <v>575</v>
      </c>
      <c r="AF14" s="79">
        <v>4490</v>
      </c>
      <c r="AG14" s="79">
        <v>4479</v>
      </c>
      <c r="AH14" s="79">
        <v>21226</v>
      </c>
      <c r="AI14" s="79">
        <v>13092</v>
      </c>
      <c r="AJ14" s="79"/>
      <c r="AK14" s="79" t="s">
        <v>624</v>
      </c>
      <c r="AL14" s="79" t="s">
        <v>665</v>
      </c>
      <c r="AM14" s="83" t="s">
        <v>701</v>
      </c>
      <c r="AN14" s="79"/>
      <c r="AO14" s="81">
        <v>40929.77332175926</v>
      </c>
      <c r="AP14" s="83" t="s">
        <v>734</v>
      </c>
      <c r="AQ14" s="79" t="b">
        <v>0</v>
      </c>
      <c r="AR14" s="79" t="b">
        <v>0</v>
      </c>
      <c r="AS14" s="79" t="b">
        <v>1</v>
      </c>
      <c r="AT14" s="79"/>
      <c r="AU14" s="79">
        <v>394</v>
      </c>
      <c r="AV14" s="83" t="s">
        <v>768</v>
      </c>
      <c r="AW14" s="79" t="b">
        <v>0</v>
      </c>
      <c r="AX14" s="79" t="s">
        <v>790</v>
      </c>
      <c r="AY14" s="83" t="s">
        <v>802</v>
      </c>
      <c r="AZ14" s="79" t="s">
        <v>66</v>
      </c>
      <c r="BA14" s="79" t="str">
        <f>REPLACE(INDEX(GroupVertices[Group],MATCH(Vertices[[#This Row],[Vertex]],GroupVertices[Vertex],0)),1,1,"")</f>
        <v>1</v>
      </c>
      <c r="BB14" s="48">
        <v>1</v>
      </c>
      <c r="BC14" s="49">
        <v>2.4390243902439024</v>
      </c>
      <c r="BD14" s="48">
        <v>0</v>
      </c>
      <c r="BE14" s="49">
        <v>0</v>
      </c>
      <c r="BF14" s="48">
        <v>0</v>
      </c>
      <c r="BG14" s="49">
        <v>0</v>
      </c>
      <c r="BH14" s="48">
        <v>40</v>
      </c>
      <c r="BI14" s="49">
        <v>97.5609756097561</v>
      </c>
      <c r="BJ14" s="48">
        <v>41</v>
      </c>
      <c r="BK14" s="48"/>
      <c r="BL14" s="48"/>
      <c r="BM14" s="48"/>
      <c r="BN14" s="48"/>
      <c r="BO14" s="48"/>
      <c r="BP14" s="48"/>
      <c r="BQ14" s="126" t="s">
        <v>1451</v>
      </c>
      <c r="BR14" s="126" t="s">
        <v>1451</v>
      </c>
      <c r="BS14" s="126" t="s">
        <v>1382</v>
      </c>
      <c r="BT14" s="126" t="s">
        <v>1382</v>
      </c>
      <c r="BU14" s="2"/>
      <c r="BV14" s="3"/>
      <c r="BW14" s="3"/>
      <c r="BX14" s="3"/>
      <c r="BY14" s="3"/>
    </row>
    <row r="15" spans="1:77" ht="41.45" customHeight="1">
      <c r="A15" s="65" t="s">
        <v>242</v>
      </c>
      <c r="C15" s="66"/>
      <c r="D15" s="66" t="s">
        <v>64</v>
      </c>
      <c r="E15" s="67">
        <v>713.0641924398625</v>
      </c>
      <c r="F15" s="69">
        <v>99.79926865649723</v>
      </c>
      <c r="G15" s="103" t="s">
        <v>345</v>
      </c>
      <c r="H15" s="66"/>
      <c r="I15" s="70" t="s">
        <v>242</v>
      </c>
      <c r="J15" s="71"/>
      <c r="K15" s="71"/>
      <c r="L15" s="70" t="s">
        <v>854</v>
      </c>
      <c r="M15" s="74">
        <v>67.89706574468993</v>
      </c>
      <c r="N15" s="75">
        <v>2182.1728515625</v>
      </c>
      <c r="O15" s="75">
        <v>8908.986328125</v>
      </c>
      <c r="P15" s="76"/>
      <c r="Q15" s="77"/>
      <c r="R15" s="77"/>
      <c r="S15" s="89"/>
      <c r="T15" s="48">
        <v>0</v>
      </c>
      <c r="U15" s="48">
        <v>4</v>
      </c>
      <c r="V15" s="49">
        <v>0</v>
      </c>
      <c r="W15" s="49">
        <v>0.022727</v>
      </c>
      <c r="X15" s="49">
        <v>0.059806</v>
      </c>
      <c r="Y15" s="49">
        <v>0.7855</v>
      </c>
      <c r="Z15" s="49">
        <v>0.75</v>
      </c>
      <c r="AA15" s="49">
        <v>0</v>
      </c>
      <c r="AB15" s="72">
        <v>15</v>
      </c>
      <c r="AC15" s="72"/>
      <c r="AD15" s="73"/>
      <c r="AE15" s="79" t="s">
        <v>576</v>
      </c>
      <c r="AF15" s="79">
        <v>9699</v>
      </c>
      <c r="AG15" s="79">
        <v>19162</v>
      </c>
      <c r="AH15" s="79">
        <v>3584</v>
      </c>
      <c r="AI15" s="79">
        <v>14684</v>
      </c>
      <c r="AJ15" s="79"/>
      <c r="AK15" s="79" t="s">
        <v>625</v>
      </c>
      <c r="AL15" s="79" t="s">
        <v>666</v>
      </c>
      <c r="AM15" s="83" t="s">
        <v>702</v>
      </c>
      <c r="AN15" s="79"/>
      <c r="AO15" s="81">
        <v>41942.1490162037</v>
      </c>
      <c r="AP15" s="83" t="s">
        <v>735</v>
      </c>
      <c r="AQ15" s="79" t="b">
        <v>1</v>
      </c>
      <c r="AR15" s="79" t="b">
        <v>0</v>
      </c>
      <c r="AS15" s="79" t="b">
        <v>1</v>
      </c>
      <c r="AT15" s="79"/>
      <c r="AU15" s="79">
        <v>517</v>
      </c>
      <c r="AV15" s="83" t="s">
        <v>765</v>
      </c>
      <c r="AW15" s="79" t="b">
        <v>0</v>
      </c>
      <c r="AX15" s="79" t="s">
        <v>790</v>
      </c>
      <c r="AY15" s="83" t="s">
        <v>803</v>
      </c>
      <c r="AZ15" s="79" t="s">
        <v>66</v>
      </c>
      <c r="BA15" s="79" t="str">
        <f>REPLACE(INDEX(GroupVertices[Group],MATCH(Vertices[[#This Row],[Vertex]],GroupVertices[Vertex],0)),1,1,"")</f>
        <v>1</v>
      </c>
      <c r="BB15" s="48">
        <v>1</v>
      </c>
      <c r="BC15" s="49">
        <v>2.4390243902439024</v>
      </c>
      <c r="BD15" s="48">
        <v>0</v>
      </c>
      <c r="BE15" s="49">
        <v>0</v>
      </c>
      <c r="BF15" s="48">
        <v>0</v>
      </c>
      <c r="BG15" s="49">
        <v>0</v>
      </c>
      <c r="BH15" s="48">
        <v>40</v>
      </c>
      <c r="BI15" s="49">
        <v>97.5609756097561</v>
      </c>
      <c r="BJ15" s="48">
        <v>41</v>
      </c>
      <c r="BK15" s="48"/>
      <c r="BL15" s="48"/>
      <c r="BM15" s="48"/>
      <c r="BN15" s="48"/>
      <c r="BO15" s="48"/>
      <c r="BP15" s="48"/>
      <c r="BQ15" s="126" t="s">
        <v>1451</v>
      </c>
      <c r="BR15" s="126" t="s">
        <v>1451</v>
      </c>
      <c r="BS15" s="126" t="s">
        <v>1382</v>
      </c>
      <c r="BT15" s="126" t="s">
        <v>1382</v>
      </c>
      <c r="BU15" s="2"/>
      <c r="BV15" s="3"/>
      <c r="BW15" s="3"/>
      <c r="BX15" s="3"/>
      <c r="BY15" s="3"/>
    </row>
    <row r="16" spans="1:77" ht="41.45" customHeight="1">
      <c r="A16" s="65" t="s">
        <v>243</v>
      </c>
      <c r="C16" s="66"/>
      <c r="D16" s="66" t="s">
        <v>64</v>
      </c>
      <c r="E16" s="67">
        <v>198.05415807560138</v>
      </c>
      <c r="F16" s="69">
        <v>99.98686686653086</v>
      </c>
      <c r="G16" s="103" t="s">
        <v>346</v>
      </c>
      <c r="H16" s="66"/>
      <c r="I16" s="70" t="s">
        <v>243</v>
      </c>
      <c r="J16" s="71"/>
      <c r="K16" s="71"/>
      <c r="L16" s="70" t="s">
        <v>855</v>
      </c>
      <c r="M16" s="74">
        <v>5.376835614148819</v>
      </c>
      <c r="N16" s="75">
        <v>7420.7197265625</v>
      </c>
      <c r="O16" s="75">
        <v>9647.7265625</v>
      </c>
      <c r="P16" s="76"/>
      <c r="Q16" s="77"/>
      <c r="R16" s="77"/>
      <c r="S16" s="89"/>
      <c r="T16" s="48">
        <v>1</v>
      </c>
      <c r="U16" s="48">
        <v>2</v>
      </c>
      <c r="V16" s="49">
        <v>1</v>
      </c>
      <c r="W16" s="49">
        <v>0.333333</v>
      </c>
      <c r="X16" s="49">
        <v>0</v>
      </c>
      <c r="Y16" s="49">
        <v>1.18084</v>
      </c>
      <c r="Z16" s="49">
        <v>0.3333333333333333</v>
      </c>
      <c r="AA16" s="49">
        <v>0</v>
      </c>
      <c r="AB16" s="72">
        <v>16</v>
      </c>
      <c r="AC16" s="72"/>
      <c r="AD16" s="73"/>
      <c r="AE16" s="79" t="s">
        <v>577</v>
      </c>
      <c r="AF16" s="79">
        <v>163</v>
      </c>
      <c r="AG16" s="79">
        <v>1278</v>
      </c>
      <c r="AH16" s="79">
        <v>1123</v>
      </c>
      <c r="AI16" s="79">
        <v>2123</v>
      </c>
      <c r="AJ16" s="79"/>
      <c r="AK16" s="79" t="s">
        <v>626</v>
      </c>
      <c r="AL16" s="79" t="s">
        <v>667</v>
      </c>
      <c r="AM16" s="83" t="s">
        <v>703</v>
      </c>
      <c r="AN16" s="79"/>
      <c r="AO16" s="81">
        <v>43118.84680555556</v>
      </c>
      <c r="AP16" s="83" t="s">
        <v>736</v>
      </c>
      <c r="AQ16" s="79" t="b">
        <v>0</v>
      </c>
      <c r="AR16" s="79" t="b">
        <v>0</v>
      </c>
      <c r="AS16" s="79" t="b">
        <v>0</v>
      </c>
      <c r="AT16" s="79"/>
      <c r="AU16" s="79">
        <v>24</v>
      </c>
      <c r="AV16" s="83" t="s">
        <v>765</v>
      </c>
      <c r="AW16" s="79" t="b">
        <v>0</v>
      </c>
      <c r="AX16" s="79" t="s">
        <v>790</v>
      </c>
      <c r="AY16" s="83" t="s">
        <v>804</v>
      </c>
      <c r="AZ16" s="79" t="s">
        <v>66</v>
      </c>
      <c r="BA16" s="79" t="str">
        <f>REPLACE(INDEX(GroupVertices[Group],MATCH(Vertices[[#This Row],[Vertex]],GroupVertices[Vertex],0)),1,1,"")</f>
        <v>5</v>
      </c>
      <c r="BB16" s="48">
        <v>0</v>
      </c>
      <c r="BC16" s="49">
        <v>0</v>
      </c>
      <c r="BD16" s="48">
        <v>0</v>
      </c>
      <c r="BE16" s="49">
        <v>0</v>
      </c>
      <c r="BF16" s="48">
        <v>0</v>
      </c>
      <c r="BG16" s="49">
        <v>0</v>
      </c>
      <c r="BH16" s="48">
        <v>30</v>
      </c>
      <c r="BI16" s="49">
        <v>100</v>
      </c>
      <c r="BJ16" s="48">
        <v>30</v>
      </c>
      <c r="BK16" s="48" t="s">
        <v>307</v>
      </c>
      <c r="BL16" s="48" t="s">
        <v>307</v>
      </c>
      <c r="BM16" s="48" t="s">
        <v>314</v>
      </c>
      <c r="BN16" s="48" t="s">
        <v>314</v>
      </c>
      <c r="BO16" s="48" t="s">
        <v>319</v>
      </c>
      <c r="BP16" s="48" t="s">
        <v>319</v>
      </c>
      <c r="BQ16" s="126" t="s">
        <v>1311</v>
      </c>
      <c r="BR16" s="126" t="s">
        <v>1311</v>
      </c>
      <c r="BS16" s="126" t="s">
        <v>1385</v>
      </c>
      <c r="BT16" s="126" t="s">
        <v>1385</v>
      </c>
      <c r="BU16" s="2"/>
      <c r="BV16" s="3"/>
      <c r="BW16" s="3"/>
      <c r="BX16" s="3"/>
      <c r="BY16" s="3"/>
    </row>
    <row r="17" spans="1:77" ht="41.45" customHeight="1">
      <c r="A17" s="65" t="s">
        <v>275</v>
      </c>
      <c r="C17" s="66"/>
      <c r="D17" s="66" t="s">
        <v>64</v>
      </c>
      <c r="E17" s="67">
        <v>163.41106529209623</v>
      </c>
      <c r="F17" s="69">
        <v>99.99948600356231</v>
      </c>
      <c r="G17" s="103" t="s">
        <v>777</v>
      </c>
      <c r="H17" s="66"/>
      <c r="I17" s="70" t="s">
        <v>275</v>
      </c>
      <c r="J17" s="71"/>
      <c r="K17" s="71"/>
      <c r="L17" s="70" t="s">
        <v>856</v>
      </c>
      <c r="M17" s="74">
        <v>1.1712978794674858</v>
      </c>
      <c r="N17" s="75">
        <v>6686.12646484375</v>
      </c>
      <c r="O17" s="75">
        <v>7494.58740234375</v>
      </c>
      <c r="P17" s="76"/>
      <c r="Q17" s="77"/>
      <c r="R17" s="77"/>
      <c r="S17" s="89"/>
      <c r="T17" s="48">
        <v>2</v>
      </c>
      <c r="U17" s="48">
        <v>0</v>
      </c>
      <c r="V17" s="49">
        <v>0</v>
      </c>
      <c r="W17" s="49">
        <v>0.25</v>
      </c>
      <c r="X17" s="49">
        <v>0</v>
      </c>
      <c r="Y17" s="49">
        <v>0.819141</v>
      </c>
      <c r="Z17" s="49">
        <v>0.5</v>
      </c>
      <c r="AA17" s="49">
        <v>0</v>
      </c>
      <c r="AB17" s="72">
        <v>17</v>
      </c>
      <c r="AC17" s="72"/>
      <c r="AD17" s="73"/>
      <c r="AE17" s="79" t="s">
        <v>578</v>
      </c>
      <c r="AF17" s="79">
        <v>286</v>
      </c>
      <c r="AG17" s="79">
        <v>75</v>
      </c>
      <c r="AH17" s="79">
        <v>24</v>
      </c>
      <c r="AI17" s="79">
        <v>127</v>
      </c>
      <c r="AJ17" s="79"/>
      <c r="AK17" s="79" t="s">
        <v>627</v>
      </c>
      <c r="AL17" s="79" t="s">
        <v>667</v>
      </c>
      <c r="AM17" s="83" t="s">
        <v>704</v>
      </c>
      <c r="AN17" s="79"/>
      <c r="AO17" s="81">
        <v>41522.11681712963</v>
      </c>
      <c r="AP17" s="83" t="s">
        <v>737</v>
      </c>
      <c r="AQ17" s="79" t="b">
        <v>0</v>
      </c>
      <c r="AR17" s="79" t="b">
        <v>0</v>
      </c>
      <c r="AS17" s="79" t="b">
        <v>0</v>
      </c>
      <c r="AT17" s="79"/>
      <c r="AU17" s="79">
        <v>0</v>
      </c>
      <c r="AV17" s="83" t="s">
        <v>765</v>
      </c>
      <c r="AW17" s="79" t="b">
        <v>0</v>
      </c>
      <c r="AX17" s="79" t="s">
        <v>790</v>
      </c>
      <c r="AY17" s="83" t="s">
        <v>805</v>
      </c>
      <c r="AZ17" s="79" t="s">
        <v>65</v>
      </c>
      <c r="BA17" s="79" t="str">
        <f>REPLACE(INDEX(GroupVertices[Group],MATCH(Vertices[[#This Row],[Vertex]],GroupVertices[Vertex],0)),1,1,"")</f>
        <v>5</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41.45" customHeight="1">
      <c r="A18" s="65" t="s">
        <v>276</v>
      </c>
      <c r="C18" s="66"/>
      <c r="D18" s="66" t="s">
        <v>64</v>
      </c>
      <c r="E18" s="67">
        <v>185.55615120274913</v>
      </c>
      <c r="F18" s="69">
        <v>99.99141940640754</v>
      </c>
      <c r="G18" s="103" t="s">
        <v>778</v>
      </c>
      <c r="H18" s="66"/>
      <c r="I18" s="70" t="s">
        <v>276</v>
      </c>
      <c r="J18" s="71"/>
      <c r="K18" s="71"/>
      <c r="L18" s="70" t="s">
        <v>857</v>
      </c>
      <c r="M18" s="74">
        <v>3.8596258245796595</v>
      </c>
      <c r="N18" s="75">
        <v>7907.6708984375</v>
      </c>
      <c r="O18" s="75">
        <v>6125.0419921875</v>
      </c>
      <c r="P18" s="76"/>
      <c r="Q18" s="77"/>
      <c r="R18" s="77"/>
      <c r="S18" s="89"/>
      <c r="T18" s="48">
        <v>2</v>
      </c>
      <c r="U18" s="48">
        <v>0</v>
      </c>
      <c r="V18" s="49">
        <v>0</v>
      </c>
      <c r="W18" s="49">
        <v>0.25</v>
      </c>
      <c r="X18" s="49">
        <v>0</v>
      </c>
      <c r="Y18" s="49">
        <v>0.819141</v>
      </c>
      <c r="Z18" s="49">
        <v>0.5</v>
      </c>
      <c r="AA18" s="49">
        <v>0</v>
      </c>
      <c r="AB18" s="72">
        <v>18</v>
      </c>
      <c r="AC18" s="72"/>
      <c r="AD18" s="73"/>
      <c r="AE18" s="79" t="s">
        <v>579</v>
      </c>
      <c r="AF18" s="79">
        <v>296</v>
      </c>
      <c r="AG18" s="79">
        <v>844</v>
      </c>
      <c r="AH18" s="79">
        <v>197</v>
      </c>
      <c r="AI18" s="79">
        <v>957</v>
      </c>
      <c r="AJ18" s="79"/>
      <c r="AK18" s="79" t="s">
        <v>628</v>
      </c>
      <c r="AL18" s="79" t="s">
        <v>668</v>
      </c>
      <c r="AM18" s="83" t="s">
        <v>705</v>
      </c>
      <c r="AN18" s="79"/>
      <c r="AO18" s="81">
        <v>41413.76574074074</v>
      </c>
      <c r="AP18" s="83" t="s">
        <v>738</v>
      </c>
      <c r="AQ18" s="79" t="b">
        <v>0</v>
      </c>
      <c r="AR18" s="79" t="b">
        <v>0</v>
      </c>
      <c r="AS18" s="79" t="b">
        <v>0</v>
      </c>
      <c r="AT18" s="79"/>
      <c r="AU18" s="79">
        <v>15</v>
      </c>
      <c r="AV18" s="83" t="s">
        <v>765</v>
      </c>
      <c r="AW18" s="79" t="b">
        <v>0</v>
      </c>
      <c r="AX18" s="79" t="s">
        <v>790</v>
      </c>
      <c r="AY18" s="83" t="s">
        <v>806</v>
      </c>
      <c r="AZ18" s="79" t="s">
        <v>65</v>
      </c>
      <c r="BA18" s="79" t="str">
        <f>REPLACE(INDEX(GroupVertices[Group],MATCH(Vertices[[#This Row],[Vertex]],GroupVertices[Vertex],0)),1,1,"")</f>
        <v>5</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41.45" customHeight="1">
      <c r="A19" s="65" t="s">
        <v>244</v>
      </c>
      <c r="C19" s="66"/>
      <c r="D19" s="66" t="s">
        <v>64</v>
      </c>
      <c r="E19" s="67">
        <v>176.0818556701031</v>
      </c>
      <c r="F19" s="69">
        <v>99.99487052534631</v>
      </c>
      <c r="G19" s="103" t="s">
        <v>347</v>
      </c>
      <c r="H19" s="66"/>
      <c r="I19" s="70" t="s">
        <v>244</v>
      </c>
      <c r="J19" s="71"/>
      <c r="K19" s="71"/>
      <c r="L19" s="70" t="s">
        <v>858</v>
      </c>
      <c r="M19" s="74">
        <v>2.709482919583684</v>
      </c>
      <c r="N19" s="75">
        <v>6140.95068359375</v>
      </c>
      <c r="O19" s="75">
        <v>7650.2548828125</v>
      </c>
      <c r="P19" s="76"/>
      <c r="Q19" s="77"/>
      <c r="R19" s="77"/>
      <c r="S19" s="89"/>
      <c r="T19" s="48">
        <v>0</v>
      </c>
      <c r="U19" s="48">
        <v>3</v>
      </c>
      <c r="V19" s="49">
        <v>1</v>
      </c>
      <c r="W19" s="49">
        <v>0.333333</v>
      </c>
      <c r="X19" s="49">
        <v>0</v>
      </c>
      <c r="Y19" s="49">
        <v>1.18084</v>
      </c>
      <c r="Z19" s="49">
        <v>0.3333333333333333</v>
      </c>
      <c r="AA19" s="49">
        <v>0</v>
      </c>
      <c r="AB19" s="72">
        <v>19</v>
      </c>
      <c r="AC19" s="72"/>
      <c r="AD19" s="73"/>
      <c r="AE19" s="79" t="s">
        <v>580</v>
      </c>
      <c r="AF19" s="79">
        <v>1556</v>
      </c>
      <c r="AG19" s="79">
        <v>515</v>
      </c>
      <c r="AH19" s="79">
        <v>85090</v>
      </c>
      <c r="AI19" s="79">
        <v>85886</v>
      </c>
      <c r="AJ19" s="79"/>
      <c r="AK19" s="79" t="s">
        <v>629</v>
      </c>
      <c r="AL19" s="79" t="s">
        <v>669</v>
      </c>
      <c r="AM19" s="79"/>
      <c r="AN19" s="79"/>
      <c r="AO19" s="81">
        <v>40482.778912037036</v>
      </c>
      <c r="AP19" s="83" t="s">
        <v>739</v>
      </c>
      <c r="AQ19" s="79" t="b">
        <v>1</v>
      </c>
      <c r="AR19" s="79" t="b">
        <v>0</v>
      </c>
      <c r="AS19" s="79" t="b">
        <v>0</v>
      </c>
      <c r="AT19" s="79"/>
      <c r="AU19" s="79">
        <v>15</v>
      </c>
      <c r="AV19" s="83" t="s">
        <v>765</v>
      </c>
      <c r="AW19" s="79" t="b">
        <v>0</v>
      </c>
      <c r="AX19" s="79" t="s">
        <v>790</v>
      </c>
      <c r="AY19" s="83" t="s">
        <v>807</v>
      </c>
      <c r="AZ19" s="79" t="s">
        <v>66</v>
      </c>
      <c r="BA19" s="79" t="str">
        <f>REPLACE(INDEX(GroupVertices[Group],MATCH(Vertices[[#This Row],[Vertex]],GroupVertices[Vertex],0)),1,1,"")</f>
        <v>5</v>
      </c>
      <c r="BB19" s="48">
        <v>0</v>
      </c>
      <c r="BC19" s="49">
        <v>0</v>
      </c>
      <c r="BD19" s="48">
        <v>0</v>
      </c>
      <c r="BE19" s="49">
        <v>0</v>
      </c>
      <c r="BF19" s="48">
        <v>0</v>
      </c>
      <c r="BG19" s="49">
        <v>0</v>
      </c>
      <c r="BH19" s="48">
        <v>30</v>
      </c>
      <c r="BI19" s="49">
        <v>100</v>
      </c>
      <c r="BJ19" s="48">
        <v>30</v>
      </c>
      <c r="BK19" s="48"/>
      <c r="BL19" s="48"/>
      <c r="BM19" s="48"/>
      <c r="BN19" s="48"/>
      <c r="BO19" s="48"/>
      <c r="BP19" s="48"/>
      <c r="BQ19" s="126" t="s">
        <v>1311</v>
      </c>
      <c r="BR19" s="126" t="s">
        <v>1311</v>
      </c>
      <c r="BS19" s="126" t="s">
        <v>1385</v>
      </c>
      <c r="BT19" s="126" t="s">
        <v>1385</v>
      </c>
      <c r="BU19" s="2"/>
      <c r="BV19" s="3"/>
      <c r="BW19" s="3"/>
      <c r="BX19" s="3"/>
      <c r="BY19" s="3"/>
    </row>
    <row r="20" spans="1:77" ht="41.45" customHeight="1">
      <c r="A20" s="65" t="s">
        <v>245</v>
      </c>
      <c r="C20" s="66"/>
      <c r="D20" s="66" t="s">
        <v>64</v>
      </c>
      <c r="E20" s="67">
        <v>168.47938144329896</v>
      </c>
      <c r="F20" s="69">
        <v>99.9976398122759</v>
      </c>
      <c r="G20" s="103" t="s">
        <v>779</v>
      </c>
      <c r="H20" s="66"/>
      <c r="I20" s="70" t="s">
        <v>245</v>
      </c>
      <c r="J20" s="71"/>
      <c r="K20" s="71"/>
      <c r="L20" s="70" t="s">
        <v>859</v>
      </c>
      <c r="M20" s="74">
        <v>1.7865718955139651</v>
      </c>
      <c r="N20" s="75">
        <v>8510.3251953125</v>
      </c>
      <c r="O20" s="75">
        <v>7015.00537109375</v>
      </c>
      <c r="P20" s="76"/>
      <c r="Q20" s="77"/>
      <c r="R20" s="77"/>
      <c r="S20" s="89"/>
      <c r="T20" s="48">
        <v>0</v>
      </c>
      <c r="U20" s="48">
        <v>4</v>
      </c>
      <c r="V20" s="49">
        <v>114</v>
      </c>
      <c r="W20" s="49">
        <v>0.02381</v>
      </c>
      <c r="X20" s="49">
        <v>0.016353</v>
      </c>
      <c r="Y20" s="49">
        <v>1.541411</v>
      </c>
      <c r="Z20" s="49">
        <v>0</v>
      </c>
      <c r="AA20" s="49">
        <v>0</v>
      </c>
      <c r="AB20" s="72">
        <v>20</v>
      </c>
      <c r="AC20" s="72"/>
      <c r="AD20" s="73"/>
      <c r="AE20" s="79" t="s">
        <v>581</v>
      </c>
      <c r="AF20" s="79">
        <v>920</v>
      </c>
      <c r="AG20" s="79">
        <v>251</v>
      </c>
      <c r="AH20" s="79">
        <v>388</v>
      </c>
      <c r="AI20" s="79">
        <v>1096</v>
      </c>
      <c r="AJ20" s="79"/>
      <c r="AK20" s="79" t="s">
        <v>630</v>
      </c>
      <c r="AL20" s="79" t="s">
        <v>668</v>
      </c>
      <c r="AM20" s="83" t="s">
        <v>706</v>
      </c>
      <c r="AN20" s="79"/>
      <c r="AO20" s="81">
        <v>42834.08710648148</v>
      </c>
      <c r="AP20" s="83" t="s">
        <v>740</v>
      </c>
      <c r="AQ20" s="79" t="b">
        <v>1</v>
      </c>
      <c r="AR20" s="79" t="b">
        <v>0</v>
      </c>
      <c r="AS20" s="79" t="b">
        <v>0</v>
      </c>
      <c r="AT20" s="79"/>
      <c r="AU20" s="79">
        <v>2</v>
      </c>
      <c r="AV20" s="79"/>
      <c r="AW20" s="79" t="b">
        <v>0</v>
      </c>
      <c r="AX20" s="79" t="s">
        <v>790</v>
      </c>
      <c r="AY20" s="83" t="s">
        <v>808</v>
      </c>
      <c r="AZ20" s="79" t="s">
        <v>66</v>
      </c>
      <c r="BA20" s="79" t="str">
        <f>REPLACE(INDEX(GroupVertices[Group],MATCH(Vertices[[#This Row],[Vertex]],GroupVertices[Vertex],0)),1,1,"")</f>
        <v>4</v>
      </c>
      <c r="BB20" s="48">
        <v>0</v>
      </c>
      <c r="BC20" s="49">
        <v>0</v>
      </c>
      <c r="BD20" s="48">
        <v>0</v>
      </c>
      <c r="BE20" s="49">
        <v>0</v>
      </c>
      <c r="BF20" s="48">
        <v>0</v>
      </c>
      <c r="BG20" s="49">
        <v>0</v>
      </c>
      <c r="BH20" s="48">
        <v>29</v>
      </c>
      <c r="BI20" s="49">
        <v>100</v>
      </c>
      <c r="BJ20" s="48">
        <v>29</v>
      </c>
      <c r="BK20" s="48" t="s">
        <v>308</v>
      </c>
      <c r="BL20" s="48" t="s">
        <v>308</v>
      </c>
      <c r="BM20" s="48" t="s">
        <v>315</v>
      </c>
      <c r="BN20" s="48" t="s">
        <v>315</v>
      </c>
      <c r="BO20" s="48" t="s">
        <v>319</v>
      </c>
      <c r="BP20" s="48" t="s">
        <v>319</v>
      </c>
      <c r="BQ20" s="126" t="s">
        <v>1454</v>
      </c>
      <c r="BR20" s="126" t="s">
        <v>1454</v>
      </c>
      <c r="BS20" s="126" t="s">
        <v>1473</v>
      </c>
      <c r="BT20" s="126" t="s">
        <v>1473</v>
      </c>
      <c r="BU20" s="2"/>
      <c r="BV20" s="3"/>
      <c r="BW20" s="3"/>
      <c r="BX20" s="3"/>
      <c r="BY20" s="3"/>
    </row>
    <row r="21" spans="1:77" ht="41.45" customHeight="1">
      <c r="A21" s="65" t="s">
        <v>277</v>
      </c>
      <c r="C21" s="66"/>
      <c r="D21" s="66" t="s">
        <v>64</v>
      </c>
      <c r="E21" s="67">
        <v>234.91463917525772</v>
      </c>
      <c r="F21" s="69">
        <v>99.97344002081161</v>
      </c>
      <c r="G21" s="103" t="s">
        <v>780</v>
      </c>
      <c r="H21" s="66"/>
      <c r="I21" s="70" t="s">
        <v>277</v>
      </c>
      <c r="J21" s="71"/>
      <c r="K21" s="71"/>
      <c r="L21" s="70" t="s">
        <v>860</v>
      </c>
      <c r="M21" s="74">
        <v>9.851555730850485</v>
      </c>
      <c r="N21" s="75">
        <v>9396.345703125</v>
      </c>
      <c r="O21" s="75">
        <v>7015.00537109375</v>
      </c>
      <c r="P21" s="76"/>
      <c r="Q21" s="77"/>
      <c r="R21" s="77"/>
      <c r="S21" s="89"/>
      <c r="T21" s="48">
        <v>1</v>
      </c>
      <c r="U21" s="48">
        <v>0</v>
      </c>
      <c r="V21" s="49">
        <v>0</v>
      </c>
      <c r="W21" s="49">
        <v>0.016129</v>
      </c>
      <c r="X21" s="49">
        <v>0.002197</v>
      </c>
      <c r="Y21" s="49">
        <v>0.47755</v>
      </c>
      <c r="Z21" s="49">
        <v>0</v>
      </c>
      <c r="AA21" s="49">
        <v>0</v>
      </c>
      <c r="AB21" s="72">
        <v>21</v>
      </c>
      <c r="AC21" s="72"/>
      <c r="AD21" s="73"/>
      <c r="AE21" s="79" t="s">
        <v>582</v>
      </c>
      <c r="AF21" s="79">
        <v>779</v>
      </c>
      <c r="AG21" s="79">
        <v>2558</v>
      </c>
      <c r="AH21" s="79">
        <v>4964</v>
      </c>
      <c r="AI21" s="79">
        <v>845</v>
      </c>
      <c r="AJ21" s="79"/>
      <c r="AK21" s="79" t="s">
        <v>631</v>
      </c>
      <c r="AL21" s="79" t="s">
        <v>670</v>
      </c>
      <c r="AM21" s="83" t="s">
        <v>707</v>
      </c>
      <c r="AN21" s="79"/>
      <c r="AO21" s="81">
        <v>39779.61645833333</v>
      </c>
      <c r="AP21" s="83" t="s">
        <v>741</v>
      </c>
      <c r="AQ21" s="79" t="b">
        <v>0</v>
      </c>
      <c r="AR21" s="79" t="b">
        <v>0</v>
      </c>
      <c r="AS21" s="79" t="b">
        <v>0</v>
      </c>
      <c r="AT21" s="79"/>
      <c r="AU21" s="79">
        <v>109</v>
      </c>
      <c r="AV21" s="83" t="s">
        <v>769</v>
      </c>
      <c r="AW21" s="79" t="b">
        <v>0</v>
      </c>
      <c r="AX21" s="79" t="s">
        <v>790</v>
      </c>
      <c r="AY21" s="83" t="s">
        <v>809</v>
      </c>
      <c r="AZ21" s="79" t="s">
        <v>65</v>
      </c>
      <c r="BA21" s="79" t="str">
        <f>REPLACE(INDEX(GroupVertices[Group],MATCH(Vertices[[#This Row],[Vertex]],GroupVertices[Vertex],0)),1,1,"")</f>
        <v>4</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41.45" customHeight="1">
      <c r="A22" s="65" t="s">
        <v>278</v>
      </c>
      <c r="C22" s="66"/>
      <c r="D22" s="66" t="s">
        <v>64</v>
      </c>
      <c r="E22" s="67">
        <v>164.50536082474227</v>
      </c>
      <c r="F22" s="69">
        <v>99.99908739408002</v>
      </c>
      <c r="G22" s="103" t="s">
        <v>781</v>
      </c>
      <c r="H22" s="66"/>
      <c r="I22" s="70" t="s">
        <v>278</v>
      </c>
      <c r="J22" s="71"/>
      <c r="K22" s="71"/>
      <c r="L22" s="70" t="s">
        <v>861</v>
      </c>
      <c r="M22" s="74">
        <v>1.3041411329320665</v>
      </c>
      <c r="N22" s="75">
        <v>9396.345703125</v>
      </c>
      <c r="O22" s="75">
        <v>8794.931640625</v>
      </c>
      <c r="P22" s="76"/>
      <c r="Q22" s="77"/>
      <c r="R22" s="77"/>
      <c r="S22" s="89"/>
      <c r="T22" s="48">
        <v>1</v>
      </c>
      <c r="U22" s="48">
        <v>0</v>
      </c>
      <c r="V22" s="49">
        <v>0</v>
      </c>
      <c r="W22" s="49">
        <v>0.016129</v>
      </c>
      <c r="X22" s="49">
        <v>0.002197</v>
      </c>
      <c r="Y22" s="49">
        <v>0.47755</v>
      </c>
      <c r="Z22" s="49">
        <v>0</v>
      </c>
      <c r="AA22" s="49">
        <v>0</v>
      </c>
      <c r="AB22" s="72">
        <v>22</v>
      </c>
      <c r="AC22" s="72"/>
      <c r="AD22" s="73"/>
      <c r="AE22" s="79" t="s">
        <v>583</v>
      </c>
      <c r="AF22" s="79">
        <v>122</v>
      </c>
      <c r="AG22" s="79">
        <v>113</v>
      </c>
      <c r="AH22" s="79">
        <v>72</v>
      </c>
      <c r="AI22" s="79">
        <v>34</v>
      </c>
      <c r="AJ22" s="79"/>
      <c r="AK22" s="79" t="s">
        <v>632</v>
      </c>
      <c r="AL22" s="79" t="s">
        <v>671</v>
      </c>
      <c r="AM22" s="83" t="s">
        <v>708</v>
      </c>
      <c r="AN22" s="79"/>
      <c r="AO22" s="81">
        <v>40595.73452546296</v>
      </c>
      <c r="AP22" s="79"/>
      <c r="AQ22" s="79" t="b">
        <v>1</v>
      </c>
      <c r="AR22" s="79" t="b">
        <v>0</v>
      </c>
      <c r="AS22" s="79" t="b">
        <v>1</v>
      </c>
      <c r="AT22" s="79"/>
      <c r="AU22" s="79">
        <v>1</v>
      </c>
      <c r="AV22" s="83" t="s">
        <v>765</v>
      </c>
      <c r="AW22" s="79" t="b">
        <v>0</v>
      </c>
      <c r="AX22" s="79" t="s">
        <v>790</v>
      </c>
      <c r="AY22" s="83" t="s">
        <v>810</v>
      </c>
      <c r="AZ22" s="79" t="s">
        <v>65</v>
      </c>
      <c r="BA22" s="79" t="str">
        <f>REPLACE(INDEX(GroupVertices[Group],MATCH(Vertices[[#This Row],[Vertex]],GroupVertices[Vertex],0)),1,1,"")</f>
        <v>4</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41.45" customHeight="1">
      <c r="A23" s="65" t="s">
        <v>279</v>
      </c>
      <c r="C23" s="66"/>
      <c r="D23" s="66" t="s">
        <v>64</v>
      </c>
      <c r="E23" s="67">
        <v>162.40316151202748</v>
      </c>
      <c r="F23" s="69">
        <v>99.99985314387494</v>
      </c>
      <c r="G23" s="103" t="s">
        <v>782</v>
      </c>
      <c r="H23" s="66"/>
      <c r="I23" s="70" t="s">
        <v>279</v>
      </c>
      <c r="J23" s="71"/>
      <c r="K23" s="71"/>
      <c r="L23" s="70" t="s">
        <v>862</v>
      </c>
      <c r="M23" s="74">
        <v>1.0489422512764244</v>
      </c>
      <c r="N23" s="75">
        <v>8510.3251953125</v>
      </c>
      <c r="O23" s="75">
        <v>8794.931640625</v>
      </c>
      <c r="P23" s="76"/>
      <c r="Q23" s="77"/>
      <c r="R23" s="77"/>
      <c r="S23" s="89"/>
      <c r="T23" s="48">
        <v>1</v>
      </c>
      <c r="U23" s="48">
        <v>0</v>
      </c>
      <c r="V23" s="49">
        <v>0</v>
      </c>
      <c r="W23" s="49">
        <v>0.016129</v>
      </c>
      <c r="X23" s="49">
        <v>0.002197</v>
      </c>
      <c r="Y23" s="49">
        <v>0.47755</v>
      </c>
      <c r="Z23" s="49">
        <v>0</v>
      </c>
      <c r="AA23" s="49">
        <v>0</v>
      </c>
      <c r="AB23" s="72">
        <v>23</v>
      </c>
      <c r="AC23" s="72"/>
      <c r="AD23" s="73"/>
      <c r="AE23" s="79" t="s">
        <v>584</v>
      </c>
      <c r="AF23" s="79">
        <v>95</v>
      </c>
      <c r="AG23" s="79">
        <v>40</v>
      </c>
      <c r="AH23" s="79">
        <v>45</v>
      </c>
      <c r="AI23" s="79">
        <v>63</v>
      </c>
      <c r="AJ23" s="79"/>
      <c r="AK23" s="79" t="s">
        <v>633</v>
      </c>
      <c r="AL23" s="79" t="s">
        <v>670</v>
      </c>
      <c r="AM23" s="83" t="s">
        <v>709</v>
      </c>
      <c r="AN23" s="79"/>
      <c r="AO23" s="81">
        <v>42239.78251157407</v>
      </c>
      <c r="AP23" s="83" t="s">
        <v>742</v>
      </c>
      <c r="AQ23" s="79" t="b">
        <v>0</v>
      </c>
      <c r="AR23" s="79" t="b">
        <v>0</v>
      </c>
      <c r="AS23" s="79" t="b">
        <v>1</v>
      </c>
      <c r="AT23" s="79"/>
      <c r="AU23" s="79">
        <v>0</v>
      </c>
      <c r="AV23" s="83" t="s">
        <v>765</v>
      </c>
      <c r="AW23" s="79" t="b">
        <v>0</v>
      </c>
      <c r="AX23" s="79" t="s">
        <v>790</v>
      </c>
      <c r="AY23" s="83" t="s">
        <v>811</v>
      </c>
      <c r="AZ23" s="79" t="s">
        <v>65</v>
      </c>
      <c r="BA23" s="79" t="str">
        <f>REPLACE(INDEX(GroupVertices[Group],MATCH(Vertices[[#This Row],[Vertex]],GroupVertices[Vertex],0)),1,1,"")</f>
        <v>4</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41.45" customHeight="1">
      <c r="A24" s="65" t="s">
        <v>246</v>
      </c>
      <c r="C24" s="66"/>
      <c r="D24" s="66" t="s">
        <v>64</v>
      </c>
      <c r="E24" s="67">
        <v>189.04061855670102</v>
      </c>
      <c r="F24" s="69">
        <v>99.99015014989814</v>
      </c>
      <c r="G24" s="103" t="s">
        <v>348</v>
      </c>
      <c r="H24" s="66"/>
      <c r="I24" s="70" t="s">
        <v>246</v>
      </c>
      <c r="J24" s="71"/>
      <c r="K24" s="71"/>
      <c r="L24" s="70" t="s">
        <v>863</v>
      </c>
      <c r="M24" s="74">
        <v>4.282626710611614</v>
      </c>
      <c r="N24" s="75">
        <v>4365.2978515625</v>
      </c>
      <c r="O24" s="75">
        <v>3947.249267578125</v>
      </c>
      <c r="P24" s="76"/>
      <c r="Q24" s="77"/>
      <c r="R24" s="77"/>
      <c r="S24" s="89"/>
      <c r="T24" s="48">
        <v>0</v>
      </c>
      <c r="U24" s="48">
        <v>1</v>
      </c>
      <c r="V24" s="49">
        <v>0</v>
      </c>
      <c r="W24" s="49">
        <v>0.058824</v>
      </c>
      <c r="X24" s="49">
        <v>0</v>
      </c>
      <c r="Y24" s="49">
        <v>0.528913</v>
      </c>
      <c r="Z24" s="49">
        <v>0</v>
      </c>
      <c r="AA24" s="49">
        <v>0</v>
      </c>
      <c r="AB24" s="72">
        <v>24</v>
      </c>
      <c r="AC24" s="72"/>
      <c r="AD24" s="73"/>
      <c r="AE24" s="79" t="s">
        <v>585</v>
      </c>
      <c r="AF24" s="79">
        <v>3298</v>
      </c>
      <c r="AG24" s="79">
        <v>965</v>
      </c>
      <c r="AH24" s="79">
        <v>854</v>
      </c>
      <c r="AI24" s="79">
        <v>19205</v>
      </c>
      <c r="AJ24" s="79"/>
      <c r="AK24" s="79" t="s">
        <v>634</v>
      </c>
      <c r="AL24" s="79" t="s">
        <v>672</v>
      </c>
      <c r="AM24" s="83" t="s">
        <v>710</v>
      </c>
      <c r="AN24" s="79"/>
      <c r="AO24" s="81">
        <v>42873.005266203705</v>
      </c>
      <c r="AP24" s="83" t="s">
        <v>743</v>
      </c>
      <c r="AQ24" s="79" t="b">
        <v>1</v>
      </c>
      <c r="AR24" s="79" t="b">
        <v>0</v>
      </c>
      <c r="AS24" s="79" t="b">
        <v>0</v>
      </c>
      <c r="AT24" s="79"/>
      <c r="AU24" s="79">
        <v>20</v>
      </c>
      <c r="AV24" s="79"/>
      <c r="AW24" s="79" t="b">
        <v>0</v>
      </c>
      <c r="AX24" s="79" t="s">
        <v>790</v>
      </c>
      <c r="AY24" s="83" t="s">
        <v>812</v>
      </c>
      <c r="AZ24" s="79" t="s">
        <v>66</v>
      </c>
      <c r="BA24" s="79" t="str">
        <f>REPLACE(INDEX(GroupVertices[Group],MATCH(Vertices[[#This Row],[Vertex]],GroupVertices[Vertex],0)),1,1,"")</f>
        <v>2</v>
      </c>
      <c r="BB24" s="48">
        <v>0</v>
      </c>
      <c r="BC24" s="49">
        <v>0</v>
      </c>
      <c r="BD24" s="48">
        <v>0</v>
      </c>
      <c r="BE24" s="49">
        <v>0</v>
      </c>
      <c r="BF24" s="48">
        <v>0</v>
      </c>
      <c r="BG24" s="49">
        <v>0</v>
      </c>
      <c r="BH24" s="48">
        <v>31</v>
      </c>
      <c r="BI24" s="49">
        <v>100</v>
      </c>
      <c r="BJ24" s="48">
        <v>31</v>
      </c>
      <c r="BK24" s="48"/>
      <c r="BL24" s="48"/>
      <c r="BM24" s="48"/>
      <c r="BN24" s="48"/>
      <c r="BO24" s="48"/>
      <c r="BP24" s="48"/>
      <c r="BQ24" s="126" t="s">
        <v>1455</v>
      </c>
      <c r="BR24" s="126" t="s">
        <v>1455</v>
      </c>
      <c r="BS24" s="126" t="s">
        <v>1474</v>
      </c>
      <c r="BT24" s="126" t="s">
        <v>1474</v>
      </c>
      <c r="BU24" s="2"/>
      <c r="BV24" s="3"/>
      <c r="BW24" s="3"/>
      <c r="BX24" s="3"/>
      <c r="BY24" s="3"/>
    </row>
    <row r="25" spans="1:77" ht="41.45" customHeight="1">
      <c r="A25" s="65" t="s">
        <v>256</v>
      </c>
      <c r="C25" s="66"/>
      <c r="D25" s="66" t="s">
        <v>64</v>
      </c>
      <c r="E25" s="67">
        <v>427.3666666666667</v>
      </c>
      <c r="F25" s="69">
        <v>99.90333720054463</v>
      </c>
      <c r="G25" s="103" t="s">
        <v>783</v>
      </c>
      <c r="H25" s="66"/>
      <c r="I25" s="70" t="s">
        <v>256</v>
      </c>
      <c r="J25" s="71"/>
      <c r="K25" s="71"/>
      <c r="L25" s="70" t="s">
        <v>864</v>
      </c>
      <c r="M25" s="74">
        <v>33.21448896516083</v>
      </c>
      <c r="N25" s="75">
        <v>4547.0234375</v>
      </c>
      <c r="O25" s="75">
        <v>6852.853515625</v>
      </c>
      <c r="P25" s="76"/>
      <c r="Q25" s="77"/>
      <c r="R25" s="77"/>
      <c r="S25" s="89"/>
      <c r="T25" s="48">
        <v>10</v>
      </c>
      <c r="U25" s="48">
        <v>1</v>
      </c>
      <c r="V25" s="49">
        <v>70</v>
      </c>
      <c r="W25" s="49">
        <v>0.111111</v>
      </c>
      <c r="X25" s="49">
        <v>0</v>
      </c>
      <c r="Y25" s="49">
        <v>4.457814</v>
      </c>
      <c r="Z25" s="49">
        <v>0.013888888888888888</v>
      </c>
      <c r="AA25" s="49">
        <v>0</v>
      </c>
      <c r="AB25" s="72">
        <v>25</v>
      </c>
      <c r="AC25" s="72"/>
      <c r="AD25" s="73"/>
      <c r="AE25" s="79" t="s">
        <v>586</v>
      </c>
      <c r="AF25" s="79">
        <v>3862</v>
      </c>
      <c r="AG25" s="79">
        <v>9241</v>
      </c>
      <c r="AH25" s="79">
        <v>8647</v>
      </c>
      <c r="AI25" s="79">
        <v>33712</v>
      </c>
      <c r="AJ25" s="79"/>
      <c r="AK25" s="79" t="s">
        <v>635</v>
      </c>
      <c r="AL25" s="79" t="s">
        <v>672</v>
      </c>
      <c r="AM25" s="83" t="s">
        <v>711</v>
      </c>
      <c r="AN25" s="79"/>
      <c r="AO25" s="81">
        <v>40122.1453587963</v>
      </c>
      <c r="AP25" s="83" t="s">
        <v>744</v>
      </c>
      <c r="AQ25" s="79" t="b">
        <v>0</v>
      </c>
      <c r="AR25" s="79" t="b">
        <v>0</v>
      </c>
      <c r="AS25" s="79" t="b">
        <v>1</v>
      </c>
      <c r="AT25" s="79"/>
      <c r="AU25" s="79">
        <v>860</v>
      </c>
      <c r="AV25" s="83" t="s">
        <v>766</v>
      </c>
      <c r="AW25" s="79" t="b">
        <v>1</v>
      </c>
      <c r="AX25" s="79" t="s">
        <v>790</v>
      </c>
      <c r="AY25" s="83" t="s">
        <v>813</v>
      </c>
      <c r="AZ25" s="79" t="s">
        <v>66</v>
      </c>
      <c r="BA25" s="79" t="str">
        <f>REPLACE(INDEX(GroupVertices[Group],MATCH(Vertices[[#This Row],[Vertex]],GroupVertices[Vertex],0)),1,1,"")</f>
        <v>2</v>
      </c>
      <c r="BB25" s="48">
        <v>0</v>
      </c>
      <c r="BC25" s="49">
        <v>0</v>
      </c>
      <c r="BD25" s="48">
        <v>0</v>
      </c>
      <c r="BE25" s="49">
        <v>0</v>
      </c>
      <c r="BF25" s="48">
        <v>0</v>
      </c>
      <c r="BG25" s="49">
        <v>0</v>
      </c>
      <c r="BH25" s="48">
        <v>31</v>
      </c>
      <c r="BI25" s="49">
        <v>100</v>
      </c>
      <c r="BJ25" s="48">
        <v>31</v>
      </c>
      <c r="BK25" s="48" t="s">
        <v>309</v>
      </c>
      <c r="BL25" s="48" t="s">
        <v>309</v>
      </c>
      <c r="BM25" s="48" t="s">
        <v>316</v>
      </c>
      <c r="BN25" s="48" t="s">
        <v>316</v>
      </c>
      <c r="BO25" s="48" t="s">
        <v>323</v>
      </c>
      <c r="BP25" s="48" t="s">
        <v>323</v>
      </c>
      <c r="BQ25" s="126" t="s">
        <v>1455</v>
      </c>
      <c r="BR25" s="126" t="s">
        <v>1455</v>
      </c>
      <c r="BS25" s="126" t="s">
        <v>1474</v>
      </c>
      <c r="BT25" s="126" t="s">
        <v>1474</v>
      </c>
      <c r="BU25" s="2"/>
      <c r="BV25" s="3"/>
      <c r="BW25" s="3"/>
      <c r="BX25" s="3"/>
      <c r="BY25" s="3"/>
    </row>
    <row r="26" spans="1:77" ht="41.45" customHeight="1">
      <c r="A26" s="65" t="s">
        <v>247</v>
      </c>
      <c r="C26" s="66"/>
      <c r="D26" s="66" t="s">
        <v>64</v>
      </c>
      <c r="E26" s="67">
        <v>208.24838487972508</v>
      </c>
      <c r="F26" s="69">
        <v>99.98315350451163</v>
      </c>
      <c r="G26" s="103" t="s">
        <v>349</v>
      </c>
      <c r="H26" s="66"/>
      <c r="I26" s="70" t="s">
        <v>247</v>
      </c>
      <c r="J26" s="71"/>
      <c r="K26" s="71"/>
      <c r="L26" s="70" t="s">
        <v>865</v>
      </c>
      <c r="M26" s="74">
        <v>6.614375396424124</v>
      </c>
      <c r="N26" s="75">
        <v>5981.30712890625</v>
      </c>
      <c r="O26" s="75">
        <v>6030.73974609375</v>
      </c>
      <c r="P26" s="76"/>
      <c r="Q26" s="77"/>
      <c r="R26" s="77"/>
      <c r="S26" s="89"/>
      <c r="T26" s="48">
        <v>0</v>
      </c>
      <c r="U26" s="48">
        <v>1</v>
      </c>
      <c r="V26" s="49">
        <v>0</v>
      </c>
      <c r="W26" s="49">
        <v>0.058824</v>
      </c>
      <c r="X26" s="49">
        <v>0</v>
      </c>
      <c r="Y26" s="49">
        <v>0.528913</v>
      </c>
      <c r="Z26" s="49">
        <v>0</v>
      </c>
      <c r="AA26" s="49">
        <v>0</v>
      </c>
      <c r="AB26" s="72">
        <v>26</v>
      </c>
      <c r="AC26" s="72"/>
      <c r="AD26" s="73"/>
      <c r="AE26" s="79" t="s">
        <v>587</v>
      </c>
      <c r="AF26" s="79">
        <v>1260</v>
      </c>
      <c r="AG26" s="79">
        <v>1632</v>
      </c>
      <c r="AH26" s="79">
        <v>1895</v>
      </c>
      <c r="AI26" s="79">
        <v>23338</v>
      </c>
      <c r="AJ26" s="79"/>
      <c r="AK26" s="79" t="s">
        <v>636</v>
      </c>
      <c r="AL26" s="79" t="s">
        <v>673</v>
      </c>
      <c r="AM26" s="83" t="s">
        <v>712</v>
      </c>
      <c r="AN26" s="79"/>
      <c r="AO26" s="81">
        <v>40333.691087962965</v>
      </c>
      <c r="AP26" s="83" t="s">
        <v>745</v>
      </c>
      <c r="AQ26" s="79" t="b">
        <v>1</v>
      </c>
      <c r="AR26" s="79" t="b">
        <v>0</v>
      </c>
      <c r="AS26" s="79" t="b">
        <v>0</v>
      </c>
      <c r="AT26" s="79"/>
      <c r="AU26" s="79">
        <v>204</v>
      </c>
      <c r="AV26" s="83" t="s">
        <v>765</v>
      </c>
      <c r="AW26" s="79" t="b">
        <v>0</v>
      </c>
      <c r="AX26" s="79" t="s">
        <v>790</v>
      </c>
      <c r="AY26" s="83" t="s">
        <v>814</v>
      </c>
      <c r="AZ26" s="79" t="s">
        <v>66</v>
      </c>
      <c r="BA26" s="79" t="str">
        <f>REPLACE(INDEX(GroupVertices[Group],MATCH(Vertices[[#This Row],[Vertex]],GroupVertices[Vertex],0)),1,1,"")</f>
        <v>2</v>
      </c>
      <c r="BB26" s="48">
        <v>0</v>
      </c>
      <c r="BC26" s="49">
        <v>0</v>
      </c>
      <c r="BD26" s="48">
        <v>0</v>
      </c>
      <c r="BE26" s="49">
        <v>0</v>
      </c>
      <c r="BF26" s="48">
        <v>0</v>
      </c>
      <c r="BG26" s="49">
        <v>0</v>
      </c>
      <c r="BH26" s="48">
        <v>31</v>
      </c>
      <c r="BI26" s="49">
        <v>100</v>
      </c>
      <c r="BJ26" s="48">
        <v>31</v>
      </c>
      <c r="BK26" s="48"/>
      <c r="BL26" s="48"/>
      <c r="BM26" s="48"/>
      <c r="BN26" s="48"/>
      <c r="BO26" s="48"/>
      <c r="BP26" s="48"/>
      <c r="BQ26" s="126" t="s">
        <v>1455</v>
      </c>
      <c r="BR26" s="126" t="s">
        <v>1455</v>
      </c>
      <c r="BS26" s="126" t="s">
        <v>1474</v>
      </c>
      <c r="BT26" s="126" t="s">
        <v>1474</v>
      </c>
      <c r="BU26" s="2"/>
      <c r="BV26" s="3"/>
      <c r="BW26" s="3"/>
      <c r="BX26" s="3"/>
      <c r="BY26" s="3"/>
    </row>
    <row r="27" spans="1:77" ht="41.45" customHeight="1">
      <c r="A27" s="65" t="s">
        <v>248</v>
      </c>
      <c r="C27" s="66"/>
      <c r="D27" s="66" t="s">
        <v>64</v>
      </c>
      <c r="E27" s="67">
        <v>198.6013058419244</v>
      </c>
      <c r="F27" s="69">
        <v>99.98666756178972</v>
      </c>
      <c r="G27" s="103" t="s">
        <v>350</v>
      </c>
      <c r="H27" s="66"/>
      <c r="I27" s="70" t="s">
        <v>248</v>
      </c>
      <c r="J27" s="71"/>
      <c r="K27" s="71"/>
      <c r="L27" s="70" t="s">
        <v>866</v>
      </c>
      <c r="M27" s="74">
        <v>5.443257240881109</v>
      </c>
      <c r="N27" s="75">
        <v>3341.834716796875</v>
      </c>
      <c r="O27" s="75">
        <v>8714.6474609375</v>
      </c>
      <c r="P27" s="76"/>
      <c r="Q27" s="77"/>
      <c r="R27" s="77"/>
      <c r="S27" s="89"/>
      <c r="T27" s="48">
        <v>0</v>
      </c>
      <c r="U27" s="48">
        <v>1</v>
      </c>
      <c r="V27" s="49">
        <v>0</v>
      </c>
      <c r="W27" s="49">
        <v>0.058824</v>
      </c>
      <c r="X27" s="49">
        <v>0</v>
      </c>
      <c r="Y27" s="49">
        <v>0.528913</v>
      </c>
      <c r="Z27" s="49">
        <v>0</v>
      </c>
      <c r="AA27" s="49">
        <v>0</v>
      </c>
      <c r="AB27" s="72">
        <v>27</v>
      </c>
      <c r="AC27" s="72"/>
      <c r="AD27" s="73"/>
      <c r="AE27" s="79" t="s">
        <v>588</v>
      </c>
      <c r="AF27" s="79">
        <v>1775</v>
      </c>
      <c r="AG27" s="79">
        <v>1297</v>
      </c>
      <c r="AH27" s="79">
        <v>2889</v>
      </c>
      <c r="AI27" s="79">
        <v>24053</v>
      </c>
      <c r="AJ27" s="79"/>
      <c r="AK27" s="79" t="s">
        <v>637</v>
      </c>
      <c r="AL27" s="79" t="s">
        <v>674</v>
      </c>
      <c r="AM27" s="83" t="s">
        <v>713</v>
      </c>
      <c r="AN27" s="79"/>
      <c r="AO27" s="81">
        <v>40167.42626157407</v>
      </c>
      <c r="AP27" s="83" t="s">
        <v>746</v>
      </c>
      <c r="AQ27" s="79" t="b">
        <v>1</v>
      </c>
      <c r="AR27" s="79" t="b">
        <v>0</v>
      </c>
      <c r="AS27" s="79" t="b">
        <v>0</v>
      </c>
      <c r="AT27" s="79"/>
      <c r="AU27" s="79">
        <v>158</v>
      </c>
      <c r="AV27" s="83" t="s">
        <v>765</v>
      </c>
      <c r="AW27" s="79" t="b">
        <v>0</v>
      </c>
      <c r="AX27" s="79" t="s">
        <v>790</v>
      </c>
      <c r="AY27" s="83" t="s">
        <v>815</v>
      </c>
      <c r="AZ27" s="79" t="s">
        <v>66</v>
      </c>
      <c r="BA27" s="79" t="str">
        <f>REPLACE(INDEX(GroupVertices[Group],MATCH(Vertices[[#This Row],[Vertex]],GroupVertices[Vertex],0)),1,1,"")</f>
        <v>2</v>
      </c>
      <c r="BB27" s="48">
        <v>0</v>
      </c>
      <c r="BC27" s="49">
        <v>0</v>
      </c>
      <c r="BD27" s="48">
        <v>0</v>
      </c>
      <c r="BE27" s="49">
        <v>0</v>
      </c>
      <c r="BF27" s="48">
        <v>0</v>
      </c>
      <c r="BG27" s="49">
        <v>0</v>
      </c>
      <c r="BH27" s="48">
        <v>31</v>
      </c>
      <c r="BI27" s="49">
        <v>100</v>
      </c>
      <c r="BJ27" s="48">
        <v>31</v>
      </c>
      <c r="BK27" s="48"/>
      <c r="BL27" s="48"/>
      <c r="BM27" s="48"/>
      <c r="BN27" s="48"/>
      <c r="BO27" s="48"/>
      <c r="BP27" s="48"/>
      <c r="BQ27" s="126" t="s">
        <v>1455</v>
      </c>
      <c r="BR27" s="126" t="s">
        <v>1455</v>
      </c>
      <c r="BS27" s="126" t="s">
        <v>1474</v>
      </c>
      <c r="BT27" s="126" t="s">
        <v>1474</v>
      </c>
      <c r="BU27" s="2"/>
      <c r="BV27" s="3"/>
      <c r="BW27" s="3"/>
      <c r="BX27" s="3"/>
      <c r="BY27" s="3"/>
    </row>
    <row r="28" spans="1:77" ht="41.45" customHeight="1">
      <c r="A28" s="65" t="s">
        <v>249</v>
      </c>
      <c r="C28" s="66"/>
      <c r="D28" s="66" t="s">
        <v>64</v>
      </c>
      <c r="E28" s="67">
        <v>166.00281786941582</v>
      </c>
      <c r="F28" s="69">
        <v>99.99854192847268</v>
      </c>
      <c r="G28" s="103" t="s">
        <v>351</v>
      </c>
      <c r="H28" s="66"/>
      <c r="I28" s="70" t="s">
        <v>249</v>
      </c>
      <c r="J28" s="71"/>
      <c r="K28" s="71"/>
      <c r="L28" s="70" t="s">
        <v>867</v>
      </c>
      <c r="M28" s="74">
        <v>1.4859266376730718</v>
      </c>
      <c r="N28" s="75">
        <v>3449.07275390625</v>
      </c>
      <c r="O28" s="75">
        <v>4872.18603515625</v>
      </c>
      <c r="P28" s="76"/>
      <c r="Q28" s="77"/>
      <c r="R28" s="77"/>
      <c r="S28" s="89"/>
      <c r="T28" s="48">
        <v>0</v>
      </c>
      <c r="U28" s="48">
        <v>1</v>
      </c>
      <c r="V28" s="49">
        <v>0</v>
      </c>
      <c r="W28" s="49">
        <v>0.058824</v>
      </c>
      <c r="X28" s="49">
        <v>0</v>
      </c>
      <c r="Y28" s="49">
        <v>0.528913</v>
      </c>
      <c r="Z28" s="49">
        <v>0</v>
      </c>
      <c r="AA28" s="49">
        <v>0</v>
      </c>
      <c r="AB28" s="72">
        <v>28</v>
      </c>
      <c r="AC28" s="72"/>
      <c r="AD28" s="73"/>
      <c r="AE28" s="79" t="s">
        <v>589</v>
      </c>
      <c r="AF28" s="79">
        <v>538</v>
      </c>
      <c r="AG28" s="79">
        <v>165</v>
      </c>
      <c r="AH28" s="79">
        <v>4434</v>
      </c>
      <c r="AI28" s="79">
        <v>3667</v>
      </c>
      <c r="AJ28" s="79"/>
      <c r="AK28" s="79" t="s">
        <v>638</v>
      </c>
      <c r="AL28" s="79" t="s">
        <v>675</v>
      </c>
      <c r="AM28" s="83" t="s">
        <v>714</v>
      </c>
      <c r="AN28" s="79"/>
      <c r="AO28" s="81">
        <v>43680.63728009259</v>
      </c>
      <c r="AP28" s="83" t="s">
        <v>747</v>
      </c>
      <c r="AQ28" s="79" t="b">
        <v>1</v>
      </c>
      <c r="AR28" s="79" t="b">
        <v>0</v>
      </c>
      <c r="AS28" s="79" t="b">
        <v>0</v>
      </c>
      <c r="AT28" s="79"/>
      <c r="AU28" s="79">
        <v>2</v>
      </c>
      <c r="AV28" s="79"/>
      <c r="AW28" s="79" t="b">
        <v>0</v>
      </c>
      <c r="AX28" s="79" t="s">
        <v>790</v>
      </c>
      <c r="AY28" s="83" t="s">
        <v>816</v>
      </c>
      <c r="AZ28" s="79" t="s">
        <v>66</v>
      </c>
      <c r="BA28" s="79" t="str">
        <f>REPLACE(INDEX(GroupVertices[Group],MATCH(Vertices[[#This Row],[Vertex]],GroupVertices[Vertex],0)),1,1,"")</f>
        <v>2</v>
      </c>
      <c r="BB28" s="48">
        <v>0</v>
      </c>
      <c r="BC28" s="49">
        <v>0</v>
      </c>
      <c r="BD28" s="48">
        <v>0</v>
      </c>
      <c r="BE28" s="49">
        <v>0</v>
      </c>
      <c r="BF28" s="48">
        <v>0</v>
      </c>
      <c r="BG28" s="49">
        <v>0</v>
      </c>
      <c r="BH28" s="48">
        <v>31</v>
      </c>
      <c r="BI28" s="49">
        <v>100</v>
      </c>
      <c r="BJ28" s="48">
        <v>31</v>
      </c>
      <c r="BK28" s="48"/>
      <c r="BL28" s="48"/>
      <c r="BM28" s="48"/>
      <c r="BN28" s="48"/>
      <c r="BO28" s="48"/>
      <c r="BP28" s="48"/>
      <c r="BQ28" s="126" t="s">
        <v>1455</v>
      </c>
      <c r="BR28" s="126" t="s">
        <v>1455</v>
      </c>
      <c r="BS28" s="126" t="s">
        <v>1474</v>
      </c>
      <c r="BT28" s="126" t="s">
        <v>1474</v>
      </c>
      <c r="BU28" s="2"/>
      <c r="BV28" s="3"/>
      <c r="BW28" s="3"/>
      <c r="BX28" s="3"/>
      <c r="BY28" s="3"/>
    </row>
    <row r="29" spans="1:77" ht="41.45" customHeight="1">
      <c r="A29" s="65" t="s">
        <v>250</v>
      </c>
      <c r="C29" s="66"/>
      <c r="D29" s="66" t="s">
        <v>64</v>
      </c>
      <c r="E29" s="67">
        <v>308.4340206185567</v>
      </c>
      <c r="F29" s="69">
        <v>99.94665975743564</v>
      </c>
      <c r="G29" s="103" t="s">
        <v>352</v>
      </c>
      <c r="H29" s="66"/>
      <c r="I29" s="70" t="s">
        <v>250</v>
      </c>
      <c r="J29" s="71"/>
      <c r="K29" s="71"/>
      <c r="L29" s="70" t="s">
        <v>868</v>
      </c>
      <c r="M29" s="74">
        <v>18.776524838615607</v>
      </c>
      <c r="N29" s="75">
        <v>5367.982421875</v>
      </c>
      <c r="O29" s="75">
        <v>4404.6796875</v>
      </c>
      <c r="P29" s="76"/>
      <c r="Q29" s="77"/>
      <c r="R29" s="77"/>
      <c r="S29" s="89"/>
      <c r="T29" s="48">
        <v>0</v>
      </c>
      <c r="U29" s="48">
        <v>1</v>
      </c>
      <c r="V29" s="49">
        <v>0</v>
      </c>
      <c r="W29" s="49">
        <v>0.058824</v>
      </c>
      <c r="X29" s="49">
        <v>0</v>
      </c>
      <c r="Y29" s="49">
        <v>0.528913</v>
      </c>
      <c r="Z29" s="49">
        <v>0</v>
      </c>
      <c r="AA29" s="49">
        <v>0</v>
      </c>
      <c r="AB29" s="72">
        <v>29</v>
      </c>
      <c r="AC29" s="72"/>
      <c r="AD29" s="73"/>
      <c r="AE29" s="79" t="s">
        <v>590</v>
      </c>
      <c r="AF29" s="79">
        <v>13</v>
      </c>
      <c r="AG29" s="79">
        <v>5111</v>
      </c>
      <c r="AH29" s="79">
        <v>701736</v>
      </c>
      <c r="AI29" s="79">
        <v>65</v>
      </c>
      <c r="AJ29" s="79"/>
      <c r="AK29" s="79" t="s">
        <v>639</v>
      </c>
      <c r="AL29" s="79" t="s">
        <v>676</v>
      </c>
      <c r="AM29" s="79"/>
      <c r="AN29" s="79"/>
      <c r="AO29" s="81">
        <v>42520.19642361111</v>
      </c>
      <c r="AP29" s="83" t="s">
        <v>748</v>
      </c>
      <c r="AQ29" s="79" t="b">
        <v>1</v>
      </c>
      <c r="AR29" s="79" t="b">
        <v>0</v>
      </c>
      <c r="AS29" s="79" t="b">
        <v>1</v>
      </c>
      <c r="AT29" s="79"/>
      <c r="AU29" s="79">
        <v>4662</v>
      </c>
      <c r="AV29" s="79"/>
      <c r="AW29" s="79" t="b">
        <v>0</v>
      </c>
      <c r="AX29" s="79" t="s">
        <v>790</v>
      </c>
      <c r="AY29" s="83" t="s">
        <v>817</v>
      </c>
      <c r="AZ29" s="79" t="s">
        <v>66</v>
      </c>
      <c r="BA29" s="79" t="str">
        <f>REPLACE(INDEX(GroupVertices[Group],MATCH(Vertices[[#This Row],[Vertex]],GroupVertices[Vertex],0)),1,1,"")</f>
        <v>2</v>
      </c>
      <c r="BB29" s="48">
        <v>0</v>
      </c>
      <c r="BC29" s="49">
        <v>0</v>
      </c>
      <c r="BD29" s="48">
        <v>0</v>
      </c>
      <c r="BE29" s="49">
        <v>0</v>
      </c>
      <c r="BF29" s="48">
        <v>0</v>
      </c>
      <c r="BG29" s="49">
        <v>0</v>
      </c>
      <c r="BH29" s="48">
        <v>31</v>
      </c>
      <c r="BI29" s="49">
        <v>100</v>
      </c>
      <c r="BJ29" s="48">
        <v>31</v>
      </c>
      <c r="BK29" s="48"/>
      <c r="BL29" s="48"/>
      <c r="BM29" s="48"/>
      <c r="BN29" s="48"/>
      <c r="BO29" s="48"/>
      <c r="BP29" s="48"/>
      <c r="BQ29" s="126" t="s">
        <v>1455</v>
      </c>
      <c r="BR29" s="126" t="s">
        <v>1455</v>
      </c>
      <c r="BS29" s="126" t="s">
        <v>1474</v>
      </c>
      <c r="BT29" s="126" t="s">
        <v>1474</v>
      </c>
      <c r="BU29" s="2"/>
      <c r="BV29" s="3"/>
      <c r="BW29" s="3"/>
      <c r="BX29" s="3"/>
      <c r="BY29" s="3"/>
    </row>
    <row r="30" spans="1:77" ht="41.45" customHeight="1">
      <c r="A30" s="65" t="s">
        <v>251</v>
      </c>
      <c r="C30" s="66"/>
      <c r="D30" s="66" t="s">
        <v>64</v>
      </c>
      <c r="E30" s="67">
        <v>404.3288659793815</v>
      </c>
      <c r="F30" s="69">
        <v>99.91172897911916</v>
      </c>
      <c r="G30" s="103" t="s">
        <v>353</v>
      </c>
      <c r="H30" s="66"/>
      <c r="I30" s="70" t="s">
        <v>251</v>
      </c>
      <c r="J30" s="71"/>
      <c r="K30" s="71"/>
      <c r="L30" s="70" t="s">
        <v>869</v>
      </c>
      <c r="M30" s="74">
        <v>30.41778889222229</v>
      </c>
      <c r="N30" s="75">
        <v>5945.42822265625</v>
      </c>
      <c r="O30" s="75">
        <v>8080.365234375</v>
      </c>
      <c r="P30" s="76"/>
      <c r="Q30" s="77"/>
      <c r="R30" s="77"/>
      <c r="S30" s="89"/>
      <c r="T30" s="48">
        <v>0</v>
      </c>
      <c r="U30" s="48">
        <v>1</v>
      </c>
      <c r="V30" s="49">
        <v>0</v>
      </c>
      <c r="W30" s="49">
        <v>0.058824</v>
      </c>
      <c r="X30" s="49">
        <v>0</v>
      </c>
      <c r="Y30" s="49">
        <v>0.528913</v>
      </c>
      <c r="Z30" s="49">
        <v>0</v>
      </c>
      <c r="AA30" s="49">
        <v>0</v>
      </c>
      <c r="AB30" s="72">
        <v>30</v>
      </c>
      <c r="AC30" s="72"/>
      <c r="AD30" s="73"/>
      <c r="AE30" s="79" t="s">
        <v>591</v>
      </c>
      <c r="AF30" s="79">
        <v>8399</v>
      </c>
      <c r="AG30" s="79">
        <v>8441</v>
      </c>
      <c r="AH30" s="79">
        <v>147577</v>
      </c>
      <c r="AI30" s="79">
        <v>33548</v>
      </c>
      <c r="AJ30" s="79"/>
      <c r="AK30" s="79" t="s">
        <v>640</v>
      </c>
      <c r="AL30" s="79" t="s">
        <v>677</v>
      </c>
      <c r="AM30" s="83" t="s">
        <v>715</v>
      </c>
      <c r="AN30" s="79"/>
      <c r="AO30" s="81">
        <v>42127.319652777776</v>
      </c>
      <c r="AP30" s="83" t="s">
        <v>749</v>
      </c>
      <c r="AQ30" s="79" t="b">
        <v>0</v>
      </c>
      <c r="AR30" s="79" t="b">
        <v>0</v>
      </c>
      <c r="AS30" s="79" t="b">
        <v>0</v>
      </c>
      <c r="AT30" s="79"/>
      <c r="AU30" s="79">
        <v>3580</v>
      </c>
      <c r="AV30" s="83" t="s">
        <v>770</v>
      </c>
      <c r="AW30" s="79" t="b">
        <v>0</v>
      </c>
      <c r="AX30" s="79" t="s">
        <v>790</v>
      </c>
      <c r="AY30" s="83" t="s">
        <v>818</v>
      </c>
      <c r="AZ30" s="79" t="s">
        <v>66</v>
      </c>
      <c r="BA30" s="79" t="str">
        <f>REPLACE(INDEX(GroupVertices[Group],MATCH(Vertices[[#This Row],[Vertex]],GroupVertices[Vertex],0)),1,1,"")</f>
        <v>2</v>
      </c>
      <c r="BB30" s="48">
        <v>0</v>
      </c>
      <c r="BC30" s="49">
        <v>0</v>
      </c>
      <c r="BD30" s="48">
        <v>0</v>
      </c>
      <c r="BE30" s="49">
        <v>0</v>
      </c>
      <c r="BF30" s="48">
        <v>0</v>
      </c>
      <c r="BG30" s="49">
        <v>0</v>
      </c>
      <c r="BH30" s="48">
        <v>31</v>
      </c>
      <c r="BI30" s="49">
        <v>100</v>
      </c>
      <c r="BJ30" s="48">
        <v>31</v>
      </c>
      <c r="BK30" s="48"/>
      <c r="BL30" s="48"/>
      <c r="BM30" s="48"/>
      <c r="BN30" s="48"/>
      <c r="BO30" s="48"/>
      <c r="BP30" s="48"/>
      <c r="BQ30" s="126" t="s">
        <v>1455</v>
      </c>
      <c r="BR30" s="126" t="s">
        <v>1455</v>
      </c>
      <c r="BS30" s="126" t="s">
        <v>1474</v>
      </c>
      <c r="BT30" s="126" t="s">
        <v>1474</v>
      </c>
      <c r="BU30" s="2"/>
      <c r="BV30" s="3"/>
      <c r="BW30" s="3"/>
      <c r="BX30" s="3"/>
      <c r="BY30" s="3"/>
    </row>
    <row r="31" spans="1:77" ht="41.45" customHeight="1">
      <c r="A31" s="65" t="s">
        <v>252</v>
      </c>
      <c r="C31" s="66"/>
      <c r="D31" s="66" t="s">
        <v>64</v>
      </c>
      <c r="E31" s="67">
        <v>500.13731958762884</v>
      </c>
      <c r="F31" s="69">
        <v>99.87682966997232</v>
      </c>
      <c r="G31" s="103" t="s">
        <v>354</v>
      </c>
      <c r="H31" s="66"/>
      <c r="I31" s="70" t="s">
        <v>252</v>
      </c>
      <c r="J31" s="71"/>
      <c r="K31" s="71"/>
      <c r="L31" s="70" t="s">
        <v>870</v>
      </c>
      <c r="M31" s="74">
        <v>42.048565320555454</v>
      </c>
      <c r="N31" s="75">
        <v>5070.52294921875</v>
      </c>
      <c r="O31" s="75">
        <v>9513.4580078125</v>
      </c>
      <c r="P31" s="76"/>
      <c r="Q31" s="77"/>
      <c r="R31" s="77"/>
      <c r="S31" s="89"/>
      <c r="T31" s="48">
        <v>1</v>
      </c>
      <c r="U31" s="48">
        <v>1</v>
      </c>
      <c r="V31" s="49">
        <v>0</v>
      </c>
      <c r="W31" s="49">
        <v>0.0625</v>
      </c>
      <c r="X31" s="49">
        <v>0</v>
      </c>
      <c r="Y31" s="49">
        <v>0.919848</v>
      </c>
      <c r="Z31" s="49">
        <v>0.5</v>
      </c>
      <c r="AA31" s="49">
        <v>0</v>
      </c>
      <c r="AB31" s="72">
        <v>31</v>
      </c>
      <c r="AC31" s="72"/>
      <c r="AD31" s="73"/>
      <c r="AE31" s="79" t="s">
        <v>592</v>
      </c>
      <c r="AF31" s="79">
        <v>6704</v>
      </c>
      <c r="AG31" s="79">
        <v>11768</v>
      </c>
      <c r="AH31" s="79">
        <v>12408</v>
      </c>
      <c r="AI31" s="79">
        <v>42967</v>
      </c>
      <c r="AJ31" s="79"/>
      <c r="AK31" s="79" t="s">
        <v>641</v>
      </c>
      <c r="AL31" s="79" t="s">
        <v>678</v>
      </c>
      <c r="AM31" s="83" t="s">
        <v>716</v>
      </c>
      <c r="AN31" s="79"/>
      <c r="AO31" s="81">
        <v>39459.80023148148</v>
      </c>
      <c r="AP31" s="83" t="s">
        <v>750</v>
      </c>
      <c r="AQ31" s="79" t="b">
        <v>0</v>
      </c>
      <c r="AR31" s="79" t="b">
        <v>0</v>
      </c>
      <c r="AS31" s="79" t="b">
        <v>1</v>
      </c>
      <c r="AT31" s="79"/>
      <c r="AU31" s="79">
        <v>1397</v>
      </c>
      <c r="AV31" s="83" t="s">
        <v>771</v>
      </c>
      <c r="AW31" s="79" t="b">
        <v>1</v>
      </c>
      <c r="AX31" s="79" t="s">
        <v>790</v>
      </c>
      <c r="AY31" s="83" t="s">
        <v>819</v>
      </c>
      <c r="AZ31" s="79" t="s">
        <v>66</v>
      </c>
      <c r="BA31" s="79" t="str">
        <f>REPLACE(INDEX(GroupVertices[Group],MATCH(Vertices[[#This Row],[Vertex]],GroupVertices[Vertex],0)),1,1,"")</f>
        <v>2</v>
      </c>
      <c r="BB31" s="48">
        <v>0</v>
      </c>
      <c r="BC31" s="49">
        <v>0</v>
      </c>
      <c r="BD31" s="48">
        <v>0</v>
      </c>
      <c r="BE31" s="49">
        <v>0</v>
      </c>
      <c r="BF31" s="48">
        <v>0</v>
      </c>
      <c r="BG31" s="49">
        <v>0</v>
      </c>
      <c r="BH31" s="48">
        <v>31</v>
      </c>
      <c r="BI31" s="49">
        <v>100</v>
      </c>
      <c r="BJ31" s="48">
        <v>31</v>
      </c>
      <c r="BK31" s="48"/>
      <c r="BL31" s="48"/>
      <c r="BM31" s="48"/>
      <c r="BN31" s="48"/>
      <c r="BO31" s="48"/>
      <c r="BP31" s="48"/>
      <c r="BQ31" s="126" t="s">
        <v>1455</v>
      </c>
      <c r="BR31" s="126" t="s">
        <v>1455</v>
      </c>
      <c r="BS31" s="126" t="s">
        <v>1474</v>
      </c>
      <c r="BT31" s="126" t="s">
        <v>1474</v>
      </c>
      <c r="BU31" s="2"/>
      <c r="BV31" s="3"/>
      <c r="BW31" s="3"/>
      <c r="BX31" s="3"/>
      <c r="BY31" s="3"/>
    </row>
    <row r="32" spans="1:77" ht="41.45" customHeight="1">
      <c r="A32" s="65" t="s">
        <v>253</v>
      </c>
      <c r="C32" s="66"/>
      <c r="D32" s="66" t="s">
        <v>64</v>
      </c>
      <c r="E32" s="67">
        <v>281.59498281786944</v>
      </c>
      <c r="F32" s="69">
        <v>99.95643617947496</v>
      </c>
      <c r="G32" s="103" t="s">
        <v>355</v>
      </c>
      <c r="H32" s="66"/>
      <c r="I32" s="70" t="s">
        <v>253</v>
      </c>
      <c r="J32" s="71"/>
      <c r="K32" s="71"/>
      <c r="L32" s="70" t="s">
        <v>871</v>
      </c>
      <c r="M32" s="74">
        <v>15.518369253642208</v>
      </c>
      <c r="N32" s="75">
        <v>4367.064453125</v>
      </c>
      <c r="O32" s="75">
        <v>9611.65625</v>
      </c>
      <c r="P32" s="76"/>
      <c r="Q32" s="77"/>
      <c r="R32" s="77"/>
      <c r="S32" s="89"/>
      <c r="T32" s="48">
        <v>0</v>
      </c>
      <c r="U32" s="48">
        <v>2</v>
      </c>
      <c r="V32" s="49">
        <v>0</v>
      </c>
      <c r="W32" s="49">
        <v>0.0625</v>
      </c>
      <c r="X32" s="49">
        <v>0</v>
      </c>
      <c r="Y32" s="49">
        <v>0.919848</v>
      </c>
      <c r="Z32" s="49">
        <v>0.5</v>
      </c>
      <c r="AA32" s="49">
        <v>0</v>
      </c>
      <c r="AB32" s="72">
        <v>32</v>
      </c>
      <c r="AC32" s="72"/>
      <c r="AD32" s="73"/>
      <c r="AE32" s="79" t="s">
        <v>593</v>
      </c>
      <c r="AF32" s="79">
        <v>3373</v>
      </c>
      <c r="AG32" s="79">
        <v>4179</v>
      </c>
      <c r="AH32" s="79">
        <v>54433</v>
      </c>
      <c r="AI32" s="79">
        <v>45044</v>
      </c>
      <c r="AJ32" s="79"/>
      <c r="AK32" s="79" t="s">
        <v>642</v>
      </c>
      <c r="AL32" s="79" t="s">
        <v>679</v>
      </c>
      <c r="AM32" s="83" t="s">
        <v>717</v>
      </c>
      <c r="AN32" s="79"/>
      <c r="AO32" s="81">
        <v>40080.55136574074</v>
      </c>
      <c r="AP32" s="83" t="s">
        <v>751</v>
      </c>
      <c r="AQ32" s="79" t="b">
        <v>0</v>
      </c>
      <c r="AR32" s="79" t="b">
        <v>0</v>
      </c>
      <c r="AS32" s="79" t="b">
        <v>0</v>
      </c>
      <c r="AT32" s="79"/>
      <c r="AU32" s="79">
        <v>323</v>
      </c>
      <c r="AV32" s="83" t="s">
        <v>765</v>
      </c>
      <c r="AW32" s="79" t="b">
        <v>0</v>
      </c>
      <c r="AX32" s="79" t="s">
        <v>790</v>
      </c>
      <c r="AY32" s="83" t="s">
        <v>820</v>
      </c>
      <c r="AZ32" s="79" t="s">
        <v>66</v>
      </c>
      <c r="BA32" s="79" t="str">
        <f>REPLACE(INDEX(GroupVertices[Group],MATCH(Vertices[[#This Row],[Vertex]],GroupVertices[Vertex],0)),1,1,"")</f>
        <v>2</v>
      </c>
      <c r="BB32" s="48">
        <v>0</v>
      </c>
      <c r="BC32" s="49">
        <v>0</v>
      </c>
      <c r="BD32" s="48">
        <v>0</v>
      </c>
      <c r="BE32" s="49">
        <v>0</v>
      </c>
      <c r="BF32" s="48">
        <v>0</v>
      </c>
      <c r="BG32" s="49">
        <v>0</v>
      </c>
      <c r="BH32" s="48">
        <v>63</v>
      </c>
      <c r="BI32" s="49">
        <v>100</v>
      </c>
      <c r="BJ32" s="48">
        <v>63</v>
      </c>
      <c r="BK32" s="48" t="s">
        <v>309</v>
      </c>
      <c r="BL32" s="48" t="s">
        <v>309</v>
      </c>
      <c r="BM32" s="48" t="s">
        <v>316</v>
      </c>
      <c r="BN32" s="48" t="s">
        <v>316</v>
      </c>
      <c r="BO32" s="48" t="s">
        <v>320</v>
      </c>
      <c r="BP32" s="48" t="s">
        <v>320</v>
      </c>
      <c r="BQ32" s="126" t="s">
        <v>1309</v>
      </c>
      <c r="BR32" s="126" t="s">
        <v>1467</v>
      </c>
      <c r="BS32" s="126" t="s">
        <v>1383</v>
      </c>
      <c r="BT32" s="126" t="s">
        <v>1484</v>
      </c>
      <c r="BU32" s="2"/>
      <c r="BV32" s="3"/>
      <c r="BW32" s="3"/>
      <c r="BX32" s="3"/>
      <c r="BY32" s="3"/>
    </row>
    <row r="33" spans="1:77" ht="41.45" customHeight="1">
      <c r="A33" s="65" t="s">
        <v>254</v>
      </c>
      <c r="C33" s="66"/>
      <c r="D33" s="66" t="s">
        <v>64</v>
      </c>
      <c r="E33" s="67">
        <v>163.8142268041237</v>
      </c>
      <c r="F33" s="69">
        <v>99.99933914743725</v>
      </c>
      <c r="G33" s="103" t="s">
        <v>356</v>
      </c>
      <c r="H33" s="66"/>
      <c r="I33" s="70" t="s">
        <v>254</v>
      </c>
      <c r="J33" s="71"/>
      <c r="K33" s="71"/>
      <c r="L33" s="70" t="s">
        <v>872</v>
      </c>
      <c r="M33" s="74">
        <v>1.2202401307439101</v>
      </c>
      <c r="N33" s="75">
        <v>9396.345703125</v>
      </c>
      <c r="O33" s="75">
        <v>4999.5</v>
      </c>
      <c r="P33" s="76"/>
      <c r="Q33" s="77"/>
      <c r="R33" s="77"/>
      <c r="S33" s="89"/>
      <c r="T33" s="48">
        <v>1</v>
      </c>
      <c r="U33" s="48">
        <v>1</v>
      </c>
      <c r="V33" s="49">
        <v>0</v>
      </c>
      <c r="W33" s="49">
        <v>0</v>
      </c>
      <c r="X33" s="49">
        <v>0</v>
      </c>
      <c r="Y33" s="49">
        <v>0.99999</v>
      </c>
      <c r="Z33" s="49">
        <v>0</v>
      </c>
      <c r="AA33" s="49" t="s">
        <v>935</v>
      </c>
      <c r="AB33" s="72">
        <v>33</v>
      </c>
      <c r="AC33" s="72"/>
      <c r="AD33" s="73"/>
      <c r="AE33" s="79" t="s">
        <v>254</v>
      </c>
      <c r="AF33" s="79">
        <v>199</v>
      </c>
      <c r="AG33" s="79">
        <v>89</v>
      </c>
      <c r="AH33" s="79">
        <v>1044</v>
      </c>
      <c r="AI33" s="79">
        <v>333</v>
      </c>
      <c r="AJ33" s="79"/>
      <c r="AK33" s="79" t="s">
        <v>643</v>
      </c>
      <c r="AL33" s="79"/>
      <c r="AM33" s="79"/>
      <c r="AN33" s="79"/>
      <c r="AO33" s="81">
        <v>39600.48783564815</v>
      </c>
      <c r="AP33" s="79"/>
      <c r="AQ33" s="79" t="b">
        <v>0</v>
      </c>
      <c r="AR33" s="79" t="b">
        <v>0</v>
      </c>
      <c r="AS33" s="79" t="b">
        <v>1</v>
      </c>
      <c r="AT33" s="79"/>
      <c r="AU33" s="79">
        <v>3</v>
      </c>
      <c r="AV33" s="83" t="s">
        <v>770</v>
      </c>
      <c r="AW33" s="79" t="b">
        <v>0</v>
      </c>
      <c r="AX33" s="79" t="s">
        <v>790</v>
      </c>
      <c r="AY33" s="83" t="s">
        <v>821</v>
      </c>
      <c r="AZ33" s="79" t="s">
        <v>66</v>
      </c>
      <c r="BA33" s="79" t="str">
        <f>REPLACE(INDEX(GroupVertices[Group],MATCH(Vertices[[#This Row],[Vertex]],GroupVertices[Vertex],0)),1,1,"")</f>
        <v>10</v>
      </c>
      <c r="BB33" s="48">
        <v>0</v>
      </c>
      <c r="BC33" s="49">
        <v>0</v>
      </c>
      <c r="BD33" s="48">
        <v>0</v>
      </c>
      <c r="BE33" s="49">
        <v>0</v>
      </c>
      <c r="BF33" s="48">
        <v>0</v>
      </c>
      <c r="BG33" s="49">
        <v>0</v>
      </c>
      <c r="BH33" s="48">
        <v>8</v>
      </c>
      <c r="BI33" s="49">
        <v>100</v>
      </c>
      <c r="BJ33" s="48">
        <v>8</v>
      </c>
      <c r="BK33" s="48"/>
      <c r="BL33" s="48"/>
      <c r="BM33" s="48"/>
      <c r="BN33" s="48"/>
      <c r="BO33" s="48" t="s">
        <v>321</v>
      </c>
      <c r="BP33" s="48" t="s">
        <v>321</v>
      </c>
      <c r="BQ33" s="126" t="s">
        <v>1456</v>
      </c>
      <c r="BR33" s="126" t="s">
        <v>1456</v>
      </c>
      <c r="BS33" s="126" t="s">
        <v>1475</v>
      </c>
      <c r="BT33" s="126" t="s">
        <v>1475</v>
      </c>
      <c r="BU33" s="2"/>
      <c r="BV33" s="3"/>
      <c r="BW33" s="3"/>
      <c r="BX33" s="3"/>
      <c r="BY33" s="3"/>
    </row>
    <row r="34" spans="1:77" ht="41.45" customHeight="1">
      <c r="A34" s="65" t="s">
        <v>255</v>
      </c>
      <c r="C34" s="66"/>
      <c r="D34" s="66" t="s">
        <v>64</v>
      </c>
      <c r="E34" s="67">
        <v>226.10268041237111</v>
      </c>
      <c r="F34" s="69">
        <v>99.97664987611637</v>
      </c>
      <c r="G34" s="103" t="s">
        <v>357</v>
      </c>
      <c r="H34" s="66"/>
      <c r="I34" s="70" t="s">
        <v>255</v>
      </c>
      <c r="J34" s="71"/>
      <c r="K34" s="71"/>
      <c r="L34" s="70" t="s">
        <v>873</v>
      </c>
      <c r="M34" s="74">
        <v>8.781817952951492</v>
      </c>
      <c r="N34" s="75">
        <v>2246.228515625</v>
      </c>
      <c r="O34" s="75">
        <v>1472.5556640625</v>
      </c>
      <c r="P34" s="76"/>
      <c r="Q34" s="77"/>
      <c r="R34" s="77"/>
      <c r="S34" s="89"/>
      <c r="T34" s="48">
        <v>0</v>
      </c>
      <c r="U34" s="48">
        <v>4</v>
      </c>
      <c r="V34" s="49">
        <v>0</v>
      </c>
      <c r="W34" s="49">
        <v>0.022727</v>
      </c>
      <c r="X34" s="49">
        <v>0.059806</v>
      </c>
      <c r="Y34" s="49">
        <v>0.7855</v>
      </c>
      <c r="Z34" s="49">
        <v>0.75</v>
      </c>
      <c r="AA34" s="49">
        <v>0</v>
      </c>
      <c r="AB34" s="72">
        <v>34</v>
      </c>
      <c r="AC34" s="72"/>
      <c r="AD34" s="73"/>
      <c r="AE34" s="79" t="s">
        <v>594</v>
      </c>
      <c r="AF34" s="79">
        <v>534</v>
      </c>
      <c r="AG34" s="79">
        <v>2252</v>
      </c>
      <c r="AH34" s="79">
        <v>5771</v>
      </c>
      <c r="AI34" s="79">
        <v>6778</v>
      </c>
      <c r="AJ34" s="79"/>
      <c r="AK34" s="79" t="s">
        <v>644</v>
      </c>
      <c r="AL34" s="79" t="s">
        <v>680</v>
      </c>
      <c r="AM34" s="83" t="s">
        <v>718</v>
      </c>
      <c r="AN34" s="79"/>
      <c r="AO34" s="81">
        <v>39721.65521990741</v>
      </c>
      <c r="AP34" s="83" t="s">
        <v>752</v>
      </c>
      <c r="AQ34" s="79" t="b">
        <v>0</v>
      </c>
      <c r="AR34" s="79" t="b">
        <v>0</v>
      </c>
      <c r="AS34" s="79" t="b">
        <v>1</v>
      </c>
      <c r="AT34" s="79"/>
      <c r="AU34" s="79">
        <v>222</v>
      </c>
      <c r="AV34" s="83" t="s">
        <v>767</v>
      </c>
      <c r="AW34" s="79" t="b">
        <v>0</v>
      </c>
      <c r="AX34" s="79" t="s">
        <v>790</v>
      </c>
      <c r="AY34" s="83" t="s">
        <v>822</v>
      </c>
      <c r="AZ34" s="79" t="s">
        <v>66</v>
      </c>
      <c r="BA34" s="79" t="str">
        <f>REPLACE(INDEX(GroupVertices[Group],MATCH(Vertices[[#This Row],[Vertex]],GroupVertices[Vertex],0)),1,1,"")</f>
        <v>1</v>
      </c>
      <c r="BB34" s="48">
        <v>4</v>
      </c>
      <c r="BC34" s="49">
        <v>3.8461538461538463</v>
      </c>
      <c r="BD34" s="48">
        <v>0</v>
      </c>
      <c r="BE34" s="49">
        <v>0</v>
      </c>
      <c r="BF34" s="48">
        <v>0</v>
      </c>
      <c r="BG34" s="49">
        <v>0</v>
      </c>
      <c r="BH34" s="48">
        <v>100</v>
      </c>
      <c r="BI34" s="49">
        <v>96.15384615384616</v>
      </c>
      <c r="BJ34" s="48">
        <v>104</v>
      </c>
      <c r="BK34" s="48"/>
      <c r="BL34" s="48"/>
      <c r="BM34" s="48"/>
      <c r="BN34" s="48"/>
      <c r="BO34" s="48" t="s">
        <v>1446</v>
      </c>
      <c r="BP34" s="48" t="s">
        <v>322</v>
      </c>
      <c r="BQ34" s="126" t="s">
        <v>1453</v>
      </c>
      <c r="BR34" s="126" t="s">
        <v>1466</v>
      </c>
      <c r="BS34" s="126" t="s">
        <v>1472</v>
      </c>
      <c r="BT34" s="126" t="s">
        <v>1472</v>
      </c>
      <c r="BU34" s="2"/>
      <c r="BV34" s="3"/>
      <c r="BW34" s="3"/>
      <c r="BX34" s="3"/>
      <c r="BY34" s="3"/>
    </row>
    <row r="35" spans="1:77" ht="41.45" customHeight="1">
      <c r="A35" s="65" t="s">
        <v>257</v>
      </c>
      <c r="C35" s="66"/>
      <c r="D35" s="66" t="s">
        <v>64</v>
      </c>
      <c r="E35" s="67">
        <v>185.95931271477664</v>
      </c>
      <c r="F35" s="69">
        <v>99.99127255028249</v>
      </c>
      <c r="G35" s="103" t="s">
        <v>358</v>
      </c>
      <c r="H35" s="66"/>
      <c r="I35" s="70" t="s">
        <v>257</v>
      </c>
      <c r="J35" s="71"/>
      <c r="K35" s="71"/>
      <c r="L35" s="70" t="s">
        <v>874</v>
      </c>
      <c r="M35" s="74">
        <v>3.908568075856084</v>
      </c>
      <c r="N35" s="75">
        <v>3054.510986328125</v>
      </c>
      <c r="O35" s="75">
        <v>6743.794921875</v>
      </c>
      <c r="P35" s="76"/>
      <c r="Q35" s="77"/>
      <c r="R35" s="77"/>
      <c r="S35" s="89"/>
      <c r="T35" s="48">
        <v>0</v>
      </c>
      <c r="U35" s="48">
        <v>1</v>
      </c>
      <c r="V35" s="49">
        <v>0</v>
      </c>
      <c r="W35" s="49">
        <v>0.058824</v>
      </c>
      <c r="X35" s="49">
        <v>0</v>
      </c>
      <c r="Y35" s="49">
        <v>0.528913</v>
      </c>
      <c r="Z35" s="49">
        <v>0</v>
      </c>
      <c r="AA35" s="49">
        <v>0</v>
      </c>
      <c r="AB35" s="72">
        <v>35</v>
      </c>
      <c r="AC35" s="72"/>
      <c r="AD35" s="73"/>
      <c r="AE35" s="79" t="s">
        <v>595</v>
      </c>
      <c r="AF35" s="79">
        <v>275</v>
      </c>
      <c r="AG35" s="79">
        <v>858</v>
      </c>
      <c r="AH35" s="79">
        <v>84611</v>
      </c>
      <c r="AI35" s="79">
        <v>125286</v>
      </c>
      <c r="AJ35" s="79"/>
      <c r="AK35" s="79" t="s">
        <v>645</v>
      </c>
      <c r="AL35" s="79" t="s">
        <v>681</v>
      </c>
      <c r="AM35" s="79"/>
      <c r="AN35" s="79"/>
      <c r="AO35" s="81">
        <v>42770.449594907404</v>
      </c>
      <c r="AP35" s="79"/>
      <c r="AQ35" s="79" t="b">
        <v>1</v>
      </c>
      <c r="AR35" s="79" t="b">
        <v>0</v>
      </c>
      <c r="AS35" s="79" t="b">
        <v>0</v>
      </c>
      <c r="AT35" s="79"/>
      <c r="AU35" s="79">
        <v>16</v>
      </c>
      <c r="AV35" s="79"/>
      <c r="AW35" s="79" t="b">
        <v>0</v>
      </c>
      <c r="AX35" s="79" t="s">
        <v>790</v>
      </c>
      <c r="AY35" s="83" t="s">
        <v>823</v>
      </c>
      <c r="AZ35" s="79" t="s">
        <v>66</v>
      </c>
      <c r="BA35" s="79" t="str">
        <f>REPLACE(INDEX(GroupVertices[Group],MATCH(Vertices[[#This Row],[Vertex]],GroupVertices[Vertex],0)),1,1,"")</f>
        <v>2</v>
      </c>
      <c r="BB35" s="48">
        <v>0</v>
      </c>
      <c r="BC35" s="49">
        <v>0</v>
      </c>
      <c r="BD35" s="48">
        <v>0</v>
      </c>
      <c r="BE35" s="49">
        <v>0</v>
      </c>
      <c r="BF35" s="48">
        <v>0</v>
      </c>
      <c r="BG35" s="49">
        <v>0</v>
      </c>
      <c r="BH35" s="48">
        <v>31</v>
      </c>
      <c r="BI35" s="49">
        <v>100</v>
      </c>
      <c r="BJ35" s="48">
        <v>31</v>
      </c>
      <c r="BK35" s="48"/>
      <c r="BL35" s="48"/>
      <c r="BM35" s="48"/>
      <c r="BN35" s="48"/>
      <c r="BO35" s="48"/>
      <c r="BP35" s="48"/>
      <c r="BQ35" s="126" t="s">
        <v>1455</v>
      </c>
      <c r="BR35" s="126" t="s">
        <v>1455</v>
      </c>
      <c r="BS35" s="126" t="s">
        <v>1474</v>
      </c>
      <c r="BT35" s="126" t="s">
        <v>1474</v>
      </c>
      <c r="BU35" s="2"/>
      <c r="BV35" s="3"/>
      <c r="BW35" s="3"/>
      <c r="BX35" s="3"/>
      <c r="BY35" s="3"/>
    </row>
    <row r="36" spans="1:77" ht="41.45" customHeight="1">
      <c r="A36" s="65" t="s">
        <v>258</v>
      </c>
      <c r="C36" s="66"/>
      <c r="D36" s="66" t="s">
        <v>64</v>
      </c>
      <c r="E36" s="67">
        <v>186.2472852233677</v>
      </c>
      <c r="F36" s="69">
        <v>99.99116765305031</v>
      </c>
      <c r="G36" s="103" t="s">
        <v>359</v>
      </c>
      <c r="H36" s="66"/>
      <c r="I36" s="70" t="s">
        <v>258</v>
      </c>
      <c r="J36" s="71"/>
      <c r="K36" s="71"/>
      <c r="L36" s="70" t="s">
        <v>875</v>
      </c>
      <c r="M36" s="74">
        <v>3.9435268267678154</v>
      </c>
      <c r="N36" s="75">
        <v>1223.3507080078125</v>
      </c>
      <c r="O36" s="75">
        <v>6373.12353515625</v>
      </c>
      <c r="P36" s="76"/>
      <c r="Q36" s="77"/>
      <c r="R36" s="77"/>
      <c r="S36" s="89"/>
      <c r="T36" s="48">
        <v>0</v>
      </c>
      <c r="U36" s="48">
        <v>4</v>
      </c>
      <c r="V36" s="49">
        <v>0</v>
      </c>
      <c r="W36" s="49">
        <v>0.022727</v>
      </c>
      <c r="X36" s="49">
        <v>0.059806</v>
      </c>
      <c r="Y36" s="49">
        <v>0.7855</v>
      </c>
      <c r="Z36" s="49">
        <v>0.75</v>
      </c>
      <c r="AA36" s="49">
        <v>0</v>
      </c>
      <c r="AB36" s="72">
        <v>36</v>
      </c>
      <c r="AC36" s="72"/>
      <c r="AD36" s="73"/>
      <c r="AE36" s="79" t="s">
        <v>596</v>
      </c>
      <c r="AF36" s="79">
        <v>2392</v>
      </c>
      <c r="AG36" s="79">
        <v>868</v>
      </c>
      <c r="AH36" s="79">
        <v>9350</v>
      </c>
      <c r="AI36" s="79">
        <v>115558</v>
      </c>
      <c r="AJ36" s="79"/>
      <c r="AK36" s="79" t="s">
        <v>646</v>
      </c>
      <c r="AL36" s="79" t="s">
        <v>682</v>
      </c>
      <c r="AM36" s="83" t="s">
        <v>719</v>
      </c>
      <c r="AN36" s="79"/>
      <c r="AO36" s="81">
        <v>40875.41048611111</v>
      </c>
      <c r="AP36" s="83" t="s">
        <v>753</v>
      </c>
      <c r="AQ36" s="79" t="b">
        <v>0</v>
      </c>
      <c r="AR36" s="79" t="b">
        <v>0</v>
      </c>
      <c r="AS36" s="79" t="b">
        <v>1</v>
      </c>
      <c r="AT36" s="79"/>
      <c r="AU36" s="79">
        <v>14</v>
      </c>
      <c r="AV36" s="83" t="s">
        <v>767</v>
      </c>
      <c r="AW36" s="79" t="b">
        <v>0</v>
      </c>
      <c r="AX36" s="79" t="s">
        <v>790</v>
      </c>
      <c r="AY36" s="83" t="s">
        <v>824</v>
      </c>
      <c r="AZ36" s="79" t="s">
        <v>66</v>
      </c>
      <c r="BA36" s="79" t="str">
        <f>REPLACE(INDEX(GroupVertices[Group],MATCH(Vertices[[#This Row],[Vertex]],GroupVertices[Vertex],0)),1,1,"")</f>
        <v>1</v>
      </c>
      <c r="BB36" s="48">
        <v>4</v>
      </c>
      <c r="BC36" s="49">
        <v>3.8461538461538463</v>
      </c>
      <c r="BD36" s="48">
        <v>0</v>
      </c>
      <c r="BE36" s="49">
        <v>0</v>
      </c>
      <c r="BF36" s="48">
        <v>0</v>
      </c>
      <c r="BG36" s="49">
        <v>0</v>
      </c>
      <c r="BH36" s="48">
        <v>100</v>
      </c>
      <c r="BI36" s="49">
        <v>96.15384615384616</v>
      </c>
      <c r="BJ36" s="48">
        <v>104</v>
      </c>
      <c r="BK36" s="48"/>
      <c r="BL36" s="48"/>
      <c r="BM36" s="48"/>
      <c r="BN36" s="48"/>
      <c r="BO36" s="48" t="s">
        <v>1446</v>
      </c>
      <c r="BP36" s="48" t="s">
        <v>322</v>
      </c>
      <c r="BQ36" s="126" t="s">
        <v>1457</v>
      </c>
      <c r="BR36" s="126" t="s">
        <v>1468</v>
      </c>
      <c r="BS36" s="126" t="s">
        <v>1476</v>
      </c>
      <c r="BT36" s="126" t="s">
        <v>1476</v>
      </c>
      <c r="BU36" s="2"/>
      <c r="BV36" s="3"/>
      <c r="BW36" s="3"/>
      <c r="BX36" s="3"/>
      <c r="BY36" s="3"/>
    </row>
    <row r="37" spans="1:77" ht="41.45" customHeight="1">
      <c r="A37" s="65" t="s">
        <v>259</v>
      </c>
      <c r="C37" s="66"/>
      <c r="D37" s="66" t="s">
        <v>64</v>
      </c>
      <c r="E37" s="67">
        <v>302.58817869415805</v>
      </c>
      <c r="F37" s="69">
        <v>99.94878917124893</v>
      </c>
      <c r="G37" s="103" t="s">
        <v>360</v>
      </c>
      <c r="H37" s="66"/>
      <c r="I37" s="70" t="s">
        <v>259</v>
      </c>
      <c r="J37" s="71"/>
      <c r="K37" s="71"/>
      <c r="L37" s="70" t="s">
        <v>876</v>
      </c>
      <c r="M37" s="74">
        <v>18.066862195107454</v>
      </c>
      <c r="N37" s="75">
        <v>6582.630859375</v>
      </c>
      <c r="O37" s="75">
        <v>2253.701416015625</v>
      </c>
      <c r="P37" s="76"/>
      <c r="Q37" s="77"/>
      <c r="R37" s="77"/>
      <c r="S37" s="89"/>
      <c r="T37" s="48">
        <v>0</v>
      </c>
      <c r="U37" s="48">
        <v>3</v>
      </c>
      <c r="V37" s="49">
        <v>78</v>
      </c>
      <c r="W37" s="49">
        <v>0.022727</v>
      </c>
      <c r="X37" s="49">
        <v>0.016047</v>
      </c>
      <c r="Y37" s="49">
        <v>1.116385</v>
      </c>
      <c r="Z37" s="49">
        <v>0</v>
      </c>
      <c r="AA37" s="49">
        <v>0</v>
      </c>
      <c r="AB37" s="72">
        <v>37</v>
      </c>
      <c r="AC37" s="72"/>
      <c r="AD37" s="73"/>
      <c r="AE37" s="79" t="s">
        <v>597</v>
      </c>
      <c r="AF37" s="79">
        <v>2468</v>
      </c>
      <c r="AG37" s="79">
        <v>4908</v>
      </c>
      <c r="AH37" s="79">
        <v>47869</v>
      </c>
      <c r="AI37" s="79">
        <v>510</v>
      </c>
      <c r="AJ37" s="79"/>
      <c r="AK37" s="79" t="s">
        <v>647</v>
      </c>
      <c r="AL37" s="79" t="s">
        <v>538</v>
      </c>
      <c r="AM37" s="83" t="s">
        <v>720</v>
      </c>
      <c r="AN37" s="79"/>
      <c r="AO37" s="81">
        <v>40155.830092592594</v>
      </c>
      <c r="AP37" s="79"/>
      <c r="AQ37" s="79" t="b">
        <v>0</v>
      </c>
      <c r="AR37" s="79" t="b">
        <v>0</v>
      </c>
      <c r="AS37" s="79" t="b">
        <v>0</v>
      </c>
      <c r="AT37" s="79"/>
      <c r="AU37" s="79">
        <v>259</v>
      </c>
      <c r="AV37" s="83" t="s">
        <v>772</v>
      </c>
      <c r="AW37" s="79" t="b">
        <v>0</v>
      </c>
      <c r="AX37" s="79" t="s">
        <v>790</v>
      </c>
      <c r="AY37" s="83" t="s">
        <v>825</v>
      </c>
      <c r="AZ37" s="79" t="s">
        <v>66</v>
      </c>
      <c r="BA37" s="79" t="str">
        <f>REPLACE(INDEX(GroupVertices[Group],MATCH(Vertices[[#This Row],[Vertex]],GroupVertices[Vertex],0)),1,1,"")</f>
        <v>6</v>
      </c>
      <c r="BB37" s="48">
        <v>2</v>
      </c>
      <c r="BC37" s="49">
        <v>14.285714285714286</v>
      </c>
      <c r="BD37" s="48">
        <v>1</v>
      </c>
      <c r="BE37" s="49">
        <v>7.142857142857143</v>
      </c>
      <c r="BF37" s="48">
        <v>0</v>
      </c>
      <c r="BG37" s="49">
        <v>0</v>
      </c>
      <c r="BH37" s="48">
        <v>11</v>
      </c>
      <c r="BI37" s="49">
        <v>78.57142857142857</v>
      </c>
      <c r="BJ37" s="48">
        <v>14</v>
      </c>
      <c r="BK37" s="48" t="s">
        <v>310</v>
      </c>
      <c r="BL37" s="48" t="s">
        <v>310</v>
      </c>
      <c r="BM37" s="48" t="s">
        <v>317</v>
      </c>
      <c r="BN37" s="48" t="s">
        <v>317</v>
      </c>
      <c r="BO37" s="48" t="s">
        <v>324</v>
      </c>
      <c r="BP37" s="48" t="s">
        <v>324</v>
      </c>
      <c r="BQ37" s="126" t="s">
        <v>1458</v>
      </c>
      <c r="BR37" s="126" t="s">
        <v>1458</v>
      </c>
      <c r="BS37" s="126" t="s">
        <v>1477</v>
      </c>
      <c r="BT37" s="126" t="s">
        <v>1477</v>
      </c>
      <c r="BU37" s="2"/>
      <c r="BV37" s="3"/>
      <c r="BW37" s="3"/>
      <c r="BX37" s="3"/>
      <c r="BY37" s="3"/>
    </row>
    <row r="38" spans="1:77" ht="41.45" customHeight="1">
      <c r="A38" s="65" t="s">
        <v>280</v>
      </c>
      <c r="C38" s="66"/>
      <c r="D38" s="66" t="s">
        <v>64</v>
      </c>
      <c r="E38" s="67">
        <v>344.3153951890034</v>
      </c>
      <c r="F38" s="69">
        <v>99.93358956230581</v>
      </c>
      <c r="G38" s="103" t="s">
        <v>784</v>
      </c>
      <c r="H38" s="66"/>
      <c r="I38" s="70" t="s">
        <v>280</v>
      </c>
      <c r="J38" s="71"/>
      <c r="K38" s="71"/>
      <c r="L38" s="70" t="s">
        <v>877</v>
      </c>
      <c r="M38" s="74">
        <v>23.13238520221739</v>
      </c>
      <c r="N38" s="75">
        <v>7465.99072265625</v>
      </c>
      <c r="O38" s="75">
        <v>2253.701416015625</v>
      </c>
      <c r="P38" s="76"/>
      <c r="Q38" s="77"/>
      <c r="R38" s="77"/>
      <c r="S38" s="89"/>
      <c r="T38" s="48">
        <v>1</v>
      </c>
      <c r="U38" s="48">
        <v>0</v>
      </c>
      <c r="V38" s="49">
        <v>0</v>
      </c>
      <c r="W38" s="49">
        <v>0.015625</v>
      </c>
      <c r="X38" s="49">
        <v>0.002156</v>
      </c>
      <c r="Y38" s="49">
        <v>0.466309</v>
      </c>
      <c r="Z38" s="49">
        <v>0</v>
      </c>
      <c r="AA38" s="49">
        <v>0</v>
      </c>
      <c r="AB38" s="72">
        <v>38</v>
      </c>
      <c r="AC38" s="72"/>
      <c r="AD38" s="73"/>
      <c r="AE38" s="79" t="s">
        <v>598</v>
      </c>
      <c r="AF38" s="79">
        <v>494</v>
      </c>
      <c r="AG38" s="79">
        <v>6357</v>
      </c>
      <c r="AH38" s="79">
        <v>2527</v>
      </c>
      <c r="AI38" s="79">
        <v>566</v>
      </c>
      <c r="AJ38" s="79"/>
      <c r="AK38" s="79" t="s">
        <v>648</v>
      </c>
      <c r="AL38" s="79" t="s">
        <v>683</v>
      </c>
      <c r="AM38" s="83" t="s">
        <v>721</v>
      </c>
      <c r="AN38" s="79"/>
      <c r="AO38" s="81">
        <v>39924.708391203705</v>
      </c>
      <c r="AP38" s="83" t="s">
        <v>754</v>
      </c>
      <c r="AQ38" s="79" t="b">
        <v>0</v>
      </c>
      <c r="AR38" s="79" t="b">
        <v>0</v>
      </c>
      <c r="AS38" s="79" t="b">
        <v>0</v>
      </c>
      <c r="AT38" s="79"/>
      <c r="AU38" s="79">
        <v>204</v>
      </c>
      <c r="AV38" s="83" t="s">
        <v>765</v>
      </c>
      <c r="AW38" s="79" t="b">
        <v>0</v>
      </c>
      <c r="AX38" s="79" t="s">
        <v>790</v>
      </c>
      <c r="AY38" s="83" t="s">
        <v>826</v>
      </c>
      <c r="AZ38" s="79" t="s">
        <v>65</v>
      </c>
      <c r="BA38" s="79" t="str">
        <f>REPLACE(INDEX(GroupVertices[Group],MATCH(Vertices[[#This Row],[Vertex]],GroupVertices[Vertex],0)),1,1,"")</f>
        <v>6</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41.45" customHeight="1">
      <c r="A39" s="65" t="s">
        <v>281</v>
      </c>
      <c r="C39" s="66"/>
      <c r="D39" s="66" t="s">
        <v>64</v>
      </c>
      <c r="E39" s="67">
        <v>1000</v>
      </c>
      <c r="F39" s="69">
        <v>70</v>
      </c>
      <c r="G39" s="103" t="s">
        <v>785</v>
      </c>
      <c r="H39" s="66"/>
      <c r="I39" s="70" t="s">
        <v>281</v>
      </c>
      <c r="J39" s="71"/>
      <c r="K39" s="71"/>
      <c r="L39" s="70" t="s">
        <v>878</v>
      </c>
      <c r="M39" s="74">
        <v>9999</v>
      </c>
      <c r="N39" s="75">
        <v>6582.630859375</v>
      </c>
      <c r="O39" s="75">
        <v>960.6369018554688</v>
      </c>
      <c r="P39" s="76"/>
      <c r="Q39" s="77"/>
      <c r="R39" s="77"/>
      <c r="S39" s="89"/>
      <c r="T39" s="48">
        <v>1</v>
      </c>
      <c r="U39" s="48">
        <v>0</v>
      </c>
      <c r="V39" s="49">
        <v>0</v>
      </c>
      <c r="W39" s="49">
        <v>0.015625</v>
      </c>
      <c r="X39" s="49">
        <v>0.002156</v>
      </c>
      <c r="Y39" s="49">
        <v>0.466309</v>
      </c>
      <c r="Z39" s="49">
        <v>0</v>
      </c>
      <c r="AA39" s="49">
        <v>0</v>
      </c>
      <c r="AB39" s="72">
        <v>39</v>
      </c>
      <c r="AC39" s="72"/>
      <c r="AD39" s="73"/>
      <c r="AE39" s="79" t="s">
        <v>599</v>
      </c>
      <c r="AF39" s="79">
        <v>1</v>
      </c>
      <c r="AG39" s="79">
        <v>2859968</v>
      </c>
      <c r="AH39" s="79">
        <v>1612</v>
      </c>
      <c r="AI39" s="79">
        <v>1</v>
      </c>
      <c r="AJ39" s="79"/>
      <c r="AK39" s="79" t="s">
        <v>649</v>
      </c>
      <c r="AL39" s="79" t="s">
        <v>684</v>
      </c>
      <c r="AM39" s="83" t="s">
        <v>722</v>
      </c>
      <c r="AN39" s="79"/>
      <c r="AO39" s="81">
        <v>39948.08420138889</v>
      </c>
      <c r="AP39" s="79"/>
      <c r="AQ39" s="79" t="b">
        <v>0</v>
      </c>
      <c r="AR39" s="79" t="b">
        <v>0</v>
      </c>
      <c r="AS39" s="79" t="b">
        <v>1</v>
      </c>
      <c r="AT39" s="79"/>
      <c r="AU39" s="79">
        <v>6559</v>
      </c>
      <c r="AV39" s="83" t="s">
        <v>765</v>
      </c>
      <c r="AW39" s="79" t="b">
        <v>1</v>
      </c>
      <c r="AX39" s="79" t="s">
        <v>790</v>
      </c>
      <c r="AY39" s="83" t="s">
        <v>827</v>
      </c>
      <c r="AZ39" s="79" t="s">
        <v>65</v>
      </c>
      <c r="BA39" s="79" t="str">
        <f>REPLACE(INDEX(GroupVertices[Group],MATCH(Vertices[[#This Row],[Vertex]],GroupVertices[Vertex],0)),1,1,"")</f>
        <v>6</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41.45" customHeight="1">
      <c r="A40" s="65" t="s">
        <v>260</v>
      </c>
      <c r="C40" s="66"/>
      <c r="D40" s="66" t="s">
        <v>64</v>
      </c>
      <c r="E40" s="67">
        <v>164.96611683848798</v>
      </c>
      <c r="F40" s="69">
        <v>99.99891955850853</v>
      </c>
      <c r="G40" s="103" t="s">
        <v>361</v>
      </c>
      <c r="H40" s="66"/>
      <c r="I40" s="70" t="s">
        <v>260</v>
      </c>
      <c r="J40" s="71"/>
      <c r="K40" s="71"/>
      <c r="L40" s="70" t="s">
        <v>879</v>
      </c>
      <c r="M40" s="74">
        <v>1.3600751343908373</v>
      </c>
      <c r="N40" s="75">
        <v>5051.7607421875</v>
      </c>
      <c r="O40" s="75">
        <v>334.6264343261719</v>
      </c>
      <c r="P40" s="76"/>
      <c r="Q40" s="77"/>
      <c r="R40" s="77"/>
      <c r="S40" s="89"/>
      <c r="T40" s="48">
        <v>0</v>
      </c>
      <c r="U40" s="48">
        <v>2</v>
      </c>
      <c r="V40" s="49">
        <v>0</v>
      </c>
      <c r="W40" s="49">
        <v>0.125</v>
      </c>
      <c r="X40" s="49">
        <v>0</v>
      </c>
      <c r="Y40" s="49">
        <v>0.696422</v>
      </c>
      <c r="Z40" s="49">
        <v>0.5</v>
      </c>
      <c r="AA40" s="49">
        <v>0</v>
      </c>
      <c r="AB40" s="72">
        <v>40</v>
      </c>
      <c r="AC40" s="72"/>
      <c r="AD40" s="73"/>
      <c r="AE40" s="79" t="s">
        <v>600</v>
      </c>
      <c r="AF40" s="79">
        <v>463</v>
      </c>
      <c r="AG40" s="79">
        <v>129</v>
      </c>
      <c r="AH40" s="79">
        <v>2408</v>
      </c>
      <c r="AI40" s="79">
        <v>7629</v>
      </c>
      <c r="AJ40" s="79"/>
      <c r="AK40" s="79" t="s">
        <v>650</v>
      </c>
      <c r="AL40" s="79"/>
      <c r="AM40" s="79"/>
      <c r="AN40" s="79"/>
      <c r="AO40" s="81">
        <v>42016.929606481484</v>
      </c>
      <c r="AP40" s="83" t="s">
        <v>755</v>
      </c>
      <c r="AQ40" s="79" t="b">
        <v>1</v>
      </c>
      <c r="AR40" s="79" t="b">
        <v>0</v>
      </c>
      <c r="AS40" s="79" t="b">
        <v>0</v>
      </c>
      <c r="AT40" s="79"/>
      <c r="AU40" s="79">
        <v>0</v>
      </c>
      <c r="AV40" s="83" t="s">
        <v>765</v>
      </c>
      <c r="AW40" s="79" t="b">
        <v>0</v>
      </c>
      <c r="AX40" s="79" t="s">
        <v>790</v>
      </c>
      <c r="AY40" s="83" t="s">
        <v>828</v>
      </c>
      <c r="AZ40" s="79" t="s">
        <v>66</v>
      </c>
      <c r="BA40" s="79" t="str">
        <f>REPLACE(INDEX(GroupVertices[Group],MATCH(Vertices[[#This Row],[Vertex]],GroupVertices[Vertex],0)),1,1,"")</f>
        <v>3</v>
      </c>
      <c r="BB40" s="48">
        <v>0</v>
      </c>
      <c r="BC40" s="49">
        <v>0</v>
      </c>
      <c r="BD40" s="48">
        <v>0</v>
      </c>
      <c r="BE40" s="49">
        <v>0</v>
      </c>
      <c r="BF40" s="48">
        <v>0</v>
      </c>
      <c r="BG40" s="49">
        <v>0</v>
      </c>
      <c r="BH40" s="48">
        <v>10</v>
      </c>
      <c r="BI40" s="49">
        <v>100</v>
      </c>
      <c r="BJ40" s="48">
        <v>10</v>
      </c>
      <c r="BK40" s="48"/>
      <c r="BL40" s="48"/>
      <c r="BM40" s="48"/>
      <c r="BN40" s="48"/>
      <c r="BO40" s="48"/>
      <c r="BP40" s="48"/>
      <c r="BQ40" s="126" t="s">
        <v>1459</v>
      </c>
      <c r="BR40" s="126" t="s">
        <v>1459</v>
      </c>
      <c r="BS40" s="126" t="s">
        <v>1478</v>
      </c>
      <c r="BT40" s="126" t="s">
        <v>1478</v>
      </c>
      <c r="BU40" s="2"/>
      <c r="BV40" s="3"/>
      <c r="BW40" s="3"/>
      <c r="BX40" s="3"/>
      <c r="BY40" s="3"/>
    </row>
    <row r="41" spans="1:77" ht="41.45" customHeight="1">
      <c r="A41" s="65" t="s">
        <v>272</v>
      </c>
      <c r="C41" s="66"/>
      <c r="D41" s="66" t="s">
        <v>64</v>
      </c>
      <c r="E41" s="67">
        <v>401.33395189003437</v>
      </c>
      <c r="F41" s="69">
        <v>99.91281991033385</v>
      </c>
      <c r="G41" s="103" t="s">
        <v>372</v>
      </c>
      <c r="H41" s="66"/>
      <c r="I41" s="70" t="s">
        <v>272</v>
      </c>
      <c r="J41" s="71"/>
      <c r="K41" s="71"/>
      <c r="L41" s="70" t="s">
        <v>880</v>
      </c>
      <c r="M41" s="74">
        <v>30.05421788274028</v>
      </c>
      <c r="N41" s="75">
        <v>4845.14794921875</v>
      </c>
      <c r="O41" s="75">
        <v>1845.509033203125</v>
      </c>
      <c r="P41" s="76"/>
      <c r="Q41" s="77"/>
      <c r="R41" s="77"/>
      <c r="S41" s="89"/>
      <c r="T41" s="48">
        <v>4</v>
      </c>
      <c r="U41" s="48">
        <v>1</v>
      </c>
      <c r="V41" s="49">
        <v>6</v>
      </c>
      <c r="W41" s="49">
        <v>0.2</v>
      </c>
      <c r="X41" s="49">
        <v>0</v>
      </c>
      <c r="Y41" s="49">
        <v>1.607127</v>
      </c>
      <c r="Z41" s="49">
        <v>0.2</v>
      </c>
      <c r="AA41" s="49">
        <v>0</v>
      </c>
      <c r="AB41" s="72">
        <v>41</v>
      </c>
      <c r="AC41" s="72"/>
      <c r="AD41" s="73"/>
      <c r="AE41" s="79" t="s">
        <v>601</v>
      </c>
      <c r="AF41" s="79">
        <v>492</v>
      </c>
      <c r="AG41" s="79">
        <v>8337</v>
      </c>
      <c r="AH41" s="79">
        <v>40856</v>
      </c>
      <c r="AI41" s="79">
        <v>14741</v>
      </c>
      <c r="AJ41" s="79"/>
      <c r="AK41" s="79" t="s">
        <v>651</v>
      </c>
      <c r="AL41" s="79" t="s">
        <v>685</v>
      </c>
      <c r="AM41" s="83" t="s">
        <v>723</v>
      </c>
      <c r="AN41" s="79"/>
      <c r="AO41" s="81">
        <v>40690.025300925925</v>
      </c>
      <c r="AP41" s="83" t="s">
        <v>756</v>
      </c>
      <c r="AQ41" s="79" t="b">
        <v>0</v>
      </c>
      <c r="AR41" s="79" t="b">
        <v>0</v>
      </c>
      <c r="AS41" s="79" t="b">
        <v>1</v>
      </c>
      <c r="AT41" s="79"/>
      <c r="AU41" s="79">
        <v>27</v>
      </c>
      <c r="AV41" s="83" t="s">
        <v>765</v>
      </c>
      <c r="AW41" s="79" t="b">
        <v>0</v>
      </c>
      <c r="AX41" s="79" t="s">
        <v>790</v>
      </c>
      <c r="AY41" s="83" t="s">
        <v>829</v>
      </c>
      <c r="AZ41" s="79" t="s">
        <v>66</v>
      </c>
      <c r="BA41" s="79" t="str">
        <f>REPLACE(INDEX(GroupVertices[Group],MATCH(Vertices[[#This Row],[Vertex]],GroupVertices[Vertex],0)),1,1,"")</f>
        <v>3</v>
      </c>
      <c r="BB41" s="48">
        <v>0</v>
      </c>
      <c r="BC41" s="49">
        <v>0</v>
      </c>
      <c r="BD41" s="48">
        <v>0</v>
      </c>
      <c r="BE41" s="49">
        <v>0</v>
      </c>
      <c r="BF41" s="48">
        <v>0</v>
      </c>
      <c r="BG41" s="49">
        <v>0</v>
      </c>
      <c r="BH41" s="48">
        <v>10</v>
      </c>
      <c r="BI41" s="49">
        <v>100</v>
      </c>
      <c r="BJ41" s="48">
        <v>10</v>
      </c>
      <c r="BK41" s="48"/>
      <c r="BL41" s="48"/>
      <c r="BM41" s="48"/>
      <c r="BN41" s="48"/>
      <c r="BO41" s="48"/>
      <c r="BP41" s="48"/>
      <c r="BQ41" s="126" t="s">
        <v>1459</v>
      </c>
      <c r="BR41" s="126" t="s">
        <v>1459</v>
      </c>
      <c r="BS41" s="126" t="s">
        <v>1478</v>
      </c>
      <c r="BT41" s="126" t="s">
        <v>1478</v>
      </c>
      <c r="BU41" s="2"/>
      <c r="BV41" s="3"/>
      <c r="BW41" s="3"/>
      <c r="BX41" s="3"/>
      <c r="BY41" s="3"/>
    </row>
    <row r="42" spans="1:77" ht="41.45" customHeight="1">
      <c r="A42" s="65" t="s">
        <v>282</v>
      </c>
      <c r="C42" s="66"/>
      <c r="D42" s="66" t="s">
        <v>64</v>
      </c>
      <c r="E42" s="67">
        <v>1000</v>
      </c>
      <c r="F42" s="69">
        <v>99.69474905435145</v>
      </c>
      <c r="G42" s="103" t="s">
        <v>786</v>
      </c>
      <c r="H42" s="66"/>
      <c r="I42" s="70" t="s">
        <v>282</v>
      </c>
      <c r="J42" s="71"/>
      <c r="K42" s="71"/>
      <c r="L42" s="70" t="s">
        <v>881</v>
      </c>
      <c r="M42" s="74">
        <v>102.72996515313947</v>
      </c>
      <c r="N42" s="75">
        <v>4137.77001953125</v>
      </c>
      <c r="O42" s="75">
        <v>2109.213134765625</v>
      </c>
      <c r="P42" s="76"/>
      <c r="Q42" s="77"/>
      <c r="R42" s="77"/>
      <c r="S42" s="89"/>
      <c r="T42" s="48">
        <v>5</v>
      </c>
      <c r="U42" s="48">
        <v>0</v>
      </c>
      <c r="V42" s="49">
        <v>6</v>
      </c>
      <c r="W42" s="49">
        <v>0.2</v>
      </c>
      <c r="X42" s="49">
        <v>0</v>
      </c>
      <c r="Y42" s="49">
        <v>1.607127</v>
      </c>
      <c r="Z42" s="49">
        <v>0.2</v>
      </c>
      <c r="AA42" s="49">
        <v>0</v>
      </c>
      <c r="AB42" s="72">
        <v>42</v>
      </c>
      <c r="AC42" s="72"/>
      <c r="AD42" s="73"/>
      <c r="AE42" s="79" t="s">
        <v>602</v>
      </c>
      <c r="AF42" s="79">
        <v>293</v>
      </c>
      <c r="AG42" s="79">
        <v>29126</v>
      </c>
      <c r="AH42" s="79">
        <v>13416</v>
      </c>
      <c r="AI42" s="79">
        <v>7719</v>
      </c>
      <c r="AJ42" s="79"/>
      <c r="AK42" s="79" t="s">
        <v>652</v>
      </c>
      <c r="AL42" s="79" t="s">
        <v>685</v>
      </c>
      <c r="AM42" s="83" t="s">
        <v>724</v>
      </c>
      <c r="AN42" s="79"/>
      <c r="AO42" s="81">
        <v>40401.728425925925</v>
      </c>
      <c r="AP42" s="83" t="s">
        <v>757</v>
      </c>
      <c r="AQ42" s="79" t="b">
        <v>0</v>
      </c>
      <c r="AR42" s="79" t="b">
        <v>0</v>
      </c>
      <c r="AS42" s="79" t="b">
        <v>0</v>
      </c>
      <c r="AT42" s="79"/>
      <c r="AU42" s="79">
        <v>83</v>
      </c>
      <c r="AV42" s="83" t="s">
        <v>765</v>
      </c>
      <c r="AW42" s="79" t="b">
        <v>0</v>
      </c>
      <c r="AX42" s="79" t="s">
        <v>790</v>
      </c>
      <c r="AY42" s="83" t="s">
        <v>830</v>
      </c>
      <c r="AZ42" s="79" t="s">
        <v>65</v>
      </c>
      <c r="BA42" s="79" t="str">
        <f>REPLACE(INDEX(GroupVertices[Group],MATCH(Vertices[[#This Row],[Vertex]],GroupVertices[Vertex],0)),1,1,"")</f>
        <v>3</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41.45" customHeight="1">
      <c r="A43" s="65" t="s">
        <v>261</v>
      </c>
      <c r="C43" s="66"/>
      <c r="D43" s="66" t="s">
        <v>64</v>
      </c>
      <c r="E43" s="67">
        <v>166.06041237113402</v>
      </c>
      <c r="F43" s="69">
        <v>99.99852094902624</v>
      </c>
      <c r="G43" s="103" t="s">
        <v>362</v>
      </c>
      <c r="H43" s="66"/>
      <c r="I43" s="70" t="s">
        <v>261</v>
      </c>
      <c r="J43" s="71"/>
      <c r="K43" s="71"/>
      <c r="L43" s="70" t="s">
        <v>882</v>
      </c>
      <c r="M43" s="74">
        <v>1.492918387855418</v>
      </c>
      <c r="N43" s="75">
        <v>5981.30712890625</v>
      </c>
      <c r="O43" s="75">
        <v>2642.0537109375</v>
      </c>
      <c r="P43" s="76"/>
      <c r="Q43" s="77"/>
      <c r="R43" s="77"/>
      <c r="S43" s="89"/>
      <c r="T43" s="48">
        <v>0</v>
      </c>
      <c r="U43" s="48">
        <v>2</v>
      </c>
      <c r="V43" s="49">
        <v>0</v>
      </c>
      <c r="W43" s="49">
        <v>0.125</v>
      </c>
      <c r="X43" s="49">
        <v>0</v>
      </c>
      <c r="Y43" s="49">
        <v>0.696422</v>
      </c>
      <c r="Z43" s="49">
        <v>0.5</v>
      </c>
      <c r="AA43" s="49">
        <v>0</v>
      </c>
      <c r="AB43" s="72">
        <v>43</v>
      </c>
      <c r="AC43" s="72"/>
      <c r="AD43" s="73"/>
      <c r="AE43" s="79" t="s">
        <v>603</v>
      </c>
      <c r="AF43" s="79">
        <v>1133</v>
      </c>
      <c r="AG43" s="79">
        <v>167</v>
      </c>
      <c r="AH43" s="79">
        <v>2889</v>
      </c>
      <c r="AI43" s="79">
        <v>13686</v>
      </c>
      <c r="AJ43" s="79"/>
      <c r="AK43" s="79" t="s">
        <v>653</v>
      </c>
      <c r="AL43" s="79" t="s">
        <v>686</v>
      </c>
      <c r="AM43" s="79"/>
      <c r="AN43" s="79"/>
      <c r="AO43" s="81">
        <v>40834.13502314815</v>
      </c>
      <c r="AP43" s="83" t="s">
        <v>758</v>
      </c>
      <c r="AQ43" s="79" t="b">
        <v>0</v>
      </c>
      <c r="AR43" s="79" t="b">
        <v>0</v>
      </c>
      <c r="AS43" s="79" t="b">
        <v>0</v>
      </c>
      <c r="AT43" s="79"/>
      <c r="AU43" s="79">
        <v>0</v>
      </c>
      <c r="AV43" s="83" t="s">
        <v>773</v>
      </c>
      <c r="AW43" s="79" t="b">
        <v>0</v>
      </c>
      <c r="AX43" s="79" t="s">
        <v>790</v>
      </c>
      <c r="AY43" s="83" t="s">
        <v>831</v>
      </c>
      <c r="AZ43" s="79" t="s">
        <v>66</v>
      </c>
      <c r="BA43" s="79" t="str">
        <f>REPLACE(INDEX(GroupVertices[Group],MATCH(Vertices[[#This Row],[Vertex]],GroupVertices[Vertex],0)),1,1,"")</f>
        <v>3</v>
      </c>
      <c r="BB43" s="48">
        <v>0</v>
      </c>
      <c r="BC43" s="49">
        <v>0</v>
      </c>
      <c r="BD43" s="48">
        <v>0</v>
      </c>
      <c r="BE43" s="49">
        <v>0</v>
      </c>
      <c r="BF43" s="48">
        <v>0</v>
      </c>
      <c r="BG43" s="49">
        <v>0</v>
      </c>
      <c r="BH43" s="48">
        <v>10</v>
      </c>
      <c r="BI43" s="49">
        <v>100</v>
      </c>
      <c r="BJ43" s="48">
        <v>10</v>
      </c>
      <c r="BK43" s="48"/>
      <c r="BL43" s="48"/>
      <c r="BM43" s="48"/>
      <c r="BN43" s="48"/>
      <c r="BO43" s="48"/>
      <c r="BP43" s="48"/>
      <c r="BQ43" s="126" t="s">
        <v>1459</v>
      </c>
      <c r="BR43" s="126" t="s">
        <v>1459</v>
      </c>
      <c r="BS43" s="126" t="s">
        <v>1478</v>
      </c>
      <c r="BT43" s="126" t="s">
        <v>1478</v>
      </c>
      <c r="BU43" s="2"/>
      <c r="BV43" s="3"/>
      <c r="BW43" s="3"/>
      <c r="BX43" s="3"/>
      <c r="BY43" s="3"/>
    </row>
    <row r="44" spans="1:77" ht="41.45" customHeight="1">
      <c r="A44" s="65" t="s">
        <v>262</v>
      </c>
      <c r="C44" s="66"/>
      <c r="D44" s="66" t="s">
        <v>64</v>
      </c>
      <c r="E44" s="67">
        <v>163.90061855670103</v>
      </c>
      <c r="F44" s="69">
        <v>99.9993076782676</v>
      </c>
      <c r="G44" s="103" t="s">
        <v>363</v>
      </c>
      <c r="H44" s="66"/>
      <c r="I44" s="70" t="s">
        <v>262</v>
      </c>
      <c r="J44" s="71"/>
      <c r="K44" s="71"/>
      <c r="L44" s="70" t="s">
        <v>883</v>
      </c>
      <c r="M44" s="74">
        <v>1.2307277560174297</v>
      </c>
      <c r="N44" s="75">
        <v>3976.0654296875</v>
      </c>
      <c r="O44" s="75">
        <v>3633.14453125</v>
      </c>
      <c r="P44" s="76"/>
      <c r="Q44" s="77"/>
      <c r="R44" s="77"/>
      <c r="S44" s="89"/>
      <c r="T44" s="48">
        <v>0</v>
      </c>
      <c r="U44" s="48">
        <v>2</v>
      </c>
      <c r="V44" s="49">
        <v>0</v>
      </c>
      <c r="W44" s="49">
        <v>0.125</v>
      </c>
      <c r="X44" s="49">
        <v>0</v>
      </c>
      <c r="Y44" s="49">
        <v>0.696422</v>
      </c>
      <c r="Z44" s="49">
        <v>0.5</v>
      </c>
      <c r="AA44" s="49">
        <v>0</v>
      </c>
      <c r="AB44" s="72">
        <v>44</v>
      </c>
      <c r="AC44" s="72"/>
      <c r="AD44" s="73"/>
      <c r="AE44" s="79" t="s">
        <v>604</v>
      </c>
      <c r="AF44" s="79">
        <v>688</v>
      </c>
      <c r="AG44" s="79">
        <v>92</v>
      </c>
      <c r="AH44" s="79">
        <v>2953</v>
      </c>
      <c r="AI44" s="79">
        <v>8645</v>
      </c>
      <c r="AJ44" s="79"/>
      <c r="AK44" s="79" t="s">
        <v>654</v>
      </c>
      <c r="AL44" s="79"/>
      <c r="AM44" s="79"/>
      <c r="AN44" s="79"/>
      <c r="AO44" s="81">
        <v>40729.53482638889</v>
      </c>
      <c r="AP44" s="83" t="s">
        <v>759</v>
      </c>
      <c r="AQ44" s="79" t="b">
        <v>0</v>
      </c>
      <c r="AR44" s="79" t="b">
        <v>0</v>
      </c>
      <c r="AS44" s="79" t="b">
        <v>1</v>
      </c>
      <c r="AT44" s="79"/>
      <c r="AU44" s="79">
        <v>1</v>
      </c>
      <c r="AV44" s="83" t="s">
        <v>774</v>
      </c>
      <c r="AW44" s="79" t="b">
        <v>0</v>
      </c>
      <c r="AX44" s="79" t="s">
        <v>790</v>
      </c>
      <c r="AY44" s="83" t="s">
        <v>832</v>
      </c>
      <c r="AZ44" s="79" t="s">
        <v>66</v>
      </c>
      <c r="BA44" s="79" t="str">
        <f>REPLACE(INDEX(GroupVertices[Group],MATCH(Vertices[[#This Row],[Vertex]],GroupVertices[Vertex],0)),1,1,"")</f>
        <v>3</v>
      </c>
      <c r="BB44" s="48">
        <v>0</v>
      </c>
      <c r="BC44" s="49">
        <v>0</v>
      </c>
      <c r="BD44" s="48">
        <v>0</v>
      </c>
      <c r="BE44" s="49">
        <v>0</v>
      </c>
      <c r="BF44" s="48">
        <v>0</v>
      </c>
      <c r="BG44" s="49">
        <v>0</v>
      </c>
      <c r="BH44" s="48">
        <v>10</v>
      </c>
      <c r="BI44" s="49">
        <v>100</v>
      </c>
      <c r="BJ44" s="48">
        <v>10</v>
      </c>
      <c r="BK44" s="48"/>
      <c r="BL44" s="48"/>
      <c r="BM44" s="48"/>
      <c r="BN44" s="48"/>
      <c r="BO44" s="48"/>
      <c r="BP44" s="48"/>
      <c r="BQ44" s="126" t="s">
        <v>1459</v>
      </c>
      <c r="BR44" s="126" t="s">
        <v>1459</v>
      </c>
      <c r="BS44" s="126" t="s">
        <v>1478</v>
      </c>
      <c r="BT44" s="126" t="s">
        <v>1478</v>
      </c>
      <c r="BU44" s="2"/>
      <c r="BV44" s="3"/>
      <c r="BW44" s="3"/>
      <c r="BX44" s="3"/>
      <c r="BY44" s="3"/>
    </row>
    <row r="45" spans="1:77" ht="41.45" customHeight="1">
      <c r="A45" s="65" t="s">
        <v>263</v>
      </c>
      <c r="C45" s="66"/>
      <c r="D45" s="66" t="s">
        <v>64</v>
      </c>
      <c r="E45" s="67">
        <v>162</v>
      </c>
      <c r="F45" s="69">
        <v>100</v>
      </c>
      <c r="G45" s="103" t="s">
        <v>787</v>
      </c>
      <c r="H45" s="66"/>
      <c r="I45" s="70" t="s">
        <v>263</v>
      </c>
      <c r="J45" s="71"/>
      <c r="K45" s="71"/>
      <c r="L45" s="70" t="s">
        <v>884</v>
      </c>
      <c r="M45" s="74">
        <v>1</v>
      </c>
      <c r="N45" s="75">
        <v>8510.3251953125</v>
      </c>
      <c r="O45" s="75">
        <v>4999.5</v>
      </c>
      <c r="P45" s="76"/>
      <c r="Q45" s="77"/>
      <c r="R45" s="77"/>
      <c r="S45" s="89"/>
      <c r="T45" s="48">
        <v>1</v>
      </c>
      <c r="U45" s="48">
        <v>1</v>
      </c>
      <c r="V45" s="49">
        <v>0</v>
      </c>
      <c r="W45" s="49">
        <v>0</v>
      </c>
      <c r="X45" s="49">
        <v>0</v>
      </c>
      <c r="Y45" s="49">
        <v>0.99999</v>
      </c>
      <c r="Z45" s="49">
        <v>0</v>
      </c>
      <c r="AA45" s="49" t="s">
        <v>935</v>
      </c>
      <c r="AB45" s="72">
        <v>45</v>
      </c>
      <c r="AC45" s="72"/>
      <c r="AD45" s="73"/>
      <c r="AE45" s="79" t="s">
        <v>605</v>
      </c>
      <c r="AF45" s="79">
        <v>111</v>
      </c>
      <c r="AG45" s="79">
        <v>26</v>
      </c>
      <c r="AH45" s="79">
        <v>14</v>
      </c>
      <c r="AI45" s="79">
        <v>114</v>
      </c>
      <c r="AJ45" s="79"/>
      <c r="AK45" s="79" t="s">
        <v>655</v>
      </c>
      <c r="AL45" s="79" t="s">
        <v>687</v>
      </c>
      <c r="AM45" s="79"/>
      <c r="AN45" s="79"/>
      <c r="AO45" s="81">
        <v>40443.68126157407</v>
      </c>
      <c r="AP45" s="79"/>
      <c r="AQ45" s="79" t="b">
        <v>1</v>
      </c>
      <c r="AR45" s="79" t="b">
        <v>0</v>
      </c>
      <c r="AS45" s="79" t="b">
        <v>0</v>
      </c>
      <c r="AT45" s="79"/>
      <c r="AU45" s="79">
        <v>0</v>
      </c>
      <c r="AV45" s="83" t="s">
        <v>765</v>
      </c>
      <c r="AW45" s="79" t="b">
        <v>0</v>
      </c>
      <c r="AX45" s="79" t="s">
        <v>790</v>
      </c>
      <c r="AY45" s="83" t="s">
        <v>833</v>
      </c>
      <c r="AZ45" s="79" t="s">
        <v>66</v>
      </c>
      <c r="BA45" s="79" t="str">
        <f>REPLACE(INDEX(GroupVertices[Group],MATCH(Vertices[[#This Row],[Vertex]],GroupVertices[Vertex],0)),1,1,"")</f>
        <v>10</v>
      </c>
      <c r="BB45" s="48">
        <v>0</v>
      </c>
      <c r="BC45" s="49">
        <v>0</v>
      </c>
      <c r="BD45" s="48">
        <v>0</v>
      </c>
      <c r="BE45" s="49">
        <v>0</v>
      </c>
      <c r="BF45" s="48">
        <v>0</v>
      </c>
      <c r="BG45" s="49">
        <v>0</v>
      </c>
      <c r="BH45" s="48">
        <v>16</v>
      </c>
      <c r="BI45" s="49">
        <v>100</v>
      </c>
      <c r="BJ45" s="48">
        <v>16</v>
      </c>
      <c r="BK45" s="48"/>
      <c r="BL45" s="48"/>
      <c r="BM45" s="48"/>
      <c r="BN45" s="48"/>
      <c r="BO45" s="48" t="s">
        <v>325</v>
      </c>
      <c r="BP45" s="48" t="s">
        <v>325</v>
      </c>
      <c r="BQ45" s="126" t="s">
        <v>1460</v>
      </c>
      <c r="BR45" s="126" t="s">
        <v>1460</v>
      </c>
      <c r="BS45" s="126" t="s">
        <v>1479</v>
      </c>
      <c r="BT45" s="126" t="s">
        <v>1479</v>
      </c>
      <c r="BU45" s="2"/>
      <c r="BV45" s="3"/>
      <c r="BW45" s="3"/>
      <c r="BX45" s="3"/>
      <c r="BY45" s="3"/>
    </row>
    <row r="46" spans="1:77" ht="41.45" customHeight="1">
      <c r="A46" s="65" t="s">
        <v>267</v>
      </c>
      <c r="C46" s="66"/>
      <c r="D46" s="66" t="s">
        <v>64</v>
      </c>
      <c r="E46" s="67">
        <v>163.2670790378007</v>
      </c>
      <c r="F46" s="69">
        <v>99.9995384521784</v>
      </c>
      <c r="G46" s="103" t="s">
        <v>367</v>
      </c>
      <c r="H46" s="66"/>
      <c r="I46" s="70" t="s">
        <v>267</v>
      </c>
      <c r="J46" s="71"/>
      <c r="K46" s="71"/>
      <c r="L46" s="70" t="s">
        <v>885</v>
      </c>
      <c r="M46" s="74">
        <v>1.1538185040116198</v>
      </c>
      <c r="N46" s="75">
        <v>809.0883178710938</v>
      </c>
      <c r="O46" s="75">
        <v>2795.931884765625</v>
      </c>
      <c r="P46" s="76"/>
      <c r="Q46" s="77"/>
      <c r="R46" s="77"/>
      <c r="S46" s="89"/>
      <c r="T46" s="48">
        <v>1</v>
      </c>
      <c r="U46" s="48">
        <v>1</v>
      </c>
      <c r="V46" s="49">
        <v>40</v>
      </c>
      <c r="W46" s="49">
        <v>0.021739</v>
      </c>
      <c r="X46" s="49">
        <v>0.015797</v>
      </c>
      <c r="Y46" s="49">
        <v>0.633546</v>
      </c>
      <c r="Z46" s="49">
        <v>0</v>
      </c>
      <c r="AA46" s="49">
        <v>0</v>
      </c>
      <c r="AB46" s="72">
        <v>46</v>
      </c>
      <c r="AC46" s="72"/>
      <c r="AD46" s="73"/>
      <c r="AE46" s="79" t="s">
        <v>606</v>
      </c>
      <c r="AF46" s="79">
        <v>150</v>
      </c>
      <c r="AG46" s="79">
        <v>70</v>
      </c>
      <c r="AH46" s="79">
        <v>8</v>
      </c>
      <c r="AI46" s="79">
        <v>58</v>
      </c>
      <c r="AJ46" s="79"/>
      <c r="AK46" s="79"/>
      <c r="AL46" s="79"/>
      <c r="AM46" s="79"/>
      <c r="AN46" s="79"/>
      <c r="AO46" s="81">
        <v>40330.42943287037</v>
      </c>
      <c r="AP46" s="79"/>
      <c r="AQ46" s="79" t="b">
        <v>1</v>
      </c>
      <c r="AR46" s="79" t="b">
        <v>1</v>
      </c>
      <c r="AS46" s="79" t="b">
        <v>0</v>
      </c>
      <c r="AT46" s="79"/>
      <c r="AU46" s="79">
        <v>0</v>
      </c>
      <c r="AV46" s="83" t="s">
        <v>765</v>
      </c>
      <c r="AW46" s="79" t="b">
        <v>0</v>
      </c>
      <c r="AX46" s="79" t="s">
        <v>790</v>
      </c>
      <c r="AY46" s="83" t="s">
        <v>834</v>
      </c>
      <c r="AZ46" s="79" t="s">
        <v>66</v>
      </c>
      <c r="BA46" s="79" t="str">
        <f>REPLACE(INDEX(GroupVertices[Group],MATCH(Vertices[[#This Row],[Vertex]],GroupVertices[Vertex],0)),1,1,"")</f>
        <v>1</v>
      </c>
      <c r="BB46" s="48">
        <v>0</v>
      </c>
      <c r="BC46" s="49">
        <v>0</v>
      </c>
      <c r="BD46" s="48">
        <v>0</v>
      </c>
      <c r="BE46" s="49">
        <v>0</v>
      </c>
      <c r="BF46" s="48">
        <v>0</v>
      </c>
      <c r="BG46" s="49">
        <v>0</v>
      </c>
      <c r="BH46" s="48">
        <v>22</v>
      </c>
      <c r="BI46" s="49">
        <v>100</v>
      </c>
      <c r="BJ46" s="48">
        <v>22</v>
      </c>
      <c r="BK46" s="48"/>
      <c r="BL46" s="48"/>
      <c r="BM46" s="48"/>
      <c r="BN46" s="48"/>
      <c r="BO46" s="48" t="s">
        <v>327</v>
      </c>
      <c r="BP46" s="48" t="s">
        <v>327</v>
      </c>
      <c r="BQ46" s="126" t="s">
        <v>1461</v>
      </c>
      <c r="BR46" s="126" t="s">
        <v>1461</v>
      </c>
      <c r="BS46" s="126" t="s">
        <v>1480</v>
      </c>
      <c r="BT46" s="126" t="s">
        <v>1480</v>
      </c>
      <c r="BU46" s="2"/>
      <c r="BV46" s="3"/>
      <c r="BW46" s="3"/>
      <c r="BX46" s="3"/>
      <c r="BY46" s="3"/>
    </row>
    <row r="47" spans="1:77" ht="41.45" customHeight="1">
      <c r="A47" s="65" t="s">
        <v>283</v>
      </c>
      <c r="C47" s="66"/>
      <c r="D47" s="66" t="s">
        <v>64</v>
      </c>
      <c r="E47" s="67">
        <v>200.38673539518902</v>
      </c>
      <c r="F47" s="69">
        <v>99.9860171989502</v>
      </c>
      <c r="G47" s="103" t="s">
        <v>788</v>
      </c>
      <c r="H47" s="66"/>
      <c r="I47" s="70" t="s">
        <v>283</v>
      </c>
      <c r="J47" s="71"/>
      <c r="K47" s="71"/>
      <c r="L47" s="70" t="s">
        <v>886</v>
      </c>
      <c r="M47" s="74">
        <v>5.660001496533845</v>
      </c>
      <c r="N47" s="75">
        <v>2894.867431640625</v>
      </c>
      <c r="O47" s="75">
        <v>4021.20751953125</v>
      </c>
      <c r="P47" s="76"/>
      <c r="Q47" s="77"/>
      <c r="R47" s="77"/>
      <c r="S47" s="89"/>
      <c r="T47" s="48">
        <v>1</v>
      </c>
      <c r="U47" s="48">
        <v>0</v>
      </c>
      <c r="V47" s="49">
        <v>0</v>
      </c>
      <c r="W47" s="49">
        <v>0.017857</v>
      </c>
      <c r="X47" s="49">
        <v>0.014938</v>
      </c>
      <c r="Y47" s="49">
        <v>0.307583</v>
      </c>
      <c r="Z47" s="49">
        <v>0</v>
      </c>
      <c r="AA47" s="49">
        <v>0</v>
      </c>
      <c r="AB47" s="72">
        <v>47</v>
      </c>
      <c r="AC47" s="72"/>
      <c r="AD47" s="73"/>
      <c r="AE47" s="79" t="s">
        <v>607</v>
      </c>
      <c r="AF47" s="79">
        <v>204</v>
      </c>
      <c r="AG47" s="79">
        <v>1359</v>
      </c>
      <c r="AH47" s="79">
        <v>1314</v>
      </c>
      <c r="AI47" s="79">
        <v>445</v>
      </c>
      <c r="AJ47" s="79"/>
      <c r="AK47" s="79" t="s">
        <v>656</v>
      </c>
      <c r="AL47" s="79" t="s">
        <v>688</v>
      </c>
      <c r="AM47" s="79"/>
      <c r="AN47" s="79"/>
      <c r="AO47" s="81">
        <v>39921.24292824074</v>
      </c>
      <c r="AP47" s="83" t="s">
        <v>760</v>
      </c>
      <c r="AQ47" s="79" t="b">
        <v>0</v>
      </c>
      <c r="AR47" s="79" t="b">
        <v>0</v>
      </c>
      <c r="AS47" s="79" t="b">
        <v>1</v>
      </c>
      <c r="AT47" s="79"/>
      <c r="AU47" s="79">
        <v>82</v>
      </c>
      <c r="AV47" s="83" t="s">
        <v>775</v>
      </c>
      <c r="AW47" s="79" t="b">
        <v>0</v>
      </c>
      <c r="AX47" s="79" t="s">
        <v>790</v>
      </c>
      <c r="AY47" s="83" t="s">
        <v>835</v>
      </c>
      <c r="AZ47" s="79" t="s">
        <v>65</v>
      </c>
      <c r="BA47" s="79" t="str">
        <f>REPLACE(INDEX(GroupVertices[Group],MATCH(Vertices[[#This Row],[Vertex]],GroupVertices[Vertex],0)),1,1,"")</f>
        <v>1</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41.45" customHeight="1">
      <c r="A48" s="65" t="s">
        <v>268</v>
      </c>
      <c r="C48" s="66"/>
      <c r="D48" s="66" t="s">
        <v>64</v>
      </c>
      <c r="E48" s="67">
        <v>162</v>
      </c>
      <c r="F48" s="69">
        <v>100</v>
      </c>
      <c r="G48" s="103" t="s">
        <v>368</v>
      </c>
      <c r="H48" s="66"/>
      <c r="I48" s="70" t="s">
        <v>268</v>
      </c>
      <c r="J48" s="71"/>
      <c r="K48" s="71"/>
      <c r="L48" s="70" t="s">
        <v>887</v>
      </c>
      <c r="M48" s="74">
        <v>1</v>
      </c>
      <c r="N48" s="75">
        <v>8510.3251953125</v>
      </c>
      <c r="O48" s="75">
        <v>3062.52099609375</v>
      </c>
      <c r="P48" s="76"/>
      <c r="Q48" s="77"/>
      <c r="R48" s="77"/>
      <c r="S48" s="89"/>
      <c r="T48" s="48">
        <v>2</v>
      </c>
      <c r="U48" s="48">
        <v>1</v>
      </c>
      <c r="V48" s="49">
        <v>0</v>
      </c>
      <c r="W48" s="49">
        <v>1</v>
      </c>
      <c r="X48" s="49">
        <v>0</v>
      </c>
      <c r="Y48" s="49">
        <v>1.298233</v>
      </c>
      <c r="Z48" s="49">
        <v>0</v>
      </c>
      <c r="AA48" s="49">
        <v>0</v>
      </c>
      <c r="AB48" s="72">
        <v>48</v>
      </c>
      <c r="AC48" s="72"/>
      <c r="AD48" s="73"/>
      <c r="AE48" s="79" t="s">
        <v>608</v>
      </c>
      <c r="AF48" s="79">
        <v>47</v>
      </c>
      <c r="AG48" s="79">
        <v>26</v>
      </c>
      <c r="AH48" s="79">
        <v>18</v>
      </c>
      <c r="AI48" s="79">
        <v>84</v>
      </c>
      <c r="AJ48" s="79"/>
      <c r="AK48" s="79"/>
      <c r="AL48" s="79"/>
      <c r="AM48" s="79"/>
      <c r="AN48" s="79"/>
      <c r="AO48" s="81">
        <v>42196.04896990741</v>
      </c>
      <c r="AP48" s="79"/>
      <c r="AQ48" s="79" t="b">
        <v>1</v>
      </c>
      <c r="AR48" s="79" t="b">
        <v>0</v>
      </c>
      <c r="AS48" s="79" t="b">
        <v>0</v>
      </c>
      <c r="AT48" s="79"/>
      <c r="AU48" s="79">
        <v>0</v>
      </c>
      <c r="AV48" s="83" t="s">
        <v>765</v>
      </c>
      <c r="AW48" s="79" t="b">
        <v>0</v>
      </c>
      <c r="AX48" s="79" t="s">
        <v>790</v>
      </c>
      <c r="AY48" s="83" t="s">
        <v>836</v>
      </c>
      <c r="AZ48" s="79" t="s">
        <v>66</v>
      </c>
      <c r="BA48" s="79" t="str">
        <f>REPLACE(INDEX(GroupVertices[Group],MATCH(Vertices[[#This Row],[Vertex]],GroupVertices[Vertex],0)),1,1,"")</f>
        <v>9</v>
      </c>
      <c r="BB48" s="48">
        <v>1</v>
      </c>
      <c r="BC48" s="49">
        <v>3.0303030303030303</v>
      </c>
      <c r="BD48" s="48">
        <v>1</v>
      </c>
      <c r="BE48" s="49">
        <v>3.0303030303030303</v>
      </c>
      <c r="BF48" s="48">
        <v>0</v>
      </c>
      <c r="BG48" s="49">
        <v>0</v>
      </c>
      <c r="BH48" s="48">
        <v>31</v>
      </c>
      <c r="BI48" s="49">
        <v>93.93939393939394</v>
      </c>
      <c r="BJ48" s="48">
        <v>33</v>
      </c>
      <c r="BK48" s="48" t="s">
        <v>311</v>
      </c>
      <c r="BL48" s="48" t="s">
        <v>311</v>
      </c>
      <c r="BM48" s="48" t="s">
        <v>318</v>
      </c>
      <c r="BN48" s="48" t="s">
        <v>318</v>
      </c>
      <c r="BO48" s="48"/>
      <c r="BP48" s="48"/>
      <c r="BQ48" s="126" t="s">
        <v>1313</v>
      </c>
      <c r="BR48" s="126" t="s">
        <v>1313</v>
      </c>
      <c r="BS48" s="126" t="s">
        <v>1387</v>
      </c>
      <c r="BT48" s="126" t="s">
        <v>1387</v>
      </c>
      <c r="BU48" s="2"/>
      <c r="BV48" s="3"/>
      <c r="BW48" s="3"/>
      <c r="BX48" s="3"/>
      <c r="BY48" s="3"/>
    </row>
    <row r="49" spans="1:77" ht="41.45" customHeight="1">
      <c r="A49" s="65" t="s">
        <v>269</v>
      </c>
      <c r="C49" s="66"/>
      <c r="D49" s="66" t="s">
        <v>64</v>
      </c>
      <c r="E49" s="67">
        <v>163.49745704467355</v>
      </c>
      <c r="F49" s="69">
        <v>99.99945453439265</v>
      </c>
      <c r="G49" s="103" t="s">
        <v>369</v>
      </c>
      <c r="H49" s="66"/>
      <c r="I49" s="70" t="s">
        <v>269</v>
      </c>
      <c r="J49" s="71"/>
      <c r="K49" s="71"/>
      <c r="L49" s="70" t="s">
        <v>888</v>
      </c>
      <c r="M49" s="74">
        <v>1.1817855047410053</v>
      </c>
      <c r="N49" s="75">
        <v>9396.345703125</v>
      </c>
      <c r="O49" s="75">
        <v>3062.52099609375</v>
      </c>
      <c r="P49" s="76"/>
      <c r="Q49" s="77"/>
      <c r="R49" s="77"/>
      <c r="S49" s="89"/>
      <c r="T49" s="48">
        <v>0</v>
      </c>
      <c r="U49" s="48">
        <v>1</v>
      </c>
      <c r="V49" s="49">
        <v>0</v>
      </c>
      <c r="W49" s="49">
        <v>1</v>
      </c>
      <c r="X49" s="49">
        <v>0</v>
      </c>
      <c r="Y49" s="49">
        <v>0.701748</v>
      </c>
      <c r="Z49" s="49">
        <v>0</v>
      </c>
      <c r="AA49" s="49">
        <v>0</v>
      </c>
      <c r="AB49" s="72">
        <v>49</v>
      </c>
      <c r="AC49" s="72"/>
      <c r="AD49" s="73"/>
      <c r="AE49" s="79" t="s">
        <v>609</v>
      </c>
      <c r="AF49" s="79">
        <v>284</v>
      </c>
      <c r="AG49" s="79">
        <v>78</v>
      </c>
      <c r="AH49" s="79">
        <v>297</v>
      </c>
      <c r="AI49" s="79">
        <v>275</v>
      </c>
      <c r="AJ49" s="79"/>
      <c r="AK49" s="79"/>
      <c r="AL49" s="79" t="s">
        <v>689</v>
      </c>
      <c r="AM49" s="79"/>
      <c r="AN49" s="79"/>
      <c r="AO49" s="81">
        <v>43202.24553240741</v>
      </c>
      <c r="AP49" s="83" t="s">
        <v>761</v>
      </c>
      <c r="AQ49" s="79" t="b">
        <v>1</v>
      </c>
      <c r="AR49" s="79" t="b">
        <v>0</v>
      </c>
      <c r="AS49" s="79" t="b">
        <v>0</v>
      </c>
      <c r="AT49" s="79"/>
      <c r="AU49" s="79">
        <v>1</v>
      </c>
      <c r="AV49" s="79"/>
      <c r="AW49" s="79" t="b">
        <v>0</v>
      </c>
      <c r="AX49" s="79" t="s">
        <v>790</v>
      </c>
      <c r="AY49" s="83" t="s">
        <v>837</v>
      </c>
      <c r="AZ49" s="79" t="s">
        <v>66</v>
      </c>
      <c r="BA49" s="79" t="str">
        <f>REPLACE(INDEX(GroupVertices[Group],MATCH(Vertices[[#This Row],[Vertex]],GroupVertices[Vertex],0)),1,1,"")</f>
        <v>9</v>
      </c>
      <c r="BB49" s="48">
        <v>1</v>
      </c>
      <c r="BC49" s="49">
        <v>3.0303030303030303</v>
      </c>
      <c r="BD49" s="48">
        <v>1</v>
      </c>
      <c r="BE49" s="49">
        <v>3.0303030303030303</v>
      </c>
      <c r="BF49" s="48">
        <v>0</v>
      </c>
      <c r="BG49" s="49">
        <v>0</v>
      </c>
      <c r="BH49" s="48">
        <v>31</v>
      </c>
      <c r="BI49" s="49">
        <v>93.93939393939394</v>
      </c>
      <c r="BJ49" s="48">
        <v>33</v>
      </c>
      <c r="BK49" s="48"/>
      <c r="BL49" s="48"/>
      <c r="BM49" s="48"/>
      <c r="BN49" s="48"/>
      <c r="BO49" s="48"/>
      <c r="BP49" s="48"/>
      <c r="BQ49" s="126" t="s">
        <v>1313</v>
      </c>
      <c r="BR49" s="126" t="s">
        <v>1313</v>
      </c>
      <c r="BS49" s="126" t="s">
        <v>1387</v>
      </c>
      <c r="BT49" s="126" t="s">
        <v>1387</v>
      </c>
      <c r="BU49" s="2"/>
      <c r="BV49" s="3"/>
      <c r="BW49" s="3"/>
      <c r="BX49" s="3"/>
      <c r="BY49" s="3"/>
    </row>
    <row r="50" spans="1:77" ht="41.45" customHeight="1">
      <c r="A50" s="65" t="s">
        <v>270</v>
      </c>
      <c r="C50" s="66"/>
      <c r="D50" s="66" t="s">
        <v>64</v>
      </c>
      <c r="E50" s="67">
        <v>162.92151202749142</v>
      </c>
      <c r="F50" s="69">
        <v>99.99966432885702</v>
      </c>
      <c r="G50" s="103" t="s">
        <v>370</v>
      </c>
      <c r="H50" s="66"/>
      <c r="I50" s="70" t="s">
        <v>270</v>
      </c>
      <c r="J50" s="71"/>
      <c r="K50" s="71"/>
      <c r="L50" s="70" t="s">
        <v>889</v>
      </c>
      <c r="M50" s="74">
        <v>1.1118680029175416</v>
      </c>
      <c r="N50" s="75">
        <v>9396.345703125</v>
      </c>
      <c r="O50" s="75">
        <v>1125.5418701171875</v>
      </c>
      <c r="P50" s="76"/>
      <c r="Q50" s="77"/>
      <c r="R50" s="77"/>
      <c r="S50" s="89"/>
      <c r="T50" s="48">
        <v>0</v>
      </c>
      <c r="U50" s="48">
        <v>1</v>
      </c>
      <c r="V50" s="49">
        <v>0</v>
      </c>
      <c r="W50" s="49">
        <v>1</v>
      </c>
      <c r="X50" s="49">
        <v>0</v>
      </c>
      <c r="Y50" s="49">
        <v>0.99999</v>
      </c>
      <c r="Z50" s="49">
        <v>0</v>
      </c>
      <c r="AA50" s="49">
        <v>0</v>
      </c>
      <c r="AB50" s="72">
        <v>50</v>
      </c>
      <c r="AC50" s="72"/>
      <c r="AD50" s="73"/>
      <c r="AE50" s="79" t="s">
        <v>610</v>
      </c>
      <c r="AF50" s="79">
        <v>248</v>
      </c>
      <c r="AG50" s="79">
        <v>58</v>
      </c>
      <c r="AH50" s="79">
        <v>43</v>
      </c>
      <c r="AI50" s="79">
        <v>259</v>
      </c>
      <c r="AJ50" s="79"/>
      <c r="AK50" s="79" t="s">
        <v>657</v>
      </c>
      <c r="AL50" s="79" t="s">
        <v>690</v>
      </c>
      <c r="AM50" s="83" t="s">
        <v>725</v>
      </c>
      <c r="AN50" s="79"/>
      <c r="AO50" s="81">
        <v>42899.21340277778</v>
      </c>
      <c r="AP50" s="83" t="s">
        <v>762</v>
      </c>
      <c r="AQ50" s="79" t="b">
        <v>1</v>
      </c>
      <c r="AR50" s="79" t="b">
        <v>0</v>
      </c>
      <c r="AS50" s="79" t="b">
        <v>1</v>
      </c>
      <c r="AT50" s="79"/>
      <c r="AU50" s="79">
        <v>0</v>
      </c>
      <c r="AV50" s="79"/>
      <c r="AW50" s="79" t="b">
        <v>0</v>
      </c>
      <c r="AX50" s="79" t="s">
        <v>790</v>
      </c>
      <c r="AY50" s="83" t="s">
        <v>838</v>
      </c>
      <c r="AZ50" s="79" t="s">
        <v>66</v>
      </c>
      <c r="BA50" s="79" t="str">
        <f>REPLACE(INDEX(GroupVertices[Group],MATCH(Vertices[[#This Row],[Vertex]],GroupVertices[Vertex],0)),1,1,"")</f>
        <v>8</v>
      </c>
      <c r="BB50" s="48">
        <v>1</v>
      </c>
      <c r="BC50" s="49">
        <v>5</v>
      </c>
      <c r="BD50" s="48">
        <v>0</v>
      </c>
      <c r="BE50" s="49">
        <v>0</v>
      </c>
      <c r="BF50" s="48">
        <v>0</v>
      </c>
      <c r="BG50" s="49">
        <v>0</v>
      </c>
      <c r="BH50" s="48">
        <v>19</v>
      </c>
      <c r="BI50" s="49">
        <v>95</v>
      </c>
      <c r="BJ50" s="48">
        <v>20</v>
      </c>
      <c r="BK50" s="48" t="s">
        <v>312</v>
      </c>
      <c r="BL50" s="48" t="s">
        <v>312</v>
      </c>
      <c r="BM50" s="48" t="s">
        <v>316</v>
      </c>
      <c r="BN50" s="48" t="s">
        <v>316</v>
      </c>
      <c r="BO50" s="48" t="s">
        <v>328</v>
      </c>
      <c r="BP50" s="48" t="s">
        <v>328</v>
      </c>
      <c r="BQ50" s="126" t="s">
        <v>1462</v>
      </c>
      <c r="BR50" s="126" t="s">
        <v>1462</v>
      </c>
      <c r="BS50" s="126" t="s">
        <v>1481</v>
      </c>
      <c r="BT50" s="126" t="s">
        <v>1481</v>
      </c>
      <c r="BU50" s="2"/>
      <c r="BV50" s="3"/>
      <c r="BW50" s="3"/>
      <c r="BX50" s="3"/>
      <c r="BY50" s="3"/>
    </row>
    <row r="51" spans="1:77" ht="41.45" customHeight="1">
      <c r="A51" s="65" t="s">
        <v>284</v>
      </c>
      <c r="C51" s="66"/>
      <c r="D51" s="66" t="s">
        <v>64</v>
      </c>
      <c r="E51" s="67">
        <v>162.63353951890033</v>
      </c>
      <c r="F51" s="69">
        <v>99.9997692260892</v>
      </c>
      <c r="G51" s="103" t="s">
        <v>789</v>
      </c>
      <c r="H51" s="66"/>
      <c r="I51" s="70" t="s">
        <v>284</v>
      </c>
      <c r="J51" s="71"/>
      <c r="K51" s="71"/>
      <c r="L51" s="70" t="s">
        <v>890</v>
      </c>
      <c r="M51" s="74">
        <v>1.07690925200581</v>
      </c>
      <c r="N51" s="75">
        <v>8510.3251953125</v>
      </c>
      <c r="O51" s="75">
        <v>1125.5418701171875</v>
      </c>
      <c r="P51" s="76"/>
      <c r="Q51" s="77"/>
      <c r="R51" s="77"/>
      <c r="S51" s="89"/>
      <c r="T51" s="48">
        <v>1</v>
      </c>
      <c r="U51" s="48">
        <v>0</v>
      </c>
      <c r="V51" s="49">
        <v>0</v>
      </c>
      <c r="W51" s="49">
        <v>1</v>
      </c>
      <c r="X51" s="49">
        <v>0</v>
      </c>
      <c r="Y51" s="49">
        <v>0.99999</v>
      </c>
      <c r="Z51" s="49">
        <v>0</v>
      </c>
      <c r="AA51" s="49">
        <v>0</v>
      </c>
      <c r="AB51" s="72">
        <v>51</v>
      </c>
      <c r="AC51" s="72"/>
      <c r="AD51" s="73"/>
      <c r="AE51" s="79" t="s">
        <v>611</v>
      </c>
      <c r="AF51" s="79">
        <v>96</v>
      </c>
      <c r="AG51" s="79">
        <v>48</v>
      </c>
      <c r="AH51" s="79">
        <v>86</v>
      </c>
      <c r="AI51" s="79">
        <v>174</v>
      </c>
      <c r="AJ51" s="79"/>
      <c r="AK51" s="79" t="s">
        <v>658</v>
      </c>
      <c r="AL51" s="79"/>
      <c r="AM51" s="83" t="s">
        <v>725</v>
      </c>
      <c r="AN51" s="79"/>
      <c r="AO51" s="81">
        <v>42896.82503472222</v>
      </c>
      <c r="AP51" s="83" t="s">
        <v>763</v>
      </c>
      <c r="AQ51" s="79" t="b">
        <v>0</v>
      </c>
      <c r="AR51" s="79" t="b">
        <v>0</v>
      </c>
      <c r="AS51" s="79" t="b">
        <v>1</v>
      </c>
      <c r="AT51" s="79"/>
      <c r="AU51" s="79">
        <v>2</v>
      </c>
      <c r="AV51" s="83" t="s">
        <v>765</v>
      </c>
      <c r="AW51" s="79" t="b">
        <v>0</v>
      </c>
      <c r="AX51" s="79" t="s">
        <v>790</v>
      </c>
      <c r="AY51" s="83" t="s">
        <v>839</v>
      </c>
      <c r="AZ51" s="79" t="s">
        <v>65</v>
      </c>
      <c r="BA51" s="79" t="str">
        <f>REPLACE(INDEX(GroupVertices[Group],MATCH(Vertices[[#This Row],[Vertex]],GroupVertices[Vertex],0)),1,1,"")</f>
        <v>8</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41.45" customHeight="1">
      <c r="A52" s="65" t="s">
        <v>271</v>
      </c>
      <c r="C52" s="66"/>
      <c r="D52" s="66" t="s">
        <v>64</v>
      </c>
      <c r="E52" s="67">
        <v>165.02371134020618</v>
      </c>
      <c r="F52" s="69">
        <v>99.99889857906209</v>
      </c>
      <c r="G52" s="103" t="s">
        <v>371</v>
      </c>
      <c r="H52" s="66"/>
      <c r="I52" s="70" t="s">
        <v>271</v>
      </c>
      <c r="J52" s="71"/>
      <c r="K52" s="71"/>
      <c r="L52" s="70" t="s">
        <v>891</v>
      </c>
      <c r="M52" s="74">
        <v>1.3670668845731837</v>
      </c>
      <c r="N52" s="75">
        <v>170.07345581054688</v>
      </c>
      <c r="O52" s="75">
        <v>1597.6722412109375</v>
      </c>
      <c r="P52" s="76"/>
      <c r="Q52" s="77"/>
      <c r="R52" s="77"/>
      <c r="S52" s="89"/>
      <c r="T52" s="48">
        <v>1</v>
      </c>
      <c r="U52" s="48">
        <v>2</v>
      </c>
      <c r="V52" s="49">
        <v>0</v>
      </c>
      <c r="W52" s="49">
        <v>0.015152</v>
      </c>
      <c r="X52" s="49">
        <v>0.002452</v>
      </c>
      <c r="Y52" s="49">
        <v>0.729141</v>
      </c>
      <c r="Z52" s="49">
        <v>0</v>
      </c>
      <c r="AA52" s="49">
        <v>0</v>
      </c>
      <c r="AB52" s="72">
        <v>52</v>
      </c>
      <c r="AC52" s="72"/>
      <c r="AD52" s="73"/>
      <c r="AE52" s="79" t="s">
        <v>612</v>
      </c>
      <c r="AF52" s="79">
        <v>501</v>
      </c>
      <c r="AG52" s="79">
        <v>131</v>
      </c>
      <c r="AH52" s="79">
        <v>146</v>
      </c>
      <c r="AI52" s="79">
        <v>217</v>
      </c>
      <c r="AJ52" s="79"/>
      <c r="AK52" s="79" t="s">
        <v>659</v>
      </c>
      <c r="AL52" s="79" t="s">
        <v>691</v>
      </c>
      <c r="AM52" s="79"/>
      <c r="AN52" s="79"/>
      <c r="AO52" s="81">
        <v>43339.758206018516</v>
      </c>
      <c r="AP52" s="79"/>
      <c r="AQ52" s="79" t="b">
        <v>1</v>
      </c>
      <c r="AR52" s="79" t="b">
        <v>0</v>
      </c>
      <c r="AS52" s="79" t="b">
        <v>0</v>
      </c>
      <c r="AT52" s="79"/>
      <c r="AU52" s="79">
        <v>3</v>
      </c>
      <c r="AV52" s="79"/>
      <c r="AW52" s="79" t="b">
        <v>0</v>
      </c>
      <c r="AX52" s="79" t="s">
        <v>790</v>
      </c>
      <c r="AY52" s="83" t="s">
        <v>840</v>
      </c>
      <c r="AZ52" s="79" t="s">
        <v>66</v>
      </c>
      <c r="BA52" s="79" t="str">
        <f>REPLACE(INDEX(GroupVertices[Group],MATCH(Vertices[[#This Row],[Vertex]],GroupVertices[Vertex],0)),1,1,"")</f>
        <v>1</v>
      </c>
      <c r="BB52" s="48">
        <v>6</v>
      </c>
      <c r="BC52" s="49">
        <v>9.23076923076923</v>
      </c>
      <c r="BD52" s="48">
        <v>0</v>
      </c>
      <c r="BE52" s="49">
        <v>0</v>
      </c>
      <c r="BF52" s="48">
        <v>0</v>
      </c>
      <c r="BG52" s="49">
        <v>0</v>
      </c>
      <c r="BH52" s="48">
        <v>59</v>
      </c>
      <c r="BI52" s="49">
        <v>90.76923076923077</v>
      </c>
      <c r="BJ52" s="48">
        <v>65</v>
      </c>
      <c r="BK52" s="48"/>
      <c r="BL52" s="48"/>
      <c r="BM52" s="48"/>
      <c r="BN52" s="48"/>
      <c r="BO52" s="48" t="s">
        <v>1447</v>
      </c>
      <c r="BP52" s="48" t="s">
        <v>329</v>
      </c>
      <c r="BQ52" s="126" t="s">
        <v>1463</v>
      </c>
      <c r="BR52" s="126" t="s">
        <v>1469</v>
      </c>
      <c r="BS52" s="126" t="s">
        <v>1482</v>
      </c>
      <c r="BT52" s="126" t="s">
        <v>1482</v>
      </c>
      <c r="BU52" s="2"/>
      <c r="BV52" s="3"/>
      <c r="BW52" s="3"/>
      <c r="BX52" s="3"/>
      <c r="BY52" s="3"/>
    </row>
    <row r="53" spans="1:77" ht="41.45" customHeight="1">
      <c r="A53" s="90" t="s">
        <v>273</v>
      </c>
      <c r="C53" s="91"/>
      <c r="D53" s="91" t="s">
        <v>64</v>
      </c>
      <c r="E53" s="92">
        <v>177.60810996563575</v>
      </c>
      <c r="F53" s="93">
        <v>99.99431457001576</v>
      </c>
      <c r="G53" s="104" t="s">
        <v>373</v>
      </c>
      <c r="H53" s="91"/>
      <c r="I53" s="94" t="s">
        <v>273</v>
      </c>
      <c r="J53" s="95"/>
      <c r="K53" s="95"/>
      <c r="L53" s="94" t="s">
        <v>892</v>
      </c>
      <c r="M53" s="96">
        <v>2.894764299415862</v>
      </c>
      <c r="N53" s="97">
        <v>3054.510986328125</v>
      </c>
      <c r="O53" s="97">
        <v>1201.4185791015625</v>
      </c>
      <c r="P53" s="98"/>
      <c r="Q53" s="99"/>
      <c r="R53" s="99"/>
      <c r="S53" s="100"/>
      <c r="T53" s="48">
        <v>0</v>
      </c>
      <c r="U53" s="48">
        <v>2</v>
      </c>
      <c r="V53" s="49">
        <v>0</v>
      </c>
      <c r="W53" s="49">
        <v>0.125</v>
      </c>
      <c r="X53" s="49">
        <v>0</v>
      </c>
      <c r="Y53" s="49">
        <v>0.696422</v>
      </c>
      <c r="Z53" s="49">
        <v>0.5</v>
      </c>
      <c r="AA53" s="49">
        <v>0</v>
      </c>
      <c r="AB53" s="101">
        <v>53</v>
      </c>
      <c r="AC53" s="101"/>
      <c r="AD53" s="102"/>
      <c r="AE53" s="79" t="s">
        <v>613</v>
      </c>
      <c r="AF53" s="79">
        <v>373</v>
      </c>
      <c r="AG53" s="79">
        <v>568</v>
      </c>
      <c r="AH53" s="79">
        <v>18354</v>
      </c>
      <c r="AI53" s="79">
        <v>5800</v>
      </c>
      <c r="AJ53" s="79"/>
      <c r="AK53" s="79" t="s">
        <v>660</v>
      </c>
      <c r="AL53" s="79" t="s">
        <v>692</v>
      </c>
      <c r="AM53" s="79"/>
      <c r="AN53" s="79"/>
      <c r="AO53" s="81">
        <v>42085.858622685184</v>
      </c>
      <c r="AP53" s="83" t="s">
        <v>764</v>
      </c>
      <c r="AQ53" s="79" t="b">
        <v>0</v>
      </c>
      <c r="AR53" s="79" t="b">
        <v>0</v>
      </c>
      <c r="AS53" s="79" t="b">
        <v>1</v>
      </c>
      <c r="AT53" s="79"/>
      <c r="AU53" s="79">
        <v>2</v>
      </c>
      <c r="AV53" s="83" t="s">
        <v>765</v>
      </c>
      <c r="AW53" s="79" t="b">
        <v>0</v>
      </c>
      <c r="AX53" s="79" t="s">
        <v>790</v>
      </c>
      <c r="AY53" s="83" t="s">
        <v>841</v>
      </c>
      <c r="AZ53" s="79" t="s">
        <v>66</v>
      </c>
      <c r="BA53" s="79" t="str">
        <f>REPLACE(INDEX(GroupVertices[Group],MATCH(Vertices[[#This Row],[Vertex]],GroupVertices[Vertex],0)),1,1,"")</f>
        <v>3</v>
      </c>
      <c r="BB53" s="48">
        <v>0</v>
      </c>
      <c r="BC53" s="49">
        <v>0</v>
      </c>
      <c r="BD53" s="48">
        <v>0</v>
      </c>
      <c r="BE53" s="49">
        <v>0</v>
      </c>
      <c r="BF53" s="48">
        <v>0</v>
      </c>
      <c r="BG53" s="49">
        <v>0</v>
      </c>
      <c r="BH53" s="48">
        <v>10</v>
      </c>
      <c r="BI53" s="49">
        <v>100</v>
      </c>
      <c r="BJ53" s="48">
        <v>10</v>
      </c>
      <c r="BK53" s="48"/>
      <c r="BL53" s="48"/>
      <c r="BM53" s="48"/>
      <c r="BN53" s="48"/>
      <c r="BO53" s="48"/>
      <c r="BP53" s="48"/>
      <c r="BQ53" s="126" t="s">
        <v>1459</v>
      </c>
      <c r="BR53" s="126" t="s">
        <v>1459</v>
      </c>
      <c r="BS53" s="126" t="s">
        <v>1478</v>
      </c>
      <c r="BT53" s="126" t="s">
        <v>1478</v>
      </c>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3"/>
    <dataValidation allowBlank="1" showInputMessage="1" promptTitle="Vertex Tooltip" prompt="Enter optional text that will pop up when the mouse is hovered over the vertex." errorTitle="Invalid Vertex Image Key" sqref="L3:L5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3"/>
    <dataValidation allowBlank="1" showInputMessage="1" promptTitle="Vertex Label Fill Color" prompt="To select an optional fill color for the Label shape, right-click and select Select Color on the right-click menu." sqref="J3:J53"/>
    <dataValidation allowBlank="1" showInputMessage="1" promptTitle="Vertex Image File" prompt="Enter the path to an image file.  Hover over the column header for examples." errorTitle="Invalid Vertex Image Key" sqref="G3:G53"/>
    <dataValidation allowBlank="1" showInputMessage="1" promptTitle="Vertex Color" prompt="To select an optional vertex color, right-click and select Select Color on the right-click menu." sqref="C3:C53"/>
    <dataValidation allowBlank="1" showInputMessage="1" promptTitle="Vertex Opacity" prompt="Enter an optional vertex opacity between 0 (transparent) and 100 (opaque)." errorTitle="Invalid Vertex Opacity" error="The optional vertex opacity must be a whole number between 0 and 10." sqref="F3:F53"/>
    <dataValidation type="list" allowBlank="1" showInputMessage="1" showErrorMessage="1" promptTitle="Vertex Shape" prompt="Select an optional vertex shape." errorTitle="Invalid Vertex Shape" error="You have entered an invalid vertex shape.  Try selecting from the drop-down list instead." sqref="D3:D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3">
      <formula1>ValidVertexLabelPositions</formula1>
    </dataValidation>
    <dataValidation allowBlank="1" showInputMessage="1" showErrorMessage="1" promptTitle="Vertex Name" prompt="Enter the name of the vertex." sqref="A3:A53"/>
  </dataValidations>
  <hyperlinks>
    <hyperlink ref="AM3" r:id="rId1" display="http://t.co/IAbkYA5URV"/>
    <hyperlink ref="AM4" r:id="rId2" display="http://t.co/eUyVW7sR8y"/>
    <hyperlink ref="AM5" r:id="rId3" display="https://t.co/tIGoF9P483"/>
    <hyperlink ref="AM8" r:id="rId4" display="https://t.co/upTnNWQCAP"/>
    <hyperlink ref="AM9" r:id="rId5" display="https://t.co/Jeqy9ISnr3"/>
    <hyperlink ref="AM10" r:id="rId6" display="https://t.co/GJdaTjta7B"/>
    <hyperlink ref="AM11" r:id="rId7" display="https://t.co/GVel22w1ba"/>
    <hyperlink ref="AM12" r:id="rId8" display="http://t.co/KqeMXe9W0V"/>
    <hyperlink ref="AM14" r:id="rId9" display="https://t.co/k0OORf8L9x"/>
    <hyperlink ref="AM15" r:id="rId10" display="https://t.co/cr0ijXcp1F"/>
    <hyperlink ref="AM16" r:id="rId11" display="https://t.co/iwbKaHGqTI"/>
    <hyperlink ref="AM17" r:id="rId12" display="https://t.co/5BmvFd2lUe"/>
    <hyperlink ref="AM18" r:id="rId13" display="http://t.co/dJMh7ghNlu"/>
    <hyperlink ref="AM20" r:id="rId14" display="https://t.co/PaD3o9XKY5"/>
    <hyperlink ref="AM21" r:id="rId15" display="http://t.co/ijZ4Cp4IRJ"/>
    <hyperlink ref="AM22" r:id="rId16" display="https://t.co/1U8sjbF8DK"/>
    <hyperlink ref="AM23" r:id="rId17" display="https://t.co/WxmJEyGqxv"/>
    <hyperlink ref="AM24" r:id="rId18" display="https://t.co/xNaNFEMqth"/>
    <hyperlink ref="AM25" r:id="rId19" display="https://t.co/eUJLtrtePs"/>
    <hyperlink ref="AM26" r:id="rId20" display="https://t.co/FKKr76FLpx"/>
    <hyperlink ref="AM27" r:id="rId21" display="https://t.co/LhecLereaz"/>
    <hyperlink ref="AM28" r:id="rId22" display="https://t.co/bmloAyJQCY"/>
    <hyperlink ref="AM30" r:id="rId23" display="https://t.co/dKBp0ZwQm6"/>
    <hyperlink ref="AM31" r:id="rId24" display="http://t.co/X1s40eTq9M"/>
    <hyperlink ref="AM32" r:id="rId25" display="https://t.co/fF7LyZlVlo"/>
    <hyperlink ref="AM34" r:id="rId26" display="https://t.co/LXz7Ret2Xb"/>
    <hyperlink ref="AM36" r:id="rId27" display="https://t.co/SipMcULVp9"/>
    <hyperlink ref="AM37" r:id="rId28" display="https://t.co/O6cGfGYhoT"/>
    <hyperlink ref="AM38" r:id="rId29" display="http://t.co/4WA3O6m0pb"/>
    <hyperlink ref="AM39" r:id="rId30" display="http://t.co/SQE5K34R6e"/>
    <hyperlink ref="AM41" r:id="rId31" display="https://t.co/fWJVF6hx84"/>
    <hyperlink ref="AM42" r:id="rId32" display="http://t.co/Q1h4VFa8QT"/>
    <hyperlink ref="AM50" r:id="rId33" display="https://t.co/O8Ad6qy30k"/>
    <hyperlink ref="AM51" r:id="rId34" display="https://t.co/O8Ad6qy30k"/>
    <hyperlink ref="AP4" r:id="rId35" display="https://pbs.twimg.com/profile_banners/1101341/1368556692"/>
    <hyperlink ref="AP5" r:id="rId36" display="https://pbs.twimg.com/profile_banners/1120621201376854017/1556624193"/>
    <hyperlink ref="AP7" r:id="rId37" display="https://pbs.twimg.com/profile_banners/914582896190660609/1516629807"/>
    <hyperlink ref="AP8" r:id="rId38" display="https://pbs.twimg.com/profile_banners/1082668696202502144/1546963803"/>
    <hyperlink ref="AP9" r:id="rId39" display="https://pbs.twimg.com/profile_banners/766141614372847617/1537729789"/>
    <hyperlink ref="AP10" r:id="rId40" display="https://pbs.twimg.com/profile_banners/1047296373555519488/1539153317"/>
    <hyperlink ref="AP12" r:id="rId41" display="https://pbs.twimg.com/profile_banners/15315247/1440277776"/>
    <hyperlink ref="AP13" r:id="rId42" display="https://pbs.twimg.com/profile_banners/28465291/1561224664"/>
    <hyperlink ref="AP14" r:id="rId43" display="https://pbs.twimg.com/profile_banners/470402184/1563956111"/>
    <hyperlink ref="AP15" r:id="rId44" display="https://pbs.twimg.com/profile_banners/2882893927/1546199965"/>
    <hyperlink ref="AP16" r:id="rId45" display="https://pbs.twimg.com/profile_banners/954085839314747392/1516308578"/>
    <hyperlink ref="AP17" r:id="rId46" display="https://pbs.twimg.com/profile_banners/1730624881/1515005282"/>
    <hyperlink ref="AP18" r:id="rId47" display="https://pbs.twimg.com/profile_banners/1441892108/1436457624"/>
    <hyperlink ref="AP19" r:id="rId48" display="https://pbs.twimg.com/profile_banners/210559705/1353303604"/>
    <hyperlink ref="AP20" r:id="rId49" display="https://pbs.twimg.com/profile_banners/850892377627742209/1505099892"/>
    <hyperlink ref="AP21" r:id="rId50" display="https://pbs.twimg.com/profile_banners/17679456/1405604851"/>
    <hyperlink ref="AP23" r:id="rId51" display="https://pbs.twimg.com/profile_banners/3437111722/1550875994"/>
    <hyperlink ref="AP24" r:id="rId52" display="https://pbs.twimg.com/profile_banners/864995845673897984/1495066628"/>
    <hyperlink ref="AP25" r:id="rId53" display="https://pbs.twimg.com/profile_banners/87606674/1405285356"/>
    <hyperlink ref="AP26" r:id="rId54" display="https://pbs.twimg.com/profile_banners/151934168/1391403981"/>
    <hyperlink ref="AP27" r:id="rId55" display="https://pbs.twimg.com/profile_banners/98097823/1538797822"/>
    <hyperlink ref="AP28" r:id="rId56" display="https://pbs.twimg.com/profile_banners/1157671886538575872/1564845994"/>
    <hyperlink ref="AP29" r:id="rId57" display="https://pbs.twimg.com/profile_banners/737142202481016832/1538216794"/>
    <hyperlink ref="AP30" r:id="rId58" display="https://pbs.twimg.com/profile_banners/3229980963/1565186412"/>
    <hyperlink ref="AP31" r:id="rId59" display="https://pbs.twimg.com/profile_banners/12160482/1423267766"/>
    <hyperlink ref="AP32" r:id="rId60" display="https://pbs.twimg.com/profile_banners/76935934/1561177238"/>
    <hyperlink ref="AP34" r:id="rId61" display="https://pbs.twimg.com/profile_banners/16529292/1398260374"/>
    <hyperlink ref="AP36" r:id="rId62" display="https://pbs.twimg.com/profile_banners/423293779/1488322002"/>
    <hyperlink ref="AP38" r:id="rId63" display="https://pbs.twimg.com/profile_banners/33964198/1449160096"/>
    <hyperlink ref="AP40" r:id="rId64" display="https://pbs.twimg.com/profile_banners/2975474092/1513911917"/>
    <hyperlink ref="AP41" r:id="rId65" display="https://pbs.twimg.com/profile_banners/305925790/1561431301"/>
    <hyperlink ref="AP42" r:id="rId66" display="https://pbs.twimg.com/profile_banners/177257382/1555880975"/>
    <hyperlink ref="AP43" r:id="rId67" display="https://pbs.twimg.com/profile_banners/393155073/1524570292"/>
    <hyperlink ref="AP44" r:id="rId68" display="https://pbs.twimg.com/profile_banners/329663953/1525229413"/>
    <hyperlink ref="AP47" r:id="rId69" display="https://pbs.twimg.com/profile_banners/32807399/1368651948"/>
    <hyperlink ref="AP49" r:id="rId70" display="https://pbs.twimg.com/profile_banners/984308525223432192/1523513114"/>
    <hyperlink ref="AP50" r:id="rId71" display="https://pbs.twimg.com/profile_banners/874493356683821056/1559044359"/>
    <hyperlink ref="AP51" r:id="rId72" display="https://pbs.twimg.com/profile_banners/873627842461933568/1537915581"/>
    <hyperlink ref="AP53" r:id="rId73" display="https://pbs.twimg.com/profile_banners/3103676436/1566172184"/>
    <hyperlink ref="AV3" r:id="rId74" display="http://abs.twimg.com/images/themes/theme1/bg.png"/>
    <hyperlink ref="AV4" r:id="rId75" display="http://abs.twimg.com/images/themes/theme19/bg.gif"/>
    <hyperlink ref="AV5" r:id="rId76" display="http://abs.twimg.com/images/themes/theme1/bg.png"/>
    <hyperlink ref="AV6" r:id="rId77" display="http://abs.twimg.com/images/themes/theme1/bg.png"/>
    <hyperlink ref="AV8" r:id="rId78" display="http://abs.twimg.com/images/themes/theme1/bg.png"/>
    <hyperlink ref="AV11" r:id="rId79" display="http://abs.twimg.com/images/themes/theme1/bg.png"/>
    <hyperlink ref="AV12" r:id="rId80" display="http://abs.twimg.com/images/themes/theme1/bg.png"/>
    <hyperlink ref="AV13" r:id="rId81" display="http://abs.twimg.com/images/themes/theme14/bg.gif"/>
    <hyperlink ref="AV14" r:id="rId82" display="http://abs.twimg.com/images/themes/theme15/bg.png"/>
    <hyperlink ref="AV15" r:id="rId83" display="http://abs.twimg.com/images/themes/theme1/bg.png"/>
    <hyperlink ref="AV16" r:id="rId84" display="http://abs.twimg.com/images/themes/theme1/bg.png"/>
    <hyperlink ref="AV17" r:id="rId85" display="http://abs.twimg.com/images/themes/theme1/bg.png"/>
    <hyperlink ref="AV18" r:id="rId86" display="http://abs.twimg.com/images/themes/theme1/bg.png"/>
    <hyperlink ref="AV19" r:id="rId87" display="http://abs.twimg.com/images/themes/theme1/bg.png"/>
    <hyperlink ref="AV21" r:id="rId88" display="http://abs.twimg.com/images/themes/theme5/bg.gif"/>
    <hyperlink ref="AV22" r:id="rId89" display="http://abs.twimg.com/images/themes/theme1/bg.png"/>
    <hyperlink ref="AV23" r:id="rId90" display="http://abs.twimg.com/images/themes/theme1/bg.png"/>
    <hyperlink ref="AV25" r:id="rId91" display="http://abs.twimg.com/images/themes/theme19/bg.gif"/>
    <hyperlink ref="AV26" r:id="rId92" display="http://abs.twimg.com/images/themes/theme1/bg.png"/>
    <hyperlink ref="AV27" r:id="rId93" display="http://abs.twimg.com/images/themes/theme1/bg.png"/>
    <hyperlink ref="AV30" r:id="rId94" display="http://abs.twimg.com/images/themes/theme4/bg.gif"/>
    <hyperlink ref="AV31" r:id="rId95" display="http://abs.twimg.com/images/themes/theme3/bg.gif"/>
    <hyperlink ref="AV32" r:id="rId96" display="http://abs.twimg.com/images/themes/theme1/bg.png"/>
    <hyperlink ref="AV33" r:id="rId97" display="http://abs.twimg.com/images/themes/theme4/bg.gif"/>
    <hyperlink ref="AV34" r:id="rId98" display="http://abs.twimg.com/images/themes/theme14/bg.gif"/>
    <hyperlink ref="AV36" r:id="rId99" display="http://abs.twimg.com/images/themes/theme14/bg.gif"/>
    <hyperlink ref="AV37" r:id="rId100" display="http://abs.twimg.com/images/themes/theme17/bg.gif"/>
    <hyperlink ref="AV38" r:id="rId101" display="http://abs.twimg.com/images/themes/theme1/bg.png"/>
    <hyperlink ref="AV39" r:id="rId102" display="http://abs.twimg.com/images/themes/theme1/bg.png"/>
    <hyperlink ref="AV40" r:id="rId103" display="http://abs.twimg.com/images/themes/theme1/bg.png"/>
    <hyperlink ref="AV41" r:id="rId104" display="http://abs.twimg.com/images/themes/theme1/bg.png"/>
    <hyperlink ref="AV42" r:id="rId105" display="http://abs.twimg.com/images/themes/theme1/bg.png"/>
    <hyperlink ref="AV43" r:id="rId106" display="http://abs.twimg.com/images/themes/theme10/bg.gif"/>
    <hyperlink ref="AV44" r:id="rId107" display="http://abs.twimg.com/images/themes/theme18/bg.gif"/>
    <hyperlink ref="AV45" r:id="rId108" display="http://abs.twimg.com/images/themes/theme1/bg.png"/>
    <hyperlink ref="AV46" r:id="rId109" display="http://abs.twimg.com/images/themes/theme1/bg.png"/>
    <hyperlink ref="AV47" r:id="rId110" display="http://abs.twimg.com/images/themes/theme2/bg.gif"/>
    <hyperlink ref="AV48" r:id="rId111" display="http://abs.twimg.com/images/themes/theme1/bg.png"/>
    <hyperlink ref="AV51" r:id="rId112" display="http://abs.twimg.com/images/themes/theme1/bg.png"/>
    <hyperlink ref="AV53" r:id="rId113" display="http://abs.twimg.com/images/themes/theme1/bg.png"/>
    <hyperlink ref="G3" r:id="rId114" display="http://pbs.twimg.com/profile_images/1154715226979409920/eUXqQs0P_normal.jpg"/>
    <hyperlink ref="G4" r:id="rId115" display="http://pbs.twimg.com/profile_images/1050029515240611840/gidE_t5o_normal.jpg"/>
    <hyperlink ref="G5" r:id="rId116" display="http://pbs.twimg.com/profile_images/1121310917310976001/XExLZvNV_normal.png"/>
    <hyperlink ref="G6" r:id="rId117" display="http://pbs.twimg.com/profile_images/1030181676217860096/VY7MRi8x_normal.jpg"/>
    <hyperlink ref="G7" r:id="rId118" display="http://pbs.twimg.com/profile_images/955440992987082752/rPIHc9Ip_normal.jpg"/>
    <hyperlink ref="G8" r:id="rId119" display="http://pbs.twimg.com/profile_images/1102673639583944704/HL5wrpAx_normal.png"/>
    <hyperlink ref="G9" r:id="rId120" display="http://pbs.twimg.com/profile_images/1036709271528976387/3tDoyXN4_normal.jpg"/>
    <hyperlink ref="G10" r:id="rId121" display="http://pbs.twimg.com/profile_images/1049911508296224770/9R5kP6Ql_normal.jpg"/>
    <hyperlink ref="G11" r:id="rId122" display="http://pbs.twimg.com/profile_images/964027171109875712/_JEoYRY5_normal.jpg"/>
    <hyperlink ref="G12" r:id="rId123" display="http://pbs.twimg.com/profile_images/378800000266028204/43f72b09c2462e0ae4c4d6d14372b315_normal.jpeg"/>
    <hyperlink ref="G13" r:id="rId124" display="http://pbs.twimg.com/profile_images/1029187688165830657/t4YddAWZ_normal.jpg"/>
    <hyperlink ref="G14" r:id="rId125" display="http://pbs.twimg.com/profile_images/1008298767743897600/SW7E1ynf_normal.jpg"/>
    <hyperlink ref="G15" r:id="rId126" display="http://pbs.twimg.com/profile_images/1059532477092384768/cV7GBCt__normal.jpg"/>
    <hyperlink ref="G16" r:id="rId127" display="http://pbs.twimg.com/profile_images/955508032062058496/bNJiDaId_normal.jpg"/>
    <hyperlink ref="G17" r:id="rId128" display="http://pbs.twimg.com/profile_images/911607913210417153/aXE1cUZy_normal.jpg"/>
    <hyperlink ref="G18" r:id="rId129" display="http://pbs.twimg.com/profile_images/648691428650971136/VYfWwEsF_normal.jpg"/>
    <hyperlink ref="G19" r:id="rId130" display="http://pbs.twimg.com/profile_images/1053862203324014592/0v1EIHJR_normal.jpg"/>
    <hyperlink ref="G20" r:id="rId131" display="http://pbs.twimg.com/profile_images/1101664340925734912/q8PnFz12_normal.png"/>
    <hyperlink ref="G21" r:id="rId132" display="http://pbs.twimg.com/profile_images/581428489536061440/Z22Lvy4Q_normal.jpg"/>
    <hyperlink ref="G22" r:id="rId133" display="http://pbs.twimg.com/profile_images/2244150035/jtang20_normal.jpg"/>
    <hyperlink ref="G23" r:id="rId134" display="http://pbs.twimg.com/profile_images/1099078987765166080/D8M8Aclo_normal.png"/>
    <hyperlink ref="G24" r:id="rId135" display="http://pbs.twimg.com/profile_images/864997760621174784/AUqwmm07_normal.jpg"/>
    <hyperlink ref="G25" r:id="rId136" display="http://pbs.twimg.com/profile_images/849132774661308416/pa2Uplq1_normal.jpg"/>
    <hyperlink ref="G26" r:id="rId137" display="http://pbs.twimg.com/profile_images/849133030237061120/6hUrNP0a_normal.jpg"/>
    <hyperlink ref="G27" r:id="rId138" display="http://pbs.twimg.com/profile_images/1058449535112867841/JP-rVYlW_normal.jpg"/>
    <hyperlink ref="G28" r:id="rId139" display="http://pbs.twimg.com/profile_images/1157683224165920768/QFYFBRUC_normal.jpg"/>
    <hyperlink ref="G29" r:id="rId140" display="http://pbs.twimg.com/profile_images/760774125522518016/jhzjWv0i_normal.jpg"/>
    <hyperlink ref="G30" r:id="rId141" display="http://pbs.twimg.com/profile_images/1159101544836583424/LlGFl3km_normal.jpg"/>
    <hyperlink ref="G31" r:id="rId142" display="http://pbs.twimg.com/profile_images/943596894831255552/cMOzkc5i_normal.jpg"/>
    <hyperlink ref="G32" r:id="rId143" display="http://pbs.twimg.com/profile_images/1136525117285179392/4LBIES5Y_normal.png"/>
    <hyperlink ref="G33" r:id="rId144" display="http://pbs.twimg.com/profile_images/56671664/Untitled_4_normal.jpeg"/>
    <hyperlink ref="G34" r:id="rId145" display="http://pbs.twimg.com/profile_images/1029067295669116929/tU3g3ogh_normal.jpg"/>
    <hyperlink ref="G35" r:id="rId146" display="http://pbs.twimg.com/profile_images/1066624163173982208/H5Jv1g3o_normal.jpg"/>
    <hyperlink ref="G36" r:id="rId147" display="http://pbs.twimg.com/profile_images/836708640362881024/40qOcZks_normal.jpg"/>
    <hyperlink ref="G37" r:id="rId148" display="http://pbs.twimg.com/profile_images/573118149/Robert_Smith_normal.jpg"/>
    <hyperlink ref="G38" r:id="rId149" display="http://pbs.twimg.com/profile_images/880864012048764928/z6SvzqPs_normal.jpg"/>
    <hyperlink ref="G39" r:id="rId150" display="http://pbs.twimg.com/profile_images/1102644324775297024/SqyiYHRL_normal.png"/>
    <hyperlink ref="G40" r:id="rId151" display="http://pbs.twimg.com/profile_images/1108187738413715456/-RyE1HVD_normal.jpg"/>
    <hyperlink ref="G41" r:id="rId152" display="http://pbs.twimg.com/profile_images/1150295697855565824/waM2D9yn_normal.jpg"/>
    <hyperlink ref="G42" r:id="rId153" display="http://pbs.twimg.com/profile_images/1032013519196221440/lZibz4MW_normal.jpg"/>
    <hyperlink ref="G43" r:id="rId154" display="http://pbs.twimg.com/profile_images/1011683139381612549/ojSGyI-i_normal.jpg"/>
    <hyperlink ref="G44" r:id="rId155" display="http://pbs.twimg.com/profile_images/1158199969557417984/lkQBkGgG_normal.jpg"/>
    <hyperlink ref="G45" r:id="rId156" display="http://pbs.twimg.com/profile_images/1087378474711560192/xzTZlFQB_normal.jpg"/>
    <hyperlink ref="G46" r:id="rId157" display="http://abs.twimg.com/sticky/default_profile_images/default_profile_normal.png"/>
    <hyperlink ref="G47" r:id="rId158" display="http://pbs.twimg.com/profile_images/1550782625/KLerman_normal.jpg"/>
    <hyperlink ref="G48" r:id="rId159" display="http://pbs.twimg.com/profile_images/619677922593353728/Qw74A_iX_normal.jpg"/>
    <hyperlink ref="G49" r:id="rId160" display="http://pbs.twimg.com/profile_images/984310199820275712/4ZAlAHBa_normal.jpg"/>
    <hyperlink ref="G50" r:id="rId161" display="http://pbs.twimg.com/profile_images/909830524771774464/MieOD-3l_normal.jpg"/>
    <hyperlink ref="G51" r:id="rId162" display="http://pbs.twimg.com/profile_images/1065805160335568896/6M_rncfn_normal.jpg"/>
    <hyperlink ref="G52" r:id="rId163" display="http://pbs.twimg.com/profile_images/1034142102182092800/DVjyCtYg_normal.jpg"/>
    <hyperlink ref="G53" r:id="rId164" display="http://pbs.twimg.com/profile_images/1166113883515473921/10Kb5wUp_normal.jpg"/>
    <hyperlink ref="AY3" r:id="rId165" display="https://twitter.com/mikk_c"/>
    <hyperlink ref="AY4" r:id="rId166" display="https://twitter.com/lr"/>
    <hyperlink ref="AY5" r:id="rId167" display="https://twitter.com/nerdsitu"/>
    <hyperlink ref="AY6" r:id="rId168" display="https://twitter.com/keithjkraus"/>
    <hyperlink ref="AY7" r:id="rId169" display="https://twitter.com/bradreeswork"/>
    <hyperlink ref="AY8" r:id="rId170" display="https://twitter.com/cjnolet"/>
    <hyperlink ref="AY9" r:id="rId171" display="https://twitter.com/asonam_news"/>
    <hyperlink ref="AY10" r:id="rId172" display="https://twitter.com/rapidsai"/>
    <hyperlink ref="AY11" r:id="rId173" display="https://twitter.com/gpuoai"/>
    <hyperlink ref="AY12" r:id="rId174" display="https://twitter.com/lmeyerov"/>
    <hyperlink ref="AY13" r:id="rId175" display="https://twitter.com/bartleyr"/>
    <hyperlink ref="AY14" r:id="rId176" display="https://twitter.com/murraydata"/>
    <hyperlink ref="AY15" r:id="rId177" display="https://twitter.com/animaanandkumar"/>
    <hyperlink ref="AY16" r:id="rId178" display="https://twitter.com/michigan_ai"/>
    <hyperlink ref="AY17" r:id="rId179" display="https://twitter.com/cbelth"/>
    <hyperlink ref="AY18" r:id="rId180" display="https://twitter.com/danaikoutra"/>
    <hyperlink ref="AY19" r:id="rId181" display="https://twitter.com/jamaal1124"/>
    <hyperlink ref="AY20" r:id="rId182" display="https://twitter.com/tylersnetwork"/>
    <hyperlink ref="AY21" r:id="rId183" display="https://twitter.com/msu_egr_news"/>
    <hyperlink ref="AY22" r:id="rId184" display="https://twitter.com/tangjiliang"/>
    <hyperlink ref="AY23" r:id="rId185" display="https://twitter.com/hamidkarimi65"/>
    <hyperlink ref="AY24" r:id="rId186" display="https://twitter.com/nodexl_mktng"/>
    <hyperlink ref="AY25" r:id="rId187" display="https://twitter.com/nodexl"/>
    <hyperlink ref="AY26" r:id="rId188" display="https://twitter.com/smr_foundation"/>
    <hyperlink ref="AY27" r:id="rId189" display="https://twitter.com/connectedaction"/>
    <hyperlink ref="AY28" r:id="rId190" display="https://twitter.com/mrdoomtr"/>
    <hyperlink ref="AY29" r:id="rId191" display="https://twitter.com/chidambara09"/>
    <hyperlink ref="AY30" r:id="rId192" display="https://twitter.com/fmfrancoise"/>
    <hyperlink ref="AY31" r:id="rId193" display="https://twitter.com/marc_smith"/>
    <hyperlink ref="AY32" r:id="rId194" display="https://twitter.com/vivianfrancos"/>
    <hyperlink ref="AY33" r:id="rId195" display="https://twitter.com/masaomi_kimura"/>
    <hyperlink ref="AY34" r:id="rId196" display="https://twitter.com/datametrician"/>
    <hyperlink ref="AY35" r:id="rId197" display="https://twitter.com/ccprakay"/>
    <hyperlink ref="AY36" r:id="rId198" display="https://twitter.com/tomekdrabas"/>
    <hyperlink ref="AY37" r:id="rId199" display="https://twitter.com/rosmith11"/>
    <hyperlink ref="AY38" r:id="rId200" display="https://twitter.com/northwesterneng"/>
    <hyperlink ref="AY39" r:id="rId201" display="https://twitter.com/whatsapp"/>
    <hyperlink ref="AY40" r:id="rId202" display="https://twitter.com/lulypiojis"/>
    <hyperlink ref="AY41" r:id="rId203" display="https://twitter.com/narvycrzz"/>
    <hyperlink ref="AY42" r:id="rId204" display="https://twitter.com/cielo_razzo"/>
    <hyperlink ref="AY43" r:id="rId205" display="https://twitter.com/yesicammm"/>
    <hyperlink ref="AY44" r:id="rId206" display="https://twitter.com/rocidemarchi"/>
    <hyperlink ref="AY45" r:id="rId207" display="https://twitter.com/abagavat"/>
    <hyperlink ref="AY46" r:id="rId208" display="https://twitter.com/mstanojevic118"/>
    <hyperlink ref="AY47" r:id="rId209" display="https://twitter.com/kristinalerman"/>
    <hyperlink ref="AY48" r:id="rId210" display="https://twitter.com/ninarehmehrabi"/>
    <hyperlink ref="AY49" r:id="rId211" display="https://twitter.com/ashokkdeb"/>
    <hyperlink ref="AY50" r:id="rId212" display="https://twitter.com/kaianalytics"/>
    <hyperlink ref="AY51" r:id="rId213" display="https://twitter.com/kaichang_kevin"/>
    <hyperlink ref="AY52" r:id="rId214" display="https://twitter.com/pambilothomas"/>
    <hyperlink ref="AY53" r:id="rId215" display="https://twitter.com/facu17rodriguez"/>
  </hyperlinks>
  <printOptions/>
  <pageMargins left="0.7" right="0.7" top="0.75" bottom="0.75" header="0.3" footer="0.3"/>
  <pageSetup horizontalDpi="600" verticalDpi="600" orientation="portrait" r:id="rId220"/>
  <drawing r:id="rId219"/>
  <legacyDrawing r:id="rId217"/>
  <tableParts>
    <tablePart r:id="rId2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1199</v>
      </c>
      <c r="Z2" s="52" t="s">
        <v>1200</v>
      </c>
      <c r="AA2" s="52" t="s">
        <v>1201</v>
      </c>
      <c r="AB2" s="52" t="s">
        <v>1202</v>
      </c>
      <c r="AC2" s="52" t="s">
        <v>1203</v>
      </c>
      <c r="AD2" s="52" t="s">
        <v>1204</v>
      </c>
      <c r="AE2" s="52" t="s">
        <v>1205</v>
      </c>
      <c r="AF2" s="52" t="s">
        <v>1206</v>
      </c>
      <c r="AG2" s="52" t="s">
        <v>1209</v>
      </c>
      <c r="AH2" s="13" t="s">
        <v>1254</v>
      </c>
      <c r="AI2" s="13" t="s">
        <v>1266</v>
      </c>
      <c r="AJ2" s="13" t="s">
        <v>1293</v>
      </c>
      <c r="AK2" s="13" t="s">
        <v>1307</v>
      </c>
      <c r="AL2" s="13" t="s">
        <v>1381</v>
      </c>
      <c r="AM2" s="13" t="s">
        <v>1410</v>
      </c>
      <c r="AN2" s="13" t="s">
        <v>1411</v>
      </c>
      <c r="AO2" s="13" t="s">
        <v>1429</v>
      </c>
    </row>
    <row r="3" spans="1:41" ht="15">
      <c r="A3" s="90" t="s">
        <v>912</v>
      </c>
      <c r="B3" s="66" t="s">
        <v>922</v>
      </c>
      <c r="C3" s="66" t="s">
        <v>56</v>
      </c>
      <c r="D3" s="107"/>
      <c r="E3" s="106"/>
      <c r="F3" s="108" t="s">
        <v>1499</v>
      </c>
      <c r="G3" s="109"/>
      <c r="H3" s="109"/>
      <c r="I3" s="110">
        <v>3</v>
      </c>
      <c r="J3" s="111"/>
      <c r="K3" s="48">
        <v>15</v>
      </c>
      <c r="L3" s="48">
        <v>30</v>
      </c>
      <c r="M3" s="48">
        <v>37</v>
      </c>
      <c r="N3" s="48">
        <v>67</v>
      </c>
      <c r="O3" s="48">
        <v>2</v>
      </c>
      <c r="P3" s="49">
        <v>0.07317073170731707</v>
      </c>
      <c r="Q3" s="49">
        <v>0.13636363636363635</v>
      </c>
      <c r="R3" s="48">
        <v>1</v>
      </c>
      <c r="S3" s="48">
        <v>0</v>
      </c>
      <c r="T3" s="48">
        <v>15</v>
      </c>
      <c r="U3" s="48">
        <v>67</v>
      </c>
      <c r="V3" s="48">
        <v>4</v>
      </c>
      <c r="W3" s="49">
        <v>1.626667</v>
      </c>
      <c r="X3" s="49">
        <v>0.20952380952380953</v>
      </c>
      <c r="Y3" s="48">
        <v>30</v>
      </c>
      <c r="Z3" s="49">
        <v>3.7220843672456576</v>
      </c>
      <c r="AA3" s="48">
        <v>1</v>
      </c>
      <c r="AB3" s="49">
        <v>0.12406947890818859</v>
      </c>
      <c r="AC3" s="48">
        <v>0</v>
      </c>
      <c r="AD3" s="49">
        <v>0</v>
      </c>
      <c r="AE3" s="48">
        <v>775</v>
      </c>
      <c r="AF3" s="49">
        <v>96.15384615384616</v>
      </c>
      <c r="AG3" s="48">
        <v>806</v>
      </c>
      <c r="AH3" s="79"/>
      <c r="AI3" s="79"/>
      <c r="AJ3" s="79" t="s">
        <v>1294</v>
      </c>
      <c r="AK3" s="87" t="s">
        <v>1308</v>
      </c>
      <c r="AL3" s="87" t="s">
        <v>1382</v>
      </c>
      <c r="AM3" s="87"/>
      <c r="AN3" s="87" t="s">
        <v>1412</v>
      </c>
      <c r="AO3" s="87" t="s">
        <v>1430</v>
      </c>
    </row>
    <row r="4" spans="1:41" ht="15">
      <c r="A4" s="90" t="s">
        <v>913</v>
      </c>
      <c r="B4" s="66" t="s">
        <v>923</v>
      </c>
      <c r="C4" s="66" t="s">
        <v>56</v>
      </c>
      <c r="D4" s="113"/>
      <c r="E4" s="112"/>
      <c r="F4" s="114" t="s">
        <v>1500</v>
      </c>
      <c r="G4" s="115"/>
      <c r="H4" s="115"/>
      <c r="I4" s="116">
        <v>4</v>
      </c>
      <c r="J4" s="117"/>
      <c r="K4" s="48">
        <v>10</v>
      </c>
      <c r="L4" s="48">
        <v>10</v>
      </c>
      <c r="M4" s="48">
        <v>2</v>
      </c>
      <c r="N4" s="48">
        <v>12</v>
      </c>
      <c r="O4" s="48">
        <v>1</v>
      </c>
      <c r="P4" s="49">
        <v>0</v>
      </c>
      <c r="Q4" s="49">
        <v>0</v>
      </c>
      <c r="R4" s="48">
        <v>1</v>
      </c>
      <c r="S4" s="48">
        <v>0</v>
      </c>
      <c r="T4" s="48">
        <v>10</v>
      </c>
      <c r="U4" s="48">
        <v>12</v>
      </c>
      <c r="V4" s="48">
        <v>2</v>
      </c>
      <c r="W4" s="49">
        <v>1.6</v>
      </c>
      <c r="X4" s="49">
        <v>0.1111111111111111</v>
      </c>
      <c r="Y4" s="48">
        <v>0</v>
      </c>
      <c r="Z4" s="49">
        <v>0</v>
      </c>
      <c r="AA4" s="48">
        <v>0</v>
      </c>
      <c r="AB4" s="49">
        <v>0</v>
      </c>
      <c r="AC4" s="48">
        <v>0</v>
      </c>
      <c r="AD4" s="49">
        <v>0</v>
      </c>
      <c r="AE4" s="48">
        <v>342</v>
      </c>
      <c r="AF4" s="49">
        <v>100</v>
      </c>
      <c r="AG4" s="48">
        <v>342</v>
      </c>
      <c r="AH4" s="79" t="s">
        <v>309</v>
      </c>
      <c r="AI4" s="79" t="s">
        <v>316</v>
      </c>
      <c r="AJ4" s="79" t="s">
        <v>1295</v>
      </c>
      <c r="AK4" s="87" t="s">
        <v>1309</v>
      </c>
      <c r="AL4" s="87" t="s">
        <v>1383</v>
      </c>
      <c r="AM4" s="87"/>
      <c r="AN4" s="87" t="s">
        <v>1413</v>
      </c>
      <c r="AO4" s="87" t="s">
        <v>1431</v>
      </c>
    </row>
    <row r="5" spans="1:41" ht="15">
      <c r="A5" s="90" t="s">
        <v>914</v>
      </c>
      <c r="B5" s="66" t="s">
        <v>924</v>
      </c>
      <c r="C5" s="66" t="s">
        <v>56</v>
      </c>
      <c r="D5" s="113"/>
      <c r="E5" s="112"/>
      <c r="F5" s="114" t="s">
        <v>1501</v>
      </c>
      <c r="G5" s="115"/>
      <c r="H5" s="115"/>
      <c r="I5" s="116">
        <v>5</v>
      </c>
      <c r="J5" s="117"/>
      <c r="K5" s="48">
        <v>6</v>
      </c>
      <c r="L5" s="48">
        <v>9</v>
      </c>
      <c r="M5" s="48">
        <v>0</v>
      </c>
      <c r="N5" s="48">
        <v>9</v>
      </c>
      <c r="O5" s="48">
        <v>0</v>
      </c>
      <c r="P5" s="49">
        <v>0</v>
      </c>
      <c r="Q5" s="49">
        <v>0</v>
      </c>
      <c r="R5" s="48">
        <v>1</v>
      </c>
      <c r="S5" s="48">
        <v>0</v>
      </c>
      <c r="T5" s="48">
        <v>6</v>
      </c>
      <c r="U5" s="48">
        <v>9</v>
      </c>
      <c r="V5" s="48">
        <v>2</v>
      </c>
      <c r="W5" s="49">
        <v>1.166667</v>
      </c>
      <c r="X5" s="49">
        <v>0.3</v>
      </c>
      <c r="Y5" s="48">
        <v>0</v>
      </c>
      <c r="Z5" s="49">
        <v>0</v>
      </c>
      <c r="AA5" s="48">
        <v>0</v>
      </c>
      <c r="AB5" s="49">
        <v>0</v>
      </c>
      <c r="AC5" s="48">
        <v>0</v>
      </c>
      <c r="AD5" s="49">
        <v>0</v>
      </c>
      <c r="AE5" s="48">
        <v>50</v>
      </c>
      <c r="AF5" s="49">
        <v>100</v>
      </c>
      <c r="AG5" s="48">
        <v>50</v>
      </c>
      <c r="AH5" s="79"/>
      <c r="AI5" s="79"/>
      <c r="AJ5" s="79"/>
      <c r="AK5" s="87" t="s">
        <v>1310</v>
      </c>
      <c r="AL5" s="87" t="s">
        <v>1384</v>
      </c>
      <c r="AM5" s="87"/>
      <c r="AN5" s="87" t="s">
        <v>282</v>
      </c>
      <c r="AO5" s="87" t="s">
        <v>1432</v>
      </c>
    </row>
    <row r="6" spans="1:41" ht="15">
      <c r="A6" s="90" t="s">
        <v>915</v>
      </c>
      <c r="B6" s="66" t="s">
        <v>925</v>
      </c>
      <c r="C6" s="66" t="s">
        <v>56</v>
      </c>
      <c r="D6" s="113"/>
      <c r="E6" s="112"/>
      <c r="F6" s="114" t="s">
        <v>915</v>
      </c>
      <c r="G6" s="115"/>
      <c r="H6" s="115"/>
      <c r="I6" s="116">
        <v>6</v>
      </c>
      <c r="J6" s="117"/>
      <c r="K6" s="48">
        <v>4</v>
      </c>
      <c r="L6" s="48">
        <v>3</v>
      </c>
      <c r="M6" s="48">
        <v>0</v>
      </c>
      <c r="N6" s="48">
        <v>3</v>
      </c>
      <c r="O6" s="48">
        <v>0</v>
      </c>
      <c r="P6" s="49">
        <v>0</v>
      </c>
      <c r="Q6" s="49">
        <v>0</v>
      </c>
      <c r="R6" s="48">
        <v>1</v>
      </c>
      <c r="S6" s="48">
        <v>0</v>
      </c>
      <c r="T6" s="48">
        <v>4</v>
      </c>
      <c r="U6" s="48">
        <v>3</v>
      </c>
      <c r="V6" s="48">
        <v>2</v>
      </c>
      <c r="W6" s="49">
        <v>1.125</v>
      </c>
      <c r="X6" s="49">
        <v>0.25</v>
      </c>
      <c r="Y6" s="48">
        <v>0</v>
      </c>
      <c r="Z6" s="49">
        <v>0</v>
      </c>
      <c r="AA6" s="48">
        <v>0</v>
      </c>
      <c r="AB6" s="49">
        <v>0</v>
      </c>
      <c r="AC6" s="48">
        <v>0</v>
      </c>
      <c r="AD6" s="49">
        <v>0</v>
      </c>
      <c r="AE6" s="48">
        <v>29</v>
      </c>
      <c r="AF6" s="49">
        <v>100</v>
      </c>
      <c r="AG6" s="48">
        <v>29</v>
      </c>
      <c r="AH6" s="79" t="s">
        <v>308</v>
      </c>
      <c r="AI6" s="79" t="s">
        <v>315</v>
      </c>
      <c r="AJ6" s="79" t="s">
        <v>319</v>
      </c>
      <c r="AK6" s="87" t="s">
        <v>530</v>
      </c>
      <c r="AL6" s="87" t="s">
        <v>530</v>
      </c>
      <c r="AM6" s="87"/>
      <c r="AN6" s="87" t="s">
        <v>1414</v>
      </c>
      <c r="AO6" s="87" t="s">
        <v>1433</v>
      </c>
    </row>
    <row r="7" spans="1:41" ht="15">
      <c r="A7" s="90" t="s">
        <v>916</v>
      </c>
      <c r="B7" s="66" t="s">
        <v>926</v>
      </c>
      <c r="C7" s="66" t="s">
        <v>56</v>
      </c>
      <c r="D7" s="113"/>
      <c r="E7" s="112"/>
      <c r="F7" s="114" t="s">
        <v>1502</v>
      </c>
      <c r="G7" s="115"/>
      <c r="H7" s="115"/>
      <c r="I7" s="116">
        <v>7</v>
      </c>
      <c r="J7" s="117"/>
      <c r="K7" s="48">
        <v>4</v>
      </c>
      <c r="L7" s="48">
        <v>5</v>
      </c>
      <c r="M7" s="48">
        <v>0</v>
      </c>
      <c r="N7" s="48">
        <v>5</v>
      </c>
      <c r="O7" s="48">
        <v>0</v>
      </c>
      <c r="P7" s="49">
        <v>0</v>
      </c>
      <c r="Q7" s="49">
        <v>0</v>
      </c>
      <c r="R7" s="48">
        <v>1</v>
      </c>
      <c r="S7" s="48">
        <v>0</v>
      </c>
      <c r="T7" s="48">
        <v>4</v>
      </c>
      <c r="U7" s="48">
        <v>5</v>
      </c>
      <c r="V7" s="48">
        <v>2</v>
      </c>
      <c r="W7" s="49">
        <v>0.875</v>
      </c>
      <c r="X7" s="49">
        <v>0.4166666666666667</v>
      </c>
      <c r="Y7" s="48">
        <v>0</v>
      </c>
      <c r="Z7" s="49">
        <v>0</v>
      </c>
      <c r="AA7" s="48">
        <v>0</v>
      </c>
      <c r="AB7" s="49">
        <v>0</v>
      </c>
      <c r="AC7" s="48">
        <v>0</v>
      </c>
      <c r="AD7" s="49">
        <v>0</v>
      </c>
      <c r="AE7" s="48">
        <v>60</v>
      </c>
      <c r="AF7" s="49">
        <v>100</v>
      </c>
      <c r="AG7" s="48">
        <v>60</v>
      </c>
      <c r="AH7" s="79" t="s">
        <v>307</v>
      </c>
      <c r="AI7" s="79" t="s">
        <v>314</v>
      </c>
      <c r="AJ7" s="79" t="s">
        <v>319</v>
      </c>
      <c r="AK7" s="87" t="s">
        <v>1311</v>
      </c>
      <c r="AL7" s="87" t="s">
        <v>1385</v>
      </c>
      <c r="AM7" s="87"/>
      <c r="AN7" s="87" t="s">
        <v>1415</v>
      </c>
      <c r="AO7" s="87" t="s">
        <v>1434</v>
      </c>
    </row>
    <row r="8" spans="1:41" ht="15">
      <c r="A8" s="90" t="s">
        <v>917</v>
      </c>
      <c r="B8" s="66" t="s">
        <v>927</v>
      </c>
      <c r="C8" s="66" t="s">
        <v>56</v>
      </c>
      <c r="D8" s="113"/>
      <c r="E8" s="112"/>
      <c r="F8" s="114" t="s">
        <v>1503</v>
      </c>
      <c r="G8" s="115"/>
      <c r="H8" s="115"/>
      <c r="I8" s="116">
        <v>8</v>
      </c>
      <c r="J8" s="117"/>
      <c r="K8" s="48">
        <v>3</v>
      </c>
      <c r="L8" s="48">
        <v>2</v>
      </c>
      <c r="M8" s="48">
        <v>0</v>
      </c>
      <c r="N8" s="48">
        <v>2</v>
      </c>
      <c r="O8" s="48">
        <v>0</v>
      </c>
      <c r="P8" s="49">
        <v>0</v>
      </c>
      <c r="Q8" s="49">
        <v>0</v>
      </c>
      <c r="R8" s="48">
        <v>1</v>
      </c>
      <c r="S8" s="48">
        <v>0</v>
      </c>
      <c r="T8" s="48">
        <v>3</v>
      </c>
      <c r="U8" s="48">
        <v>2</v>
      </c>
      <c r="V8" s="48">
        <v>2</v>
      </c>
      <c r="W8" s="49">
        <v>0.888889</v>
      </c>
      <c r="X8" s="49">
        <v>0.3333333333333333</v>
      </c>
      <c r="Y8" s="48">
        <v>2</v>
      </c>
      <c r="Z8" s="49">
        <v>14.285714285714286</v>
      </c>
      <c r="AA8" s="48">
        <v>1</v>
      </c>
      <c r="AB8" s="49">
        <v>7.142857142857143</v>
      </c>
      <c r="AC8" s="48">
        <v>0</v>
      </c>
      <c r="AD8" s="49">
        <v>0</v>
      </c>
      <c r="AE8" s="48">
        <v>11</v>
      </c>
      <c r="AF8" s="49">
        <v>78.57142857142857</v>
      </c>
      <c r="AG8" s="48">
        <v>14</v>
      </c>
      <c r="AH8" s="79" t="s">
        <v>310</v>
      </c>
      <c r="AI8" s="79" t="s">
        <v>317</v>
      </c>
      <c r="AJ8" s="79" t="s">
        <v>324</v>
      </c>
      <c r="AK8" s="87" t="s">
        <v>1068</v>
      </c>
      <c r="AL8" s="87" t="s">
        <v>530</v>
      </c>
      <c r="AM8" s="87"/>
      <c r="AN8" s="87" t="s">
        <v>1416</v>
      </c>
      <c r="AO8" s="87" t="s">
        <v>1435</v>
      </c>
    </row>
    <row r="9" spans="1:41" ht="15">
      <c r="A9" s="90" t="s">
        <v>918</v>
      </c>
      <c r="B9" s="66" t="s">
        <v>928</v>
      </c>
      <c r="C9" s="66" t="s">
        <v>56</v>
      </c>
      <c r="D9" s="113"/>
      <c r="E9" s="112"/>
      <c r="F9" s="114" t="s">
        <v>1504</v>
      </c>
      <c r="G9" s="115"/>
      <c r="H9" s="115"/>
      <c r="I9" s="116">
        <v>9</v>
      </c>
      <c r="J9" s="117"/>
      <c r="K9" s="48">
        <v>3</v>
      </c>
      <c r="L9" s="48">
        <v>6</v>
      </c>
      <c r="M9" s="48">
        <v>0</v>
      </c>
      <c r="N9" s="48">
        <v>6</v>
      </c>
      <c r="O9" s="48">
        <v>0</v>
      </c>
      <c r="P9" s="49">
        <v>1</v>
      </c>
      <c r="Q9" s="49">
        <v>1</v>
      </c>
      <c r="R9" s="48">
        <v>1</v>
      </c>
      <c r="S9" s="48">
        <v>0</v>
      </c>
      <c r="T9" s="48">
        <v>3</v>
      </c>
      <c r="U9" s="48">
        <v>6</v>
      </c>
      <c r="V9" s="48">
        <v>1</v>
      </c>
      <c r="W9" s="49">
        <v>0.666667</v>
      </c>
      <c r="X9" s="49">
        <v>1</v>
      </c>
      <c r="Y9" s="48">
        <v>0</v>
      </c>
      <c r="Z9" s="49">
        <v>0</v>
      </c>
      <c r="AA9" s="48">
        <v>0</v>
      </c>
      <c r="AB9" s="49">
        <v>0</v>
      </c>
      <c r="AC9" s="48">
        <v>0</v>
      </c>
      <c r="AD9" s="49">
        <v>0</v>
      </c>
      <c r="AE9" s="48">
        <v>78</v>
      </c>
      <c r="AF9" s="49">
        <v>100</v>
      </c>
      <c r="AG9" s="48">
        <v>78</v>
      </c>
      <c r="AH9" s="79" t="s">
        <v>306</v>
      </c>
      <c r="AI9" s="79" t="s">
        <v>313</v>
      </c>
      <c r="AJ9" s="79"/>
      <c r="AK9" s="87" t="s">
        <v>1312</v>
      </c>
      <c r="AL9" s="87" t="s">
        <v>1386</v>
      </c>
      <c r="AM9" s="87"/>
      <c r="AN9" s="87" t="s">
        <v>1417</v>
      </c>
      <c r="AO9" s="87" t="s">
        <v>1436</v>
      </c>
    </row>
    <row r="10" spans="1:41" ht="14.25" customHeight="1">
      <c r="A10" s="90" t="s">
        <v>919</v>
      </c>
      <c r="B10" s="66" t="s">
        <v>929</v>
      </c>
      <c r="C10" s="66" t="s">
        <v>56</v>
      </c>
      <c r="D10" s="113"/>
      <c r="E10" s="112"/>
      <c r="F10" s="114" t="s">
        <v>919</v>
      </c>
      <c r="G10" s="115"/>
      <c r="H10" s="115"/>
      <c r="I10" s="116">
        <v>10</v>
      </c>
      <c r="J10" s="117"/>
      <c r="K10" s="48">
        <v>2</v>
      </c>
      <c r="L10" s="48">
        <v>1</v>
      </c>
      <c r="M10" s="48">
        <v>0</v>
      </c>
      <c r="N10" s="48">
        <v>1</v>
      </c>
      <c r="O10" s="48">
        <v>0</v>
      </c>
      <c r="P10" s="49">
        <v>0</v>
      </c>
      <c r="Q10" s="49">
        <v>0</v>
      </c>
      <c r="R10" s="48">
        <v>1</v>
      </c>
      <c r="S10" s="48">
        <v>0</v>
      </c>
      <c r="T10" s="48">
        <v>2</v>
      </c>
      <c r="U10" s="48">
        <v>1</v>
      </c>
      <c r="V10" s="48">
        <v>1</v>
      </c>
      <c r="W10" s="49">
        <v>0.5</v>
      </c>
      <c r="X10" s="49">
        <v>0.5</v>
      </c>
      <c r="Y10" s="48">
        <v>1</v>
      </c>
      <c r="Z10" s="49">
        <v>5</v>
      </c>
      <c r="AA10" s="48">
        <v>0</v>
      </c>
      <c r="AB10" s="49">
        <v>0</v>
      </c>
      <c r="AC10" s="48">
        <v>0</v>
      </c>
      <c r="AD10" s="49">
        <v>0</v>
      </c>
      <c r="AE10" s="48">
        <v>19</v>
      </c>
      <c r="AF10" s="49">
        <v>95</v>
      </c>
      <c r="AG10" s="48">
        <v>20</v>
      </c>
      <c r="AH10" s="79" t="s">
        <v>312</v>
      </c>
      <c r="AI10" s="79" t="s">
        <v>316</v>
      </c>
      <c r="AJ10" s="79" t="s">
        <v>328</v>
      </c>
      <c r="AK10" s="87" t="s">
        <v>530</v>
      </c>
      <c r="AL10" s="87" t="s">
        <v>530</v>
      </c>
      <c r="AM10" s="87"/>
      <c r="AN10" s="87" t="s">
        <v>284</v>
      </c>
      <c r="AO10" s="87" t="s">
        <v>1437</v>
      </c>
    </row>
    <row r="11" spans="1:41" ht="15">
      <c r="A11" s="90" t="s">
        <v>920</v>
      </c>
      <c r="B11" s="66" t="s">
        <v>930</v>
      </c>
      <c r="C11" s="66" t="s">
        <v>56</v>
      </c>
      <c r="D11" s="113"/>
      <c r="E11" s="112"/>
      <c r="F11" s="114" t="s">
        <v>1505</v>
      </c>
      <c r="G11" s="115"/>
      <c r="H11" s="115"/>
      <c r="I11" s="116">
        <v>11</v>
      </c>
      <c r="J11" s="117"/>
      <c r="K11" s="48">
        <v>2</v>
      </c>
      <c r="L11" s="48">
        <v>2</v>
      </c>
      <c r="M11" s="48">
        <v>0</v>
      </c>
      <c r="N11" s="48">
        <v>2</v>
      </c>
      <c r="O11" s="48">
        <v>1</v>
      </c>
      <c r="P11" s="49">
        <v>0</v>
      </c>
      <c r="Q11" s="49">
        <v>0</v>
      </c>
      <c r="R11" s="48">
        <v>1</v>
      </c>
      <c r="S11" s="48">
        <v>0</v>
      </c>
      <c r="T11" s="48">
        <v>2</v>
      </c>
      <c r="U11" s="48">
        <v>2</v>
      </c>
      <c r="V11" s="48">
        <v>1</v>
      </c>
      <c r="W11" s="49">
        <v>0.5</v>
      </c>
      <c r="X11" s="49">
        <v>0.5</v>
      </c>
      <c r="Y11" s="48">
        <v>2</v>
      </c>
      <c r="Z11" s="49">
        <v>3.0303030303030303</v>
      </c>
      <c r="AA11" s="48">
        <v>2</v>
      </c>
      <c r="AB11" s="49">
        <v>3.0303030303030303</v>
      </c>
      <c r="AC11" s="48">
        <v>0</v>
      </c>
      <c r="AD11" s="49">
        <v>0</v>
      </c>
      <c r="AE11" s="48">
        <v>62</v>
      </c>
      <c r="AF11" s="49">
        <v>93.93939393939394</v>
      </c>
      <c r="AG11" s="48">
        <v>66</v>
      </c>
      <c r="AH11" s="79" t="s">
        <v>311</v>
      </c>
      <c r="AI11" s="79" t="s">
        <v>318</v>
      </c>
      <c r="AJ11" s="79"/>
      <c r="AK11" s="87" t="s">
        <v>1313</v>
      </c>
      <c r="AL11" s="87" t="s">
        <v>1387</v>
      </c>
      <c r="AM11" s="87"/>
      <c r="AN11" s="87"/>
      <c r="AO11" s="87" t="s">
        <v>1438</v>
      </c>
    </row>
    <row r="12" spans="1:41" ht="15">
      <c r="A12" s="90" t="s">
        <v>921</v>
      </c>
      <c r="B12" s="66" t="s">
        <v>931</v>
      </c>
      <c r="C12" s="66" t="s">
        <v>56</v>
      </c>
      <c r="D12" s="113"/>
      <c r="E12" s="112"/>
      <c r="F12" s="114" t="s">
        <v>1506</v>
      </c>
      <c r="G12" s="115"/>
      <c r="H12" s="115"/>
      <c r="I12" s="116">
        <v>12</v>
      </c>
      <c r="J12" s="117"/>
      <c r="K12" s="48">
        <v>2</v>
      </c>
      <c r="L12" s="48">
        <v>2</v>
      </c>
      <c r="M12" s="48">
        <v>0</v>
      </c>
      <c r="N12" s="48">
        <v>2</v>
      </c>
      <c r="O12" s="48">
        <v>2</v>
      </c>
      <c r="P12" s="49" t="s">
        <v>935</v>
      </c>
      <c r="Q12" s="49" t="s">
        <v>935</v>
      </c>
      <c r="R12" s="48">
        <v>2</v>
      </c>
      <c r="S12" s="48">
        <v>2</v>
      </c>
      <c r="T12" s="48">
        <v>1</v>
      </c>
      <c r="U12" s="48">
        <v>1</v>
      </c>
      <c r="V12" s="48">
        <v>0</v>
      </c>
      <c r="W12" s="49">
        <v>0</v>
      </c>
      <c r="X12" s="49">
        <v>0</v>
      </c>
      <c r="Y12" s="48">
        <v>0</v>
      </c>
      <c r="Z12" s="49">
        <v>0</v>
      </c>
      <c r="AA12" s="48">
        <v>0</v>
      </c>
      <c r="AB12" s="49">
        <v>0</v>
      </c>
      <c r="AC12" s="48">
        <v>0</v>
      </c>
      <c r="AD12" s="49">
        <v>0</v>
      </c>
      <c r="AE12" s="48">
        <v>24</v>
      </c>
      <c r="AF12" s="49">
        <v>100</v>
      </c>
      <c r="AG12" s="48">
        <v>24</v>
      </c>
      <c r="AH12" s="79"/>
      <c r="AI12" s="79"/>
      <c r="AJ12" s="79" t="s">
        <v>325</v>
      </c>
      <c r="AK12" s="87" t="s">
        <v>1073</v>
      </c>
      <c r="AL12" s="87" t="s">
        <v>530</v>
      </c>
      <c r="AM12" s="87"/>
      <c r="AN12" s="87"/>
      <c r="AO12" s="87" t="s">
        <v>1439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912</v>
      </c>
      <c r="B2" s="87" t="s">
        <v>271</v>
      </c>
      <c r="C2" s="79">
        <f>VLOOKUP(GroupVertices[[#This Row],[Vertex]],Vertices[],MATCH("ID",Vertices[[#Headers],[Vertex]:[Top Word Pairs in Tweet by Salience]],0),FALSE)</f>
        <v>52</v>
      </c>
    </row>
    <row r="3" spans="1:3" ht="15">
      <c r="A3" s="79" t="s">
        <v>912</v>
      </c>
      <c r="B3" s="87" t="s">
        <v>267</v>
      </c>
      <c r="C3" s="79">
        <f>VLOOKUP(GroupVertices[[#This Row],[Vertex]],Vertices[],MATCH("ID",Vertices[[#Headers],[Vertex]:[Top Word Pairs in Tweet by Salience]],0),FALSE)</f>
        <v>46</v>
      </c>
    </row>
    <row r="4" spans="1:3" ht="15">
      <c r="A4" s="79" t="s">
        <v>912</v>
      </c>
      <c r="B4" s="87" t="s">
        <v>266</v>
      </c>
      <c r="C4" s="79">
        <f>VLOOKUP(GroupVertices[[#This Row],[Vertex]],Vertices[],MATCH("ID",Vertices[[#Headers],[Vertex]:[Top Word Pairs in Tweet by Salience]],0),FALSE)</f>
        <v>7</v>
      </c>
    </row>
    <row r="5" spans="1:3" ht="15">
      <c r="A5" s="79" t="s">
        <v>912</v>
      </c>
      <c r="B5" s="87" t="s">
        <v>283</v>
      </c>
      <c r="C5" s="79">
        <f>VLOOKUP(GroupVertices[[#This Row],[Vertex]],Vertices[],MATCH("ID",Vertices[[#Headers],[Vertex]:[Top Word Pairs in Tweet by Salience]],0),FALSE)</f>
        <v>47</v>
      </c>
    </row>
    <row r="6" spans="1:3" ht="15">
      <c r="A6" s="79" t="s">
        <v>912</v>
      </c>
      <c r="B6" s="87" t="s">
        <v>274</v>
      </c>
      <c r="C6" s="79">
        <f>VLOOKUP(GroupVertices[[#This Row],[Vertex]],Vertices[],MATCH("ID",Vertices[[#Headers],[Vertex]:[Top Word Pairs in Tweet by Salience]],0),FALSE)</f>
        <v>9</v>
      </c>
    </row>
    <row r="7" spans="1:3" ht="15">
      <c r="A7" s="79" t="s">
        <v>912</v>
      </c>
      <c r="B7" s="87" t="s">
        <v>258</v>
      </c>
      <c r="C7" s="79">
        <f>VLOOKUP(GroupVertices[[#This Row],[Vertex]],Vertices[],MATCH("ID",Vertices[[#Headers],[Vertex]:[Top Word Pairs in Tweet by Salience]],0),FALSE)</f>
        <v>36</v>
      </c>
    </row>
    <row r="8" spans="1:3" ht="15">
      <c r="A8" s="79" t="s">
        <v>912</v>
      </c>
      <c r="B8" s="87" t="s">
        <v>265</v>
      </c>
      <c r="C8" s="79">
        <f>VLOOKUP(GroupVertices[[#This Row],[Vertex]],Vertices[],MATCH("ID",Vertices[[#Headers],[Vertex]:[Top Word Pairs in Tweet by Salience]],0),FALSE)</f>
        <v>10</v>
      </c>
    </row>
    <row r="9" spans="1:3" ht="15">
      <c r="A9" s="79" t="s">
        <v>912</v>
      </c>
      <c r="B9" s="87" t="s">
        <v>264</v>
      </c>
      <c r="C9" s="79">
        <f>VLOOKUP(GroupVertices[[#This Row],[Vertex]],Vertices[],MATCH("ID",Vertices[[#Headers],[Vertex]:[Top Word Pairs in Tweet by Salience]],0),FALSE)</f>
        <v>8</v>
      </c>
    </row>
    <row r="10" spans="1:3" ht="15">
      <c r="A10" s="79" t="s">
        <v>912</v>
      </c>
      <c r="B10" s="87" t="s">
        <v>255</v>
      </c>
      <c r="C10" s="79">
        <f>VLOOKUP(GroupVertices[[#This Row],[Vertex]],Vertices[],MATCH("ID",Vertices[[#Headers],[Vertex]:[Top Word Pairs in Tweet by Salience]],0),FALSE)</f>
        <v>34</v>
      </c>
    </row>
    <row r="11" spans="1:3" ht="15">
      <c r="A11" s="79" t="s">
        <v>912</v>
      </c>
      <c r="B11" s="87" t="s">
        <v>242</v>
      </c>
      <c r="C11" s="79">
        <f>VLOOKUP(GroupVertices[[#This Row],[Vertex]],Vertices[],MATCH("ID",Vertices[[#Headers],[Vertex]:[Top Word Pairs in Tweet by Salience]],0),FALSE)</f>
        <v>15</v>
      </c>
    </row>
    <row r="12" spans="1:3" ht="15">
      <c r="A12" s="79" t="s">
        <v>912</v>
      </c>
      <c r="B12" s="87" t="s">
        <v>241</v>
      </c>
      <c r="C12" s="79">
        <f>VLOOKUP(GroupVertices[[#This Row],[Vertex]],Vertices[],MATCH("ID",Vertices[[#Headers],[Vertex]:[Top Word Pairs in Tweet by Salience]],0),FALSE)</f>
        <v>14</v>
      </c>
    </row>
    <row r="13" spans="1:3" ht="15">
      <c r="A13" s="79" t="s">
        <v>912</v>
      </c>
      <c r="B13" s="87" t="s">
        <v>240</v>
      </c>
      <c r="C13" s="79">
        <f>VLOOKUP(GroupVertices[[#This Row],[Vertex]],Vertices[],MATCH("ID",Vertices[[#Headers],[Vertex]:[Top Word Pairs in Tweet by Salience]],0),FALSE)</f>
        <v>13</v>
      </c>
    </row>
    <row r="14" spans="1:3" ht="15">
      <c r="A14" s="79" t="s">
        <v>912</v>
      </c>
      <c r="B14" s="87" t="s">
        <v>239</v>
      </c>
      <c r="C14" s="79">
        <f>VLOOKUP(GroupVertices[[#This Row],[Vertex]],Vertices[],MATCH("ID",Vertices[[#Headers],[Vertex]:[Top Word Pairs in Tweet by Salience]],0),FALSE)</f>
        <v>12</v>
      </c>
    </row>
    <row r="15" spans="1:3" ht="15">
      <c r="A15" s="79" t="s">
        <v>912</v>
      </c>
      <c r="B15" s="87" t="s">
        <v>238</v>
      </c>
      <c r="C15" s="79">
        <f>VLOOKUP(GroupVertices[[#This Row],[Vertex]],Vertices[],MATCH("ID",Vertices[[#Headers],[Vertex]:[Top Word Pairs in Tweet by Salience]],0),FALSE)</f>
        <v>11</v>
      </c>
    </row>
    <row r="16" spans="1:3" ht="15">
      <c r="A16" s="79" t="s">
        <v>912</v>
      </c>
      <c r="B16" s="87" t="s">
        <v>237</v>
      </c>
      <c r="C16" s="79">
        <f>VLOOKUP(GroupVertices[[#This Row],[Vertex]],Vertices[],MATCH("ID",Vertices[[#Headers],[Vertex]:[Top Word Pairs in Tweet by Salience]],0),FALSE)</f>
        <v>6</v>
      </c>
    </row>
    <row r="17" spans="1:3" ht="15">
      <c r="A17" s="79" t="s">
        <v>913</v>
      </c>
      <c r="B17" s="87" t="s">
        <v>257</v>
      </c>
      <c r="C17" s="79">
        <f>VLOOKUP(GroupVertices[[#This Row],[Vertex]],Vertices[],MATCH("ID",Vertices[[#Headers],[Vertex]:[Top Word Pairs in Tweet by Salience]],0),FALSE)</f>
        <v>35</v>
      </c>
    </row>
    <row r="18" spans="1:3" ht="15">
      <c r="A18" s="79" t="s">
        <v>913</v>
      </c>
      <c r="B18" s="87" t="s">
        <v>256</v>
      </c>
      <c r="C18" s="79">
        <f>VLOOKUP(GroupVertices[[#This Row],[Vertex]],Vertices[],MATCH("ID",Vertices[[#Headers],[Vertex]:[Top Word Pairs in Tweet by Salience]],0),FALSE)</f>
        <v>25</v>
      </c>
    </row>
    <row r="19" spans="1:3" ht="15">
      <c r="A19" s="79" t="s">
        <v>913</v>
      </c>
      <c r="B19" s="87" t="s">
        <v>253</v>
      </c>
      <c r="C19" s="79">
        <f>VLOOKUP(GroupVertices[[#This Row],[Vertex]],Vertices[],MATCH("ID",Vertices[[#Headers],[Vertex]:[Top Word Pairs in Tweet by Salience]],0),FALSE)</f>
        <v>32</v>
      </c>
    </row>
    <row r="20" spans="1:3" ht="15">
      <c r="A20" s="79" t="s">
        <v>913</v>
      </c>
      <c r="B20" s="87" t="s">
        <v>252</v>
      </c>
      <c r="C20" s="79">
        <f>VLOOKUP(GroupVertices[[#This Row],[Vertex]],Vertices[],MATCH("ID",Vertices[[#Headers],[Vertex]:[Top Word Pairs in Tweet by Salience]],0),FALSE)</f>
        <v>31</v>
      </c>
    </row>
    <row r="21" spans="1:3" ht="15">
      <c r="A21" s="79" t="s">
        <v>913</v>
      </c>
      <c r="B21" s="87" t="s">
        <v>251</v>
      </c>
      <c r="C21" s="79">
        <f>VLOOKUP(GroupVertices[[#This Row],[Vertex]],Vertices[],MATCH("ID",Vertices[[#Headers],[Vertex]:[Top Word Pairs in Tweet by Salience]],0),FALSE)</f>
        <v>30</v>
      </c>
    </row>
    <row r="22" spans="1:3" ht="15">
      <c r="A22" s="79" t="s">
        <v>913</v>
      </c>
      <c r="B22" s="87" t="s">
        <v>250</v>
      </c>
      <c r="C22" s="79">
        <f>VLOOKUP(GroupVertices[[#This Row],[Vertex]],Vertices[],MATCH("ID",Vertices[[#Headers],[Vertex]:[Top Word Pairs in Tweet by Salience]],0),FALSE)</f>
        <v>29</v>
      </c>
    </row>
    <row r="23" spans="1:3" ht="15">
      <c r="A23" s="79" t="s">
        <v>913</v>
      </c>
      <c r="B23" s="87" t="s">
        <v>249</v>
      </c>
      <c r="C23" s="79">
        <f>VLOOKUP(GroupVertices[[#This Row],[Vertex]],Vertices[],MATCH("ID",Vertices[[#Headers],[Vertex]:[Top Word Pairs in Tweet by Salience]],0),FALSE)</f>
        <v>28</v>
      </c>
    </row>
    <row r="24" spans="1:3" ht="15">
      <c r="A24" s="79" t="s">
        <v>913</v>
      </c>
      <c r="B24" s="87" t="s">
        <v>248</v>
      </c>
      <c r="C24" s="79">
        <f>VLOOKUP(GroupVertices[[#This Row],[Vertex]],Vertices[],MATCH("ID",Vertices[[#Headers],[Vertex]:[Top Word Pairs in Tweet by Salience]],0),FALSE)</f>
        <v>27</v>
      </c>
    </row>
    <row r="25" spans="1:3" ht="15">
      <c r="A25" s="79" t="s">
        <v>913</v>
      </c>
      <c r="B25" s="87" t="s">
        <v>247</v>
      </c>
      <c r="C25" s="79">
        <f>VLOOKUP(GroupVertices[[#This Row],[Vertex]],Vertices[],MATCH("ID",Vertices[[#Headers],[Vertex]:[Top Word Pairs in Tweet by Salience]],0),FALSE)</f>
        <v>26</v>
      </c>
    </row>
    <row r="26" spans="1:3" ht="15">
      <c r="A26" s="79" t="s">
        <v>913</v>
      </c>
      <c r="B26" s="87" t="s">
        <v>246</v>
      </c>
      <c r="C26" s="79">
        <f>VLOOKUP(GroupVertices[[#This Row],[Vertex]],Vertices[],MATCH("ID",Vertices[[#Headers],[Vertex]:[Top Word Pairs in Tweet by Salience]],0),FALSE)</f>
        <v>24</v>
      </c>
    </row>
    <row r="27" spans="1:3" ht="15">
      <c r="A27" s="79" t="s">
        <v>914</v>
      </c>
      <c r="B27" s="87" t="s">
        <v>273</v>
      </c>
      <c r="C27" s="79">
        <f>VLOOKUP(GroupVertices[[#This Row],[Vertex]],Vertices[],MATCH("ID",Vertices[[#Headers],[Vertex]:[Top Word Pairs in Tweet by Salience]],0),FALSE)</f>
        <v>53</v>
      </c>
    </row>
    <row r="28" spans="1:3" ht="15">
      <c r="A28" s="79" t="s">
        <v>914</v>
      </c>
      <c r="B28" s="87" t="s">
        <v>282</v>
      </c>
      <c r="C28" s="79">
        <f>VLOOKUP(GroupVertices[[#This Row],[Vertex]],Vertices[],MATCH("ID",Vertices[[#Headers],[Vertex]:[Top Word Pairs in Tweet by Salience]],0),FALSE)</f>
        <v>42</v>
      </c>
    </row>
    <row r="29" spans="1:3" ht="15">
      <c r="A29" s="79" t="s">
        <v>914</v>
      </c>
      <c r="B29" s="87" t="s">
        <v>272</v>
      </c>
      <c r="C29" s="79">
        <f>VLOOKUP(GroupVertices[[#This Row],[Vertex]],Vertices[],MATCH("ID",Vertices[[#Headers],[Vertex]:[Top Word Pairs in Tweet by Salience]],0),FALSE)</f>
        <v>41</v>
      </c>
    </row>
    <row r="30" spans="1:3" ht="15">
      <c r="A30" s="79" t="s">
        <v>914</v>
      </c>
      <c r="B30" s="87" t="s">
        <v>262</v>
      </c>
      <c r="C30" s="79">
        <f>VLOOKUP(GroupVertices[[#This Row],[Vertex]],Vertices[],MATCH("ID",Vertices[[#Headers],[Vertex]:[Top Word Pairs in Tweet by Salience]],0),FALSE)</f>
        <v>44</v>
      </c>
    </row>
    <row r="31" spans="1:3" ht="15">
      <c r="A31" s="79" t="s">
        <v>914</v>
      </c>
      <c r="B31" s="87" t="s">
        <v>261</v>
      </c>
      <c r="C31" s="79">
        <f>VLOOKUP(GroupVertices[[#This Row],[Vertex]],Vertices[],MATCH("ID",Vertices[[#Headers],[Vertex]:[Top Word Pairs in Tweet by Salience]],0),FALSE)</f>
        <v>43</v>
      </c>
    </row>
    <row r="32" spans="1:3" ht="15">
      <c r="A32" s="79" t="s">
        <v>914</v>
      </c>
      <c r="B32" s="87" t="s">
        <v>260</v>
      </c>
      <c r="C32" s="79">
        <f>VLOOKUP(GroupVertices[[#This Row],[Vertex]],Vertices[],MATCH("ID",Vertices[[#Headers],[Vertex]:[Top Word Pairs in Tweet by Salience]],0),FALSE)</f>
        <v>40</v>
      </c>
    </row>
    <row r="33" spans="1:3" ht="15">
      <c r="A33" s="79" t="s">
        <v>915</v>
      </c>
      <c r="B33" s="87" t="s">
        <v>245</v>
      </c>
      <c r="C33" s="79">
        <f>VLOOKUP(GroupVertices[[#This Row],[Vertex]],Vertices[],MATCH("ID",Vertices[[#Headers],[Vertex]:[Top Word Pairs in Tweet by Salience]],0),FALSE)</f>
        <v>20</v>
      </c>
    </row>
    <row r="34" spans="1:3" ht="15">
      <c r="A34" s="79" t="s">
        <v>915</v>
      </c>
      <c r="B34" s="87" t="s">
        <v>279</v>
      </c>
      <c r="C34" s="79">
        <f>VLOOKUP(GroupVertices[[#This Row],[Vertex]],Vertices[],MATCH("ID",Vertices[[#Headers],[Vertex]:[Top Word Pairs in Tweet by Salience]],0),FALSE)</f>
        <v>23</v>
      </c>
    </row>
    <row r="35" spans="1:3" ht="15">
      <c r="A35" s="79" t="s">
        <v>915</v>
      </c>
      <c r="B35" s="87" t="s">
        <v>278</v>
      </c>
      <c r="C35" s="79">
        <f>VLOOKUP(GroupVertices[[#This Row],[Vertex]],Vertices[],MATCH("ID",Vertices[[#Headers],[Vertex]:[Top Word Pairs in Tweet by Salience]],0),FALSE)</f>
        <v>22</v>
      </c>
    </row>
    <row r="36" spans="1:3" ht="15">
      <c r="A36" s="79" t="s">
        <v>915</v>
      </c>
      <c r="B36" s="87" t="s">
        <v>277</v>
      </c>
      <c r="C36" s="79">
        <f>VLOOKUP(GroupVertices[[#This Row],[Vertex]],Vertices[],MATCH("ID",Vertices[[#Headers],[Vertex]:[Top Word Pairs in Tweet by Salience]],0),FALSE)</f>
        <v>21</v>
      </c>
    </row>
    <row r="37" spans="1:3" ht="15">
      <c r="A37" s="79" t="s">
        <v>916</v>
      </c>
      <c r="B37" s="87" t="s">
        <v>244</v>
      </c>
      <c r="C37" s="79">
        <f>VLOOKUP(GroupVertices[[#This Row],[Vertex]],Vertices[],MATCH("ID",Vertices[[#Headers],[Vertex]:[Top Word Pairs in Tweet by Salience]],0),FALSE)</f>
        <v>19</v>
      </c>
    </row>
    <row r="38" spans="1:3" ht="15">
      <c r="A38" s="79" t="s">
        <v>916</v>
      </c>
      <c r="B38" s="87" t="s">
        <v>276</v>
      </c>
      <c r="C38" s="79">
        <f>VLOOKUP(GroupVertices[[#This Row],[Vertex]],Vertices[],MATCH("ID",Vertices[[#Headers],[Vertex]:[Top Word Pairs in Tweet by Salience]],0),FALSE)</f>
        <v>18</v>
      </c>
    </row>
    <row r="39" spans="1:3" ht="15">
      <c r="A39" s="79" t="s">
        <v>916</v>
      </c>
      <c r="B39" s="87" t="s">
        <v>275</v>
      </c>
      <c r="C39" s="79">
        <f>VLOOKUP(GroupVertices[[#This Row],[Vertex]],Vertices[],MATCH("ID",Vertices[[#Headers],[Vertex]:[Top Word Pairs in Tweet by Salience]],0),FALSE)</f>
        <v>17</v>
      </c>
    </row>
    <row r="40" spans="1:3" ht="15">
      <c r="A40" s="79" t="s">
        <v>916</v>
      </c>
      <c r="B40" s="87" t="s">
        <v>243</v>
      </c>
      <c r="C40" s="79">
        <f>VLOOKUP(GroupVertices[[#This Row],[Vertex]],Vertices[],MATCH("ID",Vertices[[#Headers],[Vertex]:[Top Word Pairs in Tweet by Salience]],0),FALSE)</f>
        <v>16</v>
      </c>
    </row>
    <row r="41" spans="1:3" ht="15">
      <c r="A41" s="79" t="s">
        <v>917</v>
      </c>
      <c r="B41" s="87" t="s">
        <v>259</v>
      </c>
      <c r="C41" s="79">
        <f>VLOOKUP(GroupVertices[[#This Row],[Vertex]],Vertices[],MATCH("ID",Vertices[[#Headers],[Vertex]:[Top Word Pairs in Tweet by Salience]],0),FALSE)</f>
        <v>37</v>
      </c>
    </row>
    <row r="42" spans="1:3" ht="15">
      <c r="A42" s="79" t="s">
        <v>917</v>
      </c>
      <c r="B42" s="87" t="s">
        <v>281</v>
      </c>
      <c r="C42" s="79">
        <f>VLOOKUP(GroupVertices[[#This Row],[Vertex]],Vertices[],MATCH("ID",Vertices[[#Headers],[Vertex]:[Top Word Pairs in Tweet by Salience]],0),FALSE)</f>
        <v>39</v>
      </c>
    </row>
    <row r="43" spans="1:3" ht="15">
      <c r="A43" s="79" t="s">
        <v>917</v>
      </c>
      <c r="B43" s="87" t="s">
        <v>280</v>
      </c>
      <c r="C43" s="79">
        <f>VLOOKUP(GroupVertices[[#This Row],[Vertex]],Vertices[],MATCH("ID",Vertices[[#Headers],[Vertex]:[Top Word Pairs in Tweet by Salience]],0),FALSE)</f>
        <v>38</v>
      </c>
    </row>
    <row r="44" spans="1:3" ht="15">
      <c r="A44" s="79" t="s">
        <v>918</v>
      </c>
      <c r="B44" s="87" t="s">
        <v>236</v>
      </c>
      <c r="C44" s="79">
        <f>VLOOKUP(GroupVertices[[#This Row],[Vertex]],Vertices[],MATCH("ID",Vertices[[#Headers],[Vertex]:[Top Word Pairs in Tweet by Salience]],0),FALSE)</f>
        <v>5</v>
      </c>
    </row>
    <row r="45" spans="1:3" ht="15">
      <c r="A45" s="79" t="s">
        <v>918</v>
      </c>
      <c r="B45" s="87" t="s">
        <v>235</v>
      </c>
      <c r="C45" s="79">
        <f>VLOOKUP(GroupVertices[[#This Row],[Vertex]],Vertices[],MATCH("ID",Vertices[[#Headers],[Vertex]:[Top Word Pairs in Tweet by Salience]],0),FALSE)</f>
        <v>4</v>
      </c>
    </row>
    <row r="46" spans="1:3" ht="15">
      <c r="A46" s="79" t="s">
        <v>918</v>
      </c>
      <c r="B46" s="87" t="s">
        <v>234</v>
      </c>
      <c r="C46" s="79">
        <f>VLOOKUP(GroupVertices[[#This Row],[Vertex]],Vertices[],MATCH("ID",Vertices[[#Headers],[Vertex]:[Top Word Pairs in Tweet by Salience]],0),FALSE)</f>
        <v>3</v>
      </c>
    </row>
    <row r="47" spans="1:3" ht="15">
      <c r="A47" s="79" t="s">
        <v>919</v>
      </c>
      <c r="B47" s="87" t="s">
        <v>270</v>
      </c>
      <c r="C47" s="79">
        <f>VLOOKUP(GroupVertices[[#This Row],[Vertex]],Vertices[],MATCH("ID",Vertices[[#Headers],[Vertex]:[Top Word Pairs in Tweet by Salience]],0),FALSE)</f>
        <v>50</v>
      </c>
    </row>
    <row r="48" spans="1:3" ht="15">
      <c r="A48" s="79" t="s">
        <v>919</v>
      </c>
      <c r="B48" s="87" t="s">
        <v>284</v>
      </c>
      <c r="C48" s="79">
        <f>VLOOKUP(GroupVertices[[#This Row],[Vertex]],Vertices[],MATCH("ID",Vertices[[#Headers],[Vertex]:[Top Word Pairs in Tweet by Salience]],0),FALSE)</f>
        <v>51</v>
      </c>
    </row>
    <row r="49" spans="1:3" ht="15">
      <c r="A49" s="79" t="s">
        <v>920</v>
      </c>
      <c r="B49" s="87" t="s">
        <v>269</v>
      </c>
      <c r="C49" s="79">
        <f>VLOOKUP(GroupVertices[[#This Row],[Vertex]],Vertices[],MATCH("ID",Vertices[[#Headers],[Vertex]:[Top Word Pairs in Tweet by Salience]],0),FALSE)</f>
        <v>49</v>
      </c>
    </row>
    <row r="50" spans="1:3" ht="15">
      <c r="A50" s="79" t="s">
        <v>920</v>
      </c>
      <c r="B50" s="87" t="s">
        <v>268</v>
      </c>
      <c r="C50" s="79">
        <f>VLOOKUP(GroupVertices[[#This Row],[Vertex]],Vertices[],MATCH("ID",Vertices[[#Headers],[Vertex]:[Top Word Pairs in Tweet by Salience]],0),FALSE)</f>
        <v>48</v>
      </c>
    </row>
    <row r="51" spans="1:3" ht="15">
      <c r="A51" s="79" t="s">
        <v>921</v>
      </c>
      <c r="B51" s="87" t="s">
        <v>254</v>
      </c>
      <c r="C51" s="79">
        <f>VLOOKUP(GroupVertices[[#This Row],[Vertex]],Vertices[],MATCH("ID",Vertices[[#Headers],[Vertex]:[Top Word Pairs in Tweet by Salience]],0),FALSE)</f>
        <v>33</v>
      </c>
    </row>
    <row r="52" spans="1:3" ht="15">
      <c r="A52" s="79" t="s">
        <v>921</v>
      </c>
      <c r="B52" s="87" t="s">
        <v>263</v>
      </c>
      <c r="C52" s="79">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1213</v>
      </c>
      <c r="B2" s="34" t="s">
        <v>191</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41</v>
      </c>
      <c r="L2" s="37">
        <f>MIN(Vertices[Closeness Centrality])</f>
        <v>0</v>
      </c>
      <c r="M2" s="38">
        <f>COUNTIF(Vertices[Closeness Centrality],"&gt;= "&amp;L2)-COUNTIF(Vertices[Closeness Centrality],"&gt;="&amp;L3)</f>
        <v>9</v>
      </c>
      <c r="N2" s="37">
        <f>MIN(Vertices[Eigenvector Centrality])</f>
        <v>0</v>
      </c>
      <c r="O2" s="38">
        <f>COUNTIF(Vertices[Eigenvector Centrality],"&gt;= "&amp;N2)-COUNTIF(Vertices[Eigenvector Centrality],"&gt;="&amp;N3)</f>
        <v>29</v>
      </c>
      <c r="P2" s="37">
        <f>MIN(Vertices[PageRank])</f>
        <v>0.307583</v>
      </c>
      <c r="Q2" s="38">
        <f>COUNTIF(Vertices[PageRank],"&gt;= "&amp;P2)-COUNTIF(Vertices[PageRank],"&gt;="&amp;P3)</f>
        <v>1</v>
      </c>
      <c r="R2" s="37">
        <f>MIN(Vertices[Clustering Coefficient])</f>
        <v>0</v>
      </c>
      <c r="S2" s="43">
        <f>COUNTIF(Vertices[Clustering Coefficient],"&gt;= "&amp;R2)-COUNTIF(Vertices[Clustering Coefficient],"&gt;="&amp;R3)</f>
        <v>24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0.07272727272727272</v>
      </c>
      <c r="I3" s="40">
        <f>COUNTIF(Vertices[Out-Degree],"&gt;= "&amp;H3)-COUNTIF(Vertices[Out-Degree],"&gt;="&amp;H4)</f>
        <v>0</v>
      </c>
      <c r="J3" s="39">
        <f aca="true" t="shared" si="4" ref="J3:J26">J2+($J$57-$J$2)/BinDivisor</f>
        <v>5.127272727272727</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15</v>
      </c>
      <c r="N3" s="39">
        <f aca="true" t="shared" si="6" ref="N3:N26">N2+($N$57-$N$2)/BinDivisor</f>
        <v>0.0020928363636363635</v>
      </c>
      <c r="O3" s="40">
        <f>COUNTIF(Vertices[Eigenvector Centrality],"&gt;= "&amp;N3)-COUNTIF(Vertices[Eigenvector Centrality],"&gt;="&amp;N4)</f>
        <v>6</v>
      </c>
      <c r="P3" s="39">
        <f aca="true" t="shared" si="7" ref="P3:P26">P2+($P$57-$P$2)/BinDivisor</f>
        <v>0.38304174545454545</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51</v>
      </c>
      <c r="D4" s="32">
        <f t="shared" si="1"/>
        <v>0</v>
      </c>
      <c r="E4" s="3">
        <f>COUNTIF(Vertices[Degree],"&gt;= "&amp;D4)-COUNTIF(Vertices[Degree],"&gt;="&amp;D5)</f>
        <v>0</v>
      </c>
      <c r="F4" s="37">
        <f t="shared" si="2"/>
        <v>0.509090909090909</v>
      </c>
      <c r="G4" s="38">
        <f>COUNTIF(Vertices[In-Degree],"&gt;= "&amp;F4)-COUNTIF(Vertices[In-Degree],"&gt;="&amp;F5)</f>
        <v>0</v>
      </c>
      <c r="H4" s="37">
        <f t="shared" si="3"/>
        <v>0.14545454545454545</v>
      </c>
      <c r="I4" s="38">
        <f>COUNTIF(Vertices[Out-Degree],"&gt;= "&amp;H4)-COUNTIF(Vertices[Out-Degree],"&gt;="&amp;H5)</f>
        <v>0</v>
      </c>
      <c r="J4" s="37">
        <f t="shared" si="4"/>
        <v>10.254545454545454</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0.004185672727272727</v>
      </c>
      <c r="O4" s="38">
        <f>COUNTIF(Vertices[Eigenvector Centrality],"&gt;= "&amp;N4)-COUNTIF(Vertices[Eigenvector Centrality],"&gt;="&amp;N5)</f>
        <v>0</v>
      </c>
      <c r="P4" s="37">
        <f t="shared" si="7"/>
        <v>0.4585004909090909</v>
      </c>
      <c r="Q4" s="38">
        <f>COUNTIF(Vertices[PageRank],"&gt;= "&amp;P4)-COUNTIF(Vertices[PageRank],"&gt;="&amp;P5)</f>
        <v>12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0.7636363636363636</v>
      </c>
      <c r="G5" s="40">
        <f>COUNTIF(Vertices[In-Degree],"&gt;= "&amp;F5)-COUNTIF(Vertices[In-Degree],"&gt;="&amp;F6)</f>
        <v>13</v>
      </c>
      <c r="H5" s="39">
        <f t="shared" si="3"/>
        <v>0.21818181818181817</v>
      </c>
      <c r="I5" s="40">
        <f>COUNTIF(Vertices[Out-Degree],"&gt;= "&amp;H5)-COUNTIF(Vertices[Out-Degree],"&gt;="&amp;H6)</f>
        <v>0</v>
      </c>
      <c r="J5" s="39">
        <f t="shared" si="4"/>
        <v>15.381818181818181</v>
      </c>
      <c r="K5" s="40">
        <f>COUNTIF(Vertices[Betweenness Centrality],"&gt;= "&amp;J5)-COUNTIF(Vertices[Betweenness Centrality],"&gt;="&amp;J6)</f>
        <v>0</v>
      </c>
      <c r="L5" s="39">
        <f t="shared" si="5"/>
        <v>0.05454545454545454</v>
      </c>
      <c r="M5" s="40">
        <f>COUNTIF(Vertices[Closeness Centrality],"&gt;= "&amp;L5)-COUNTIF(Vertices[Closeness Centrality],"&gt;="&amp;L6)</f>
        <v>9</v>
      </c>
      <c r="N5" s="39">
        <f t="shared" si="6"/>
        <v>0.006278509090909091</v>
      </c>
      <c r="O5" s="40">
        <f>COUNTIF(Vertices[Eigenvector Centrality],"&gt;= "&amp;N5)-COUNTIF(Vertices[Eigenvector Centrality],"&gt;="&amp;N6)</f>
        <v>0</v>
      </c>
      <c r="P5" s="39">
        <f t="shared" si="7"/>
        <v>0.5339592363636363</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72</v>
      </c>
      <c r="D6" s="32">
        <f t="shared" si="1"/>
        <v>0</v>
      </c>
      <c r="E6" s="3">
        <f>COUNTIF(Vertices[Degree],"&gt;= "&amp;D6)-COUNTIF(Vertices[Degree],"&gt;="&amp;D7)</f>
        <v>0</v>
      </c>
      <c r="F6" s="37">
        <f t="shared" si="2"/>
        <v>1.018181818181818</v>
      </c>
      <c r="G6" s="38">
        <f>COUNTIF(Vertices[In-Degree],"&gt;= "&amp;F6)-COUNTIF(Vertices[In-Degree],"&gt;="&amp;F7)</f>
        <v>0</v>
      </c>
      <c r="H6" s="37">
        <f t="shared" si="3"/>
        <v>0.2909090909090909</v>
      </c>
      <c r="I6" s="38">
        <f>COUNTIF(Vertices[Out-Degree],"&gt;= "&amp;H6)-COUNTIF(Vertices[Out-Degree],"&gt;="&amp;H7)</f>
        <v>0</v>
      </c>
      <c r="J6" s="37">
        <f t="shared" si="4"/>
        <v>20.509090909090908</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0.008371345454545454</v>
      </c>
      <c r="O6" s="38">
        <f>COUNTIF(Vertices[Eigenvector Centrality],"&gt;= "&amp;N6)-COUNTIF(Vertices[Eigenvector Centrality],"&gt;="&amp;N7)</f>
        <v>0</v>
      </c>
      <c r="P6" s="37">
        <f t="shared" si="7"/>
        <v>0.6094179818181817</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39</v>
      </c>
      <c r="D7" s="32">
        <f t="shared" si="1"/>
        <v>0</v>
      </c>
      <c r="E7" s="3">
        <f>COUNTIF(Vertices[Degree],"&gt;= "&amp;D7)-COUNTIF(Vertices[Degree],"&gt;="&amp;D8)</f>
        <v>0</v>
      </c>
      <c r="F7" s="39">
        <f t="shared" si="2"/>
        <v>1.2727272727272725</v>
      </c>
      <c r="G7" s="40">
        <f>COUNTIF(Vertices[In-Degree],"&gt;= "&amp;F7)-COUNTIF(Vertices[In-Degree],"&gt;="&amp;F8)</f>
        <v>0</v>
      </c>
      <c r="H7" s="39">
        <f t="shared" si="3"/>
        <v>0.36363636363636365</v>
      </c>
      <c r="I7" s="40">
        <f>COUNTIF(Vertices[Out-Degree],"&gt;= "&amp;H7)-COUNTIF(Vertices[Out-Degree],"&gt;="&amp;H8)</f>
        <v>0</v>
      </c>
      <c r="J7" s="39">
        <f t="shared" si="4"/>
        <v>25.636363636363633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0.010464181818181817</v>
      </c>
      <c r="O7" s="40">
        <f>COUNTIF(Vertices[Eigenvector Centrality],"&gt;= "&amp;N7)-COUNTIF(Vertices[Eigenvector Centrality],"&gt;="&amp;N8)</f>
        <v>0</v>
      </c>
      <c r="P7" s="39">
        <f t="shared" si="7"/>
        <v>0.6848767272727272</v>
      </c>
      <c r="Q7" s="40">
        <f>COUNTIF(Vertices[PageRank],"&gt;= "&amp;P7)-COUNTIF(Vertices[PageRank],"&gt;="&amp;P8)</f>
        <v>6</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111</v>
      </c>
      <c r="D8" s="32">
        <f t="shared" si="1"/>
        <v>0</v>
      </c>
      <c r="E8" s="3">
        <f>COUNTIF(Vertices[Degree],"&gt;= "&amp;D8)-COUNTIF(Vertices[Degree],"&gt;="&amp;D9)</f>
        <v>0</v>
      </c>
      <c r="F8" s="37">
        <f t="shared" si="2"/>
        <v>1.527272727272727</v>
      </c>
      <c r="G8" s="38">
        <f>COUNTIF(Vertices[In-Degree],"&gt;= "&amp;F8)-COUNTIF(Vertices[In-Degree],"&gt;="&amp;F9)</f>
        <v>0</v>
      </c>
      <c r="H8" s="37">
        <f t="shared" si="3"/>
        <v>0.4363636363636364</v>
      </c>
      <c r="I8" s="38">
        <f>COUNTIF(Vertices[Out-Degree],"&gt;= "&amp;H8)-COUNTIF(Vertices[Out-Degree],"&gt;="&amp;H9)</f>
        <v>0</v>
      </c>
      <c r="J8" s="37">
        <f t="shared" si="4"/>
        <v>30.76363636363636</v>
      </c>
      <c r="K8" s="38">
        <f>COUNTIF(Vertices[Betweenness Centrality],"&gt;= "&amp;J8)-COUNTIF(Vertices[Betweenness Centrality],"&gt;="&amp;J9)</f>
        <v>0</v>
      </c>
      <c r="L8" s="37">
        <f t="shared" si="5"/>
        <v>0.1090909090909091</v>
      </c>
      <c r="M8" s="38">
        <f>COUNTIF(Vertices[Closeness Centrality],"&gt;= "&amp;L8)-COUNTIF(Vertices[Closeness Centrality],"&gt;="&amp;L9)</f>
        <v>5</v>
      </c>
      <c r="N8" s="37">
        <f t="shared" si="6"/>
        <v>0.01255701818181818</v>
      </c>
      <c r="O8" s="38">
        <f>COUNTIF(Vertices[Eigenvector Centrality],"&gt;= "&amp;N8)-COUNTIF(Vertices[Eigenvector Centrality],"&gt;="&amp;N9)</f>
        <v>0</v>
      </c>
      <c r="P8" s="37">
        <f t="shared" si="7"/>
        <v>0.7603354727272726</v>
      </c>
      <c r="Q8" s="38">
        <f>COUNTIF(Vertices[PageRank],"&gt;= "&amp;P8)-COUNTIF(Vertices[PageRank],"&gt;="&amp;P9)</f>
        <v>10</v>
      </c>
      <c r="R8" s="37">
        <f t="shared" si="8"/>
        <v>0.1090909090909091</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1.7818181818181813</v>
      </c>
      <c r="G9" s="40">
        <f>COUNTIF(Vertices[In-Degree],"&gt;= "&amp;F9)-COUNTIF(Vertices[In-Degree],"&gt;="&amp;F10)</f>
        <v>6</v>
      </c>
      <c r="H9" s="39">
        <f t="shared" si="3"/>
        <v>0.5090909090909091</v>
      </c>
      <c r="I9" s="40">
        <f>COUNTIF(Vertices[Out-Degree],"&gt;= "&amp;H9)-COUNTIF(Vertices[Out-Degree],"&gt;="&amp;H10)</f>
        <v>0</v>
      </c>
      <c r="J9" s="39">
        <f t="shared" si="4"/>
        <v>35.89090909090908</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0.014649854545454543</v>
      </c>
      <c r="O9" s="40">
        <f>COUNTIF(Vertices[Eigenvector Centrality],"&gt;= "&amp;N9)-COUNTIF(Vertices[Eigenvector Centrality],"&gt;="&amp;N10)</f>
        <v>4</v>
      </c>
      <c r="P9" s="39">
        <f t="shared" si="7"/>
        <v>0.8357942181818181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1214</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0.5818181818181819</v>
      </c>
      <c r="I10" s="38">
        <f>COUNTIF(Vertices[Out-Degree],"&gt;= "&amp;H10)-COUNTIF(Vertices[Out-Degree],"&gt;="&amp;H11)</f>
        <v>0</v>
      </c>
      <c r="J10" s="37">
        <f t="shared" si="4"/>
        <v>41.01818181818181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0.016742690909090908</v>
      </c>
      <c r="O10" s="38">
        <f>COUNTIF(Vertices[Eigenvector Centrality],"&gt;= "&amp;N10)-COUNTIF(Vertices[Eigenvector Centrality],"&gt;="&amp;N11)</f>
        <v>0</v>
      </c>
      <c r="P10" s="37">
        <f t="shared" si="7"/>
        <v>0.9112529636363635</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2.29090909090909</v>
      </c>
      <c r="G11" s="40">
        <f>COUNTIF(Vertices[In-Degree],"&gt;= "&amp;F11)-COUNTIF(Vertices[In-Degree],"&gt;="&amp;F12)</f>
        <v>0</v>
      </c>
      <c r="H11" s="39">
        <f t="shared" si="3"/>
        <v>0.6545454545454547</v>
      </c>
      <c r="I11" s="40">
        <f>COUNTIF(Vertices[Out-Degree],"&gt;= "&amp;H11)-COUNTIF(Vertices[Out-Degree],"&gt;="&amp;H12)</f>
        <v>0</v>
      </c>
      <c r="J11" s="39">
        <f t="shared" si="4"/>
        <v>46.145454545454534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0.018835527272727273</v>
      </c>
      <c r="O11" s="40">
        <f>COUNTIF(Vertices[Eigenvector Centrality],"&gt;= "&amp;N11)-COUNTIF(Vertices[Eigenvector Centrality],"&gt;="&amp;N12)</f>
        <v>0</v>
      </c>
      <c r="P11" s="39">
        <f t="shared" si="7"/>
        <v>0.986711709090909</v>
      </c>
      <c r="Q11" s="40">
        <f>COUNTIF(Vertices[PageRank],"&gt;= "&amp;P11)-COUNTIF(Vertices[PageRank],"&gt;="&amp;P12)</f>
        <v>7</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285</v>
      </c>
      <c r="B12" s="34">
        <v>72</v>
      </c>
      <c r="D12" s="32">
        <f t="shared" si="1"/>
        <v>0</v>
      </c>
      <c r="E12" s="3">
        <f>COUNTIF(Vertices[Degree],"&gt;= "&amp;D12)-COUNTIF(Vertices[Degree],"&gt;="&amp;D13)</f>
        <v>0</v>
      </c>
      <c r="F12" s="37">
        <f t="shared" si="2"/>
        <v>2.5454545454545445</v>
      </c>
      <c r="G12" s="38">
        <f>COUNTIF(Vertices[In-Degree],"&gt;= "&amp;F12)-COUNTIF(Vertices[In-Degree],"&gt;="&amp;F13)</f>
        <v>0</v>
      </c>
      <c r="H12" s="37">
        <f t="shared" si="3"/>
        <v>0.7272727272727274</v>
      </c>
      <c r="I12" s="38">
        <f>COUNTIF(Vertices[Out-Degree],"&gt;= "&amp;H12)-COUNTIF(Vertices[Out-Degree],"&gt;="&amp;H13)</f>
        <v>0</v>
      </c>
      <c r="J12" s="37">
        <f t="shared" si="4"/>
        <v>51.27272727272726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0.020928363636363637</v>
      </c>
      <c r="O12" s="38">
        <f>COUNTIF(Vertices[Eigenvector Centrality],"&gt;= "&amp;N12)-COUNTIF(Vertices[Eigenvector Centrality],"&gt;="&amp;N13)</f>
        <v>0</v>
      </c>
      <c r="P12" s="37">
        <f t="shared" si="7"/>
        <v>1.0621704545454544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286</v>
      </c>
      <c r="B13" s="34">
        <v>33</v>
      </c>
      <c r="D13" s="32">
        <f t="shared" si="1"/>
        <v>0</v>
      </c>
      <c r="E13" s="3">
        <f>COUNTIF(Vertices[Degree],"&gt;= "&amp;D13)-COUNTIF(Vertices[Degree],"&gt;="&amp;D14)</f>
        <v>0</v>
      </c>
      <c r="F13" s="39">
        <f t="shared" si="2"/>
        <v>2.799999999999999</v>
      </c>
      <c r="G13" s="40">
        <f>COUNTIF(Vertices[In-Degree],"&gt;= "&amp;F13)-COUNTIF(Vertices[In-Degree],"&gt;="&amp;F14)</f>
        <v>0</v>
      </c>
      <c r="H13" s="39">
        <f t="shared" si="3"/>
        <v>0.8000000000000002</v>
      </c>
      <c r="I13" s="40">
        <f>COUNTIF(Vertices[Out-Degree],"&gt;= "&amp;H13)-COUNTIF(Vertices[Out-Degree],"&gt;="&amp;H14)</f>
        <v>0</v>
      </c>
      <c r="J13" s="39">
        <f t="shared" si="4"/>
        <v>56.399999999999984</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0.023021200000000002</v>
      </c>
      <c r="O13" s="40">
        <f>COUNTIF(Vertices[Eigenvector Centrality],"&gt;= "&amp;N13)-COUNTIF(Vertices[Eigenvector Centrality],"&gt;="&amp;N14)</f>
        <v>0</v>
      </c>
      <c r="P13" s="39">
        <f t="shared" si="7"/>
        <v>1.1376292</v>
      </c>
      <c r="Q13" s="40">
        <f>COUNTIF(Vertices[PageRank],"&gt;= "&amp;P13)-COUNTIF(Vertices[PageRank],"&gt;="&amp;P14)</f>
        <v>2</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196</v>
      </c>
      <c r="B14" s="34">
        <v>6</v>
      </c>
      <c r="D14" s="32">
        <f t="shared" si="1"/>
        <v>0</v>
      </c>
      <c r="E14" s="3">
        <f>COUNTIF(Vertices[Degree],"&gt;= "&amp;D14)-COUNTIF(Vertices[Degree],"&gt;="&amp;D15)</f>
        <v>0</v>
      </c>
      <c r="F14" s="37">
        <f t="shared" si="2"/>
        <v>3.0545454545454533</v>
      </c>
      <c r="G14" s="38">
        <f>COUNTIF(Vertices[In-Degree],"&gt;= "&amp;F14)-COUNTIF(Vertices[In-Degree],"&gt;="&amp;F15)</f>
        <v>0</v>
      </c>
      <c r="H14" s="37">
        <f t="shared" si="3"/>
        <v>0.8727272727272729</v>
      </c>
      <c r="I14" s="38">
        <f>COUNTIF(Vertices[Out-Degree],"&gt;= "&amp;H14)-COUNTIF(Vertices[Out-Degree],"&gt;="&amp;H15)</f>
        <v>0</v>
      </c>
      <c r="J14" s="37">
        <f t="shared" si="4"/>
        <v>61.52727272727271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0.025114036363636367</v>
      </c>
      <c r="O14" s="38">
        <f>COUNTIF(Vertices[Eigenvector Centrality],"&gt;= "&amp;N14)-COUNTIF(Vertices[Eigenvector Centrality],"&gt;="&amp;N15)</f>
        <v>0</v>
      </c>
      <c r="P14" s="37">
        <f t="shared" si="7"/>
        <v>1.2130879454545453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5"/>
      <c r="B15" s="125"/>
      <c r="D15" s="32">
        <f t="shared" si="1"/>
        <v>0</v>
      </c>
      <c r="E15" s="3">
        <f>COUNTIF(Vertices[Degree],"&gt;= "&amp;D15)-COUNTIF(Vertices[Degree],"&gt;="&amp;D16)</f>
        <v>0</v>
      </c>
      <c r="F15" s="39">
        <f t="shared" si="2"/>
        <v>3.3090909090909078</v>
      </c>
      <c r="G15" s="40">
        <f>COUNTIF(Vertices[In-Degree],"&gt;= "&amp;F15)-COUNTIF(Vertices[In-Degree],"&gt;="&amp;F16)</f>
        <v>0</v>
      </c>
      <c r="H15" s="39">
        <f t="shared" si="3"/>
        <v>0.9454545454545457</v>
      </c>
      <c r="I15" s="40">
        <f>COUNTIF(Vertices[Out-Degree],"&gt;= "&amp;H15)-COUNTIF(Vertices[Out-Degree],"&gt;="&amp;H16)</f>
        <v>16</v>
      </c>
      <c r="J15" s="39">
        <f t="shared" si="4"/>
        <v>66.65454545454544</v>
      </c>
      <c r="K15" s="40">
        <f>COUNTIF(Vertices[Betweenness Centrality],"&gt;= "&amp;J15)-COUNTIF(Vertices[Betweenness Centrality],"&gt;="&amp;J16)</f>
        <v>1</v>
      </c>
      <c r="L15" s="39">
        <f t="shared" si="5"/>
        <v>0.23636363636363641</v>
      </c>
      <c r="M15" s="40">
        <f>COUNTIF(Vertices[Closeness Centrality],"&gt;= "&amp;L15)-COUNTIF(Vertices[Closeness Centrality],"&gt;="&amp;L16)</f>
        <v>2</v>
      </c>
      <c r="N15" s="39">
        <f t="shared" si="6"/>
        <v>0.02720687272727273</v>
      </c>
      <c r="O15" s="40">
        <f>COUNTIF(Vertices[Eigenvector Centrality],"&gt;= "&amp;N15)-COUNTIF(Vertices[Eigenvector Centrality],"&gt;="&amp;N16)</f>
        <v>0</v>
      </c>
      <c r="P15" s="39">
        <f t="shared" si="7"/>
        <v>1.2885466909090908</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6</v>
      </c>
      <c r="D16" s="32">
        <f t="shared" si="1"/>
        <v>0</v>
      </c>
      <c r="E16" s="3">
        <f>COUNTIF(Vertices[Degree],"&gt;= "&amp;D16)-COUNTIF(Vertices[Degree],"&gt;="&amp;D17)</f>
        <v>0</v>
      </c>
      <c r="F16" s="37">
        <f t="shared" si="2"/>
        <v>3.563636363636362</v>
      </c>
      <c r="G16" s="38">
        <f>COUNTIF(Vertices[In-Degree],"&gt;= "&amp;F16)-COUNTIF(Vertices[In-Degree],"&gt;="&amp;F17)</f>
        <v>0</v>
      </c>
      <c r="H16" s="37">
        <f t="shared" si="3"/>
        <v>1.0181818181818183</v>
      </c>
      <c r="I16" s="38">
        <f>COUNTIF(Vertices[Out-Degree],"&gt;= "&amp;H16)-COUNTIF(Vertices[Out-Degree],"&gt;="&amp;H17)</f>
        <v>0</v>
      </c>
      <c r="J16" s="37">
        <f t="shared" si="4"/>
        <v>71.78181818181817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0.029299709090909096</v>
      </c>
      <c r="O16" s="38">
        <f>COUNTIF(Vertices[Eigenvector Centrality],"&gt;= "&amp;N16)-COUNTIF(Vertices[Eigenvector Centrality],"&gt;="&amp;N17)</f>
        <v>0</v>
      </c>
      <c r="P16" s="37">
        <f t="shared" si="7"/>
        <v>1.3640054363636362</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25"/>
      <c r="B17" s="125"/>
      <c r="D17" s="32">
        <f t="shared" si="1"/>
        <v>0</v>
      </c>
      <c r="E17" s="3">
        <f>COUNTIF(Vertices[Degree],"&gt;= "&amp;D17)-COUNTIF(Vertices[Degree],"&gt;="&amp;D18)</f>
        <v>0</v>
      </c>
      <c r="F17" s="39">
        <f t="shared" si="2"/>
        <v>3.8181818181818166</v>
      </c>
      <c r="G17" s="40">
        <f>COUNTIF(Vertices[In-Degree],"&gt;= "&amp;F17)-COUNTIF(Vertices[In-Degree],"&gt;="&amp;F18)</f>
        <v>1</v>
      </c>
      <c r="H17" s="39">
        <f t="shared" si="3"/>
        <v>1.090909090909091</v>
      </c>
      <c r="I17" s="40">
        <f>COUNTIF(Vertices[Out-Degree],"&gt;= "&amp;H17)-COUNTIF(Vertices[Out-Degree],"&gt;="&amp;H18)</f>
        <v>0</v>
      </c>
      <c r="J17" s="39">
        <f t="shared" si="4"/>
        <v>76.90909090909089</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0.03139254545454546</v>
      </c>
      <c r="O17" s="40">
        <f>COUNTIF(Vertices[Eigenvector Centrality],"&gt;= "&amp;N17)-COUNTIF(Vertices[Eigenvector Centrality],"&gt;="&amp;N18)</f>
        <v>0</v>
      </c>
      <c r="P17" s="39">
        <f t="shared" si="7"/>
        <v>1.4394641818181817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0.07792207792207792</v>
      </c>
      <c r="D18" s="32">
        <f t="shared" si="1"/>
        <v>0</v>
      </c>
      <c r="E18" s="3">
        <f>COUNTIF(Vertices[Degree],"&gt;= "&amp;D18)-COUNTIF(Vertices[Degree],"&gt;="&amp;D19)</f>
        <v>0</v>
      </c>
      <c r="F18" s="37">
        <f t="shared" si="2"/>
        <v>4.072727272727271</v>
      </c>
      <c r="G18" s="38">
        <f>COUNTIF(Vertices[In-Degree],"&gt;= "&amp;F18)-COUNTIF(Vertices[In-Degree],"&gt;="&amp;F19)</f>
        <v>0</v>
      </c>
      <c r="H18" s="37">
        <f t="shared" si="3"/>
        <v>1.1636363636363638</v>
      </c>
      <c r="I18" s="38">
        <f>COUNTIF(Vertices[Out-Degree],"&gt;= "&amp;H18)-COUNTIF(Vertices[Out-Degree],"&gt;="&amp;H19)</f>
        <v>0</v>
      </c>
      <c r="J18" s="37">
        <f t="shared" si="4"/>
        <v>82.03636363636362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0.03348538181818182</v>
      </c>
      <c r="O18" s="38">
        <f>COUNTIF(Vertices[Eigenvector Centrality],"&gt;= "&amp;N18)-COUNTIF(Vertices[Eigenvector Centrality],"&gt;="&amp;N19)</f>
        <v>0</v>
      </c>
      <c r="P18" s="37">
        <f t="shared" si="7"/>
        <v>1.5149229272727271</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0.14457831325301204</v>
      </c>
      <c r="D19" s="32">
        <f t="shared" si="1"/>
        <v>0</v>
      </c>
      <c r="E19" s="3">
        <f>COUNTIF(Vertices[Degree],"&gt;= "&amp;D19)-COUNTIF(Vertices[Degree],"&gt;="&amp;D20)</f>
        <v>0</v>
      </c>
      <c r="F19" s="39">
        <f t="shared" si="2"/>
        <v>4.327272727272726</v>
      </c>
      <c r="G19" s="40">
        <f>COUNTIF(Vertices[In-Degree],"&gt;= "&amp;F19)-COUNTIF(Vertices[In-Degree],"&gt;="&amp;F20)</f>
        <v>0</v>
      </c>
      <c r="H19" s="39">
        <f t="shared" si="3"/>
        <v>1.2363636363636366</v>
      </c>
      <c r="I19" s="40">
        <f>COUNTIF(Vertices[Out-Degree],"&gt;= "&amp;H19)-COUNTIF(Vertices[Out-Degree],"&gt;="&amp;H20)</f>
        <v>0</v>
      </c>
      <c r="J19" s="39">
        <f t="shared" si="4"/>
        <v>87.16363636363634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0.03557821818181819</v>
      </c>
      <c r="O19" s="40">
        <f>COUNTIF(Vertices[Eigenvector Centrality],"&gt;= "&amp;N19)-COUNTIF(Vertices[Eigenvector Centrality],"&gt;="&amp;N20)</f>
        <v>0</v>
      </c>
      <c r="P19" s="39">
        <f t="shared" si="7"/>
        <v>1.5903816727272726</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125"/>
      <c r="B20" s="125"/>
      <c r="D20" s="32">
        <f t="shared" si="1"/>
        <v>0</v>
      </c>
      <c r="E20" s="3">
        <f>COUNTIF(Vertices[Degree],"&gt;= "&amp;D20)-COUNTIF(Vertices[Degree],"&gt;="&amp;D21)</f>
        <v>0</v>
      </c>
      <c r="F20" s="37">
        <f t="shared" si="2"/>
        <v>4.581818181818181</v>
      </c>
      <c r="G20" s="38">
        <f>COUNTIF(Vertices[In-Degree],"&gt;= "&amp;F20)-COUNTIF(Vertices[In-Degree],"&gt;="&amp;F21)</f>
        <v>0</v>
      </c>
      <c r="H20" s="37">
        <f t="shared" si="3"/>
        <v>1.3090909090909093</v>
      </c>
      <c r="I20" s="38">
        <f>COUNTIF(Vertices[Out-Degree],"&gt;= "&amp;H20)-COUNTIF(Vertices[Out-Degree],"&gt;="&amp;H21)</f>
        <v>0</v>
      </c>
      <c r="J20" s="37">
        <f t="shared" si="4"/>
        <v>92.29090909090907</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0.03767105454545455</v>
      </c>
      <c r="O20" s="38">
        <f>COUNTIF(Vertices[Eigenvector Centrality],"&gt;= "&amp;N20)-COUNTIF(Vertices[Eigenvector Centrality],"&gt;="&amp;N21)</f>
        <v>0</v>
      </c>
      <c r="P20" s="37">
        <f t="shared" si="7"/>
        <v>1.665840418181818</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9</v>
      </c>
      <c r="D21" s="32">
        <f t="shared" si="1"/>
        <v>0</v>
      </c>
      <c r="E21" s="3">
        <f>COUNTIF(Vertices[Degree],"&gt;= "&amp;D21)-COUNTIF(Vertices[Degree],"&gt;="&amp;D22)</f>
        <v>0</v>
      </c>
      <c r="F21" s="39">
        <f t="shared" si="2"/>
        <v>4.836363636363636</v>
      </c>
      <c r="G21" s="40">
        <f>COUNTIF(Vertices[In-Degree],"&gt;= "&amp;F21)-COUNTIF(Vertices[In-Degree],"&gt;="&amp;F22)</f>
        <v>1</v>
      </c>
      <c r="H21" s="39">
        <f t="shared" si="3"/>
        <v>1.381818181818182</v>
      </c>
      <c r="I21" s="40">
        <f>COUNTIF(Vertices[Out-Degree],"&gt;= "&amp;H21)-COUNTIF(Vertices[Out-Degree],"&gt;="&amp;H22)</f>
        <v>0</v>
      </c>
      <c r="J21" s="39">
        <f t="shared" si="4"/>
        <v>97.4181818181818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0.03976389090909092</v>
      </c>
      <c r="O21" s="40">
        <f>COUNTIF(Vertices[Eigenvector Centrality],"&gt;= "&amp;N21)-COUNTIF(Vertices[Eigenvector Centrality],"&gt;="&amp;N22)</f>
        <v>0</v>
      </c>
      <c r="P21" s="39">
        <f t="shared" si="7"/>
        <v>1.7412991636363635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5.090909090909091</v>
      </c>
      <c r="G22" s="38">
        <f>COUNTIF(Vertices[In-Degree],"&gt;= "&amp;F22)-COUNTIF(Vertices[In-Degree],"&gt;="&amp;F23)</f>
        <v>0</v>
      </c>
      <c r="H22" s="37">
        <f t="shared" si="3"/>
        <v>1.4545454545454548</v>
      </c>
      <c r="I22" s="38">
        <f>COUNTIF(Vertices[Out-Degree],"&gt;= "&amp;H22)-COUNTIF(Vertices[Out-Degree],"&gt;="&amp;H23)</f>
        <v>0</v>
      </c>
      <c r="J22" s="37">
        <f t="shared" si="4"/>
        <v>102.54545454545452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0.04185672727272728</v>
      </c>
      <c r="O22" s="38">
        <f>COUNTIF(Vertices[Eigenvector Centrality],"&gt;= "&amp;N22)-COUNTIF(Vertices[Eigenvector Centrality],"&gt;="&amp;N23)</f>
        <v>0</v>
      </c>
      <c r="P22" s="37">
        <f t="shared" si="7"/>
        <v>1.816757909090909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22</v>
      </c>
      <c r="D23" s="32">
        <f t="shared" si="1"/>
        <v>0</v>
      </c>
      <c r="E23" s="3">
        <f>COUNTIF(Vertices[Degree],"&gt;= "&amp;D23)-COUNTIF(Vertices[Degree],"&gt;="&amp;D24)</f>
        <v>0</v>
      </c>
      <c r="F23" s="39">
        <f t="shared" si="2"/>
        <v>5.345454545454546</v>
      </c>
      <c r="G23" s="40">
        <f>COUNTIF(Vertices[In-Degree],"&gt;= "&amp;F23)-COUNTIF(Vertices[In-Degree],"&gt;="&amp;F24)</f>
        <v>0</v>
      </c>
      <c r="H23" s="39">
        <f t="shared" si="3"/>
        <v>1.5272727272727276</v>
      </c>
      <c r="I23" s="40">
        <f>COUNTIF(Vertices[Out-Degree],"&gt;= "&amp;H23)-COUNTIF(Vertices[Out-Degree],"&gt;="&amp;H24)</f>
        <v>0</v>
      </c>
      <c r="J23" s="39">
        <f t="shared" si="4"/>
        <v>107.67272727272724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0.043949563636363646</v>
      </c>
      <c r="O23" s="40">
        <f>COUNTIF(Vertices[Eigenvector Centrality],"&gt;= "&amp;N23)-COUNTIF(Vertices[Eigenvector Centrality],"&gt;="&amp;N24)</f>
        <v>0</v>
      </c>
      <c r="P23" s="39">
        <f t="shared" si="7"/>
        <v>1.8922166545454544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74</v>
      </c>
      <c r="D24" s="32">
        <f t="shared" si="1"/>
        <v>0</v>
      </c>
      <c r="E24" s="3">
        <f>COUNTIF(Vertices[Degree],"&gt;= "&amp;D24)-COUNTIF(Vertices[Degree],"&gt;="&amp;D25)</f>
        <v>0</v>
      </c>
      <c r="F24" s="37">
        <f t="shared" si="2"/>
        <v>5.6000000000000005</v>
      </c>
      <c r="G24" s="38">
        <f>COUNTIF(Vertices[In-Degree],"&gt;= "&amp;F24)-COUNTIF(Vertices[In-Degree],"&gt;="&amp;F25)</f>
        <v>0</v>
      </c>
      <c r="H24" s="37">
        <f t="shared" si="3"/>
        <v>1.6000000000000003</v>
      </c>
      <c r="I24" s="38">
        <f>COUNTIF(Vertices[Out-Degree],"&gt;= "&amp;H24)-COUNTIF(Vertices[Out-Degree],"&gt;="&amp;H25)</f>
        <v>0</v>
      </c>
      <c r="J24" s="37">
        <f t="shared" si="4"/>
        <v>112.79999999999997</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0.04604240000000001</v>
      </c>
      <c r="O24" s="38">
        <f>COUNTIF(Vertices[Eigenvector Centrality],"&gt;= "&amp;N24)-COUNTIF(Vertices[Eigenvector Centrality],"&gt;="&amp;N25)</f>
        <v>0</v>
      </c>
      <c r="P24" s="37">
        <f t="shared" si="7"/>
        <v>1.9676753999999999</v>
      </c>
      <c r="Q24" s="38">
        <f>COUNTIF(Vertices[PageRank],"&gt;= "&amp;P24)-COUNTIF(Vertices[PageRank],"&gt;="&amp;P25)</f>
        <v>2</v>
      </c>
      <c r="R24" s="37">
        <f t="shared" si="8"/>
        <v>0.4000000000000001</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5.854545454545455</v>
      </c>
      <c r="G25" s="40">
        <f>COUNTIF(Vertices[In-Degree],"&gt;= "&amp;F25)-COUNTIF(Vertices[In-Degree],"&gt;="&amp;F26)</f>
        <v>0</v>
      </c>
      <c r="H25" s="39">
        <f t="shared" si="3"/>
        <v>1.672727272727273</v>
      </c>
      <c r="I25" s="40">
        <f>COUNTIF(Vertices[Out-Degree],"&gt;= "&amp;H25)-COUNTIF(Vertices[Out-Degree],"&gt;="&amp;H26)</f>
        <v>0</v>
      </c>
      <c r="J25" s="39">
        <f t="shared" si="4"/>
        <v>117.9272727272727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0.048135236363636376</v>
      </c>
      <c r="O25" s="40">
        <f>COUNTIF(Vertices[Eigenvector Centrality],"&gt;= "&amp;N25)-COUNTIF(Vertices[Eigenvector Centrality],"&gt;="&amp;N26)</f>
        <v>0</v>
      </c>
      <c r="P25" s="39">
        <f t="shared" si="7"/>
        <v>2.0431341454545455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6.10909090909091</v>
      </c>
      <c r="G26" s="38">
        <f>COUNTIF(Vertices[In-Degree],"&gt;= "&amp;F26)-COUNTIF(Vertices[In-Degree],"&gt;="&amp;F28)</f>
        <v>0</v>
      </c>
      <c r="H26" s="37">
        <f t="shared" si="3"/>
        <v>1.7454545454545458</v>
      </c>
      <c r="I26" s="38">
        <f>COUNTIF(Vertices[Out-Degree],"&gt;= "&amp;H26)-COUNTIF(Vertices[Out-Degree],"&gt;="&amp;H28)</f>
        <v>0</v>
      </c>
      <c r="J26" s="37">
        <f t="shared" si="4"/>
        <v>123.05454545454542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0.05022807272727274</v>
      </c>
      <c r="O26" s="38">
        <f>COUNTIF(Vertices[Eigenvector Centrality],"&gt;= "&amp;N26)-COUNTIF(Vertices[Eigenvector Centrality],"&gt;="&amp;N28)</f>
        <v>0</v>
      </c>
      <c r="P26" s="37">
        <f t="shared" si="7"/>
        <v>2.118592890909091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1.960305</v>
      </c>
      <c r="D27" s="32"/>
      <c r="E27" s="3">
        <f>COUNTIF(Vertices[Degree],"&gt;= "&amp;D27)-COUNTIF(Vertices[Degree],"&gt;="&amp;D28)</f>
        <v>0</v>
      </c>
      <c r="F27" s="62"/>
      <c r="G27" s="63">
        <f>COUNTIF(Vertices[In-Degree],"&gt;= "&amp;F27)-COUNTIF(Vertices[In-Degree],"&gt;="&amp;F28)</f>
        <v>-5</v>
      </c>
      <c r="H27" s="62"/>
      <c r="I27" s="63">
        <f>COUNTIF(Vertices[Out-Degree],"&gt;= "&amp;H27)-COUNTIF(Vertices[Out-Degree],"&gt;="&amp;H28)</f>
        <v>-24</v>
      </c>
      <c r="J27" s="62"/>
      <c r="K27" s="63">
        <f>COUNTIF(Vertices[Betweenness Centrality],"&gt;= "&amp;J27)-COUNTIF(Vertices[Betweenness Centrality],"&gt;="&amp;J28)</f>
        <v>-1</v>
      </c>
      <c r="L27" s="62"/>
      <c r="M27" s="63">
        <f>COUNTIF(Vertices[Closeness Centrality],"&gt;= "&amp;L27)-COUNTIF(Vertices[Closeness Centrality],"&gt;="&amp;L28)</f>
        <v>-7</v>
      </c>
      <c r="N27" s="62"/>
      <c r="O27" s="63">
        <f>COUNTIF(Vertices[Eigenvector Centrality],"&gt;= "&amp;N27)-COUNTIF(Vertices[Eigenvector Centrality],"&gt;="&amp;N28)</f>
        <v>-12</v>
      </c>
      <c r="P27" s="62"/>
      <c r="Q27" s="63">
        <f>COUNTIF(Vertices[Eigenvector Centrality],"&gt;= "&amp;P27)-COUNTIF(Vertices[Eigenvector Centrality],"&gt;="&amp;P28)</f>
        <v>0</v>
      </c>
      <c r="R27" s="62"/>
      <c r="S27" s="64">
        <f>COUNTIF(Vertices[Clustering Coefficient],"&gt;= "&amp;R27)-COUNTIF(Vertices[Clustering Coefficient],"&gt;="&amp;R28)</f>
        <v>-19</v>
      </c>
      <c r="T27" s="62"/>
      <c r="U27" s="63">
        <f ca="1">COUNTIF(Vertices[Clustering Coefficient],"&gt;= "&amp;T27)-COUNTIF(Vertices[Clustering Coefficient],"&gt;="&amp;T28)</f>
        <v>0</v>
      </c>
    </row>
    <row r="28" spans="1:21" ht="15">
      <c r="A28" s="125"/>
      <c r="B28" s="125"/>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1.8181818181818186</v>
      </c>
      <c r="I28" s="40">
        <f>COUNTIF(Vertices[Out-Degree],"&gt;= "&amp;H28)-COUNTIF(Vertices[Out-Degree],"&gt;="&amp;H40)</f>
        <v>0</v>
      </c>
      <c r="J28" s="39">
        <f>J26+($J$57-$J$2)/BinDivisor</f>
        <v>128.18181818181816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0.052320909090909105</v>
      </c>
      <c r="O28" s="40">
        <f>COUNTIF(Vertices[Eigenvector Centrality],"&gt;= "&amp;N28)-COUNTIF(Vertices[Eigenvector Centrality],"&gt;="&amp;N40)</f>
        <v>0</v>
      </c>
      <c r="P28" s="39">
        <f>P26+($P$57-$P$2)/BinDivisor</f>
        <v>2.1940516363636364</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0.032549019607843135</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1215</v>
      </c>
      <c r="B30" s="34">
        <v>0.531471</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125"/>
      <c r="B31" s="12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1216</v>
      </c>
      <c r="B32" s="34" t="s">
        <v>1217</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-5</v>
      </c>
      <c r="H38" s="62"/>
      <c r="I38" s="63">
        <f>COUNTIF(Vertices[Out-Degree],"&gt;= "&amp;H38)-COUNTIF(Vertices[Out-Degree],"&gt;="&amp;H40)</f>
        <v>-24</v>
      </c>
      <c r="J38" s="62"/>
      <c r="K38" s="63">
        <f>COUNTIF(Vertices[Betweenness Centrality],"&gt;= "&amp;J38)-COUNTIF(Vertices[Betweenness Centrality],"&gt;="&amp;J40)</f>
        <v>-1</v>
      </c>
      <c r="L38" s="62"/>
      <c r="M38" s="63">
        <f>COUNTIF(Vertices[Closeness Centrality],"&gt;= "&amp;L38)-COUNTIF(Vertices[Closeness Centrality],"&gt;="&amp;L40)</f>
        <v>-7</v>
      </c>
      <c r="N38" s="62"/>
      <c r="O38" s="63">
        <f>COUNTIF(Vertices[Eigenvector Centrality],"&gt;= "&amp;N38)-COUNTIF(Vertices[Eigenvector Centrality],"&gt;="&amp;N40)</f>
        <v>-12</v>
      </c>
      <c r="P38" s="62"/>
      <c r="Q38" s="63">
        <f>COUNTIF(Vertices[Eigenvector Centrality],"&gt;= "&amp;P38)-COUNTIF(Vertices[Eigenvector Centrality],"&gt;="&amp;P40)</f>
        <v>0</v>
      </c>
      <c r="R38" s="62"/>
      <c r="S38" s="64">
        <f>COUNTIF(Vertices[Clustering Coefficient],"&gt;= "&amp;R38)-COUNTIF(Vertices[Clustering Coefficient],"&gt;="&amp;R40)</f>
        <v>-19</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-5</v>
      </c>
      <c r="H39" s="62"/>
      <c r="I39" s="63">
        <f>COUNTIF(Vertices[Out-Degree],"&gt;= "&amp;H39)-COUNTIF(Vertices[Out-Degree],"&gt;="&amp;H40)</f>
        <v>-24</v>
      </c>
      <c r="J39" s="62"/>
      <c r="K39" s="63">
        <f>COUNTIF(Vertices[Betweenness Centrality],"&gt;= "&amp;J39)-COUNTIF(Vertices[Betweenness Centrality],"&gt;="&amp;J40)</f>
        <v>-1</v>
      </c>
      <c r="L39" s="62"/>
      <c r="M39" s="63">
        <f>COUNTIF(Vertices[Closeness Centrality],"&gt;= "&amp;L39)-COUNTIF(Vertices[Closeness Centrality],"&gt;="&amp;L40)</f>
        <v>-7</v>
      </c>
      <c r="N39" s="62"/>
      <c r="O39" s="63">
        <f>COUNTIF(Vertices[Eigenvector Centrality],"&gt;= "&amp;N39)-COUNTIF(Vertices[Eigenvector Centrality],"&gt;="&amp;N40)</f>
        <v>-12</v>
      </c>
      <c r="P39" s="62"/>
      <c r="Q39" s="63">
        <f>COUNTIF(Vertices[Eigenvector Centrality],"&gt;= "&amp;P39)-COUNTIF(Vertices[Eigenvector Centrality],"&gt;="&amp;P40)</f>
        <v>0</v>
      </c>
      <c r="R39" s="62"/>
      <c r="S39" s="64">
        <f>COUNTIF(Vertices[Clustering Coefficient],"&gt;= "&amp;R39)-COUNTIF(Vertices[Clustering Coefficient],"&gt;="&amp;R40)</f>
        <v>-19</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1.8909090909090913</v>
      </c>
      <c r="I40" s="38">
        <f>COUNTIF(Vertices[Out-Degree],"&gt;= "&amp;H40)-COUNTIF(Vertices[Out-Degree],"&gt;="&amp;H41)</f>
        <v>0</v>
      </c>
      <c r="J40" s="37">
        <f>J28+($J$57-$J$2)/BinDivisor</f>
        <v>133.30909090909088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0.05441374545454547</v>
      </c>
      <c r="O40" s="38">
        <f>COUNTIF(Vertices[Eigenvector Centrality],"&gt;= "&amp;N40)-COUNTIF(Vertices[Eigenvector Centrality],"&gt;="&amp;N41)</f>
        <v>0</v>
      </c>
      <c r="P40" s="37">
        <f>P28+($P$57-$P$2)/BinDivisor</f>
        <v>2.269510381818182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1.963636363636364</v>
      </c>
      <c r="I41" s="40">
        <f>COUNTIF(Vertices[Out-Degree],"&gt;= "&amp;H41)-COUNTIF(Vertices[Out-Degree],"&gt;="&amp;H42)</f>
        <v>10</v>
      </c>
      <c r="J41" s="39">
        <f aca="true" t="shared" si="13" ref="J41:J56">J40+($J$57-$J$2)/BinDivisor</f>
        <v>138.4363636363636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0.056506581818181835</v>
      </c>
      <c r="O41" s="40">
        <f>COUNTIF(Vertices[Eigenvector Centrality],"&gt;= "&amp;N41)-COUNTIF(Vertices[Eigenvector Centrality],"&gt;="&amp;N42)</f>
        <v>0</v>
      </c>
      <c r="P41" s="39">
        <f aca="true" t="shared" si="16" ref="P41:P56">P40+($P$57-$P$2)/BinDivisor</f>
        <v>2.3449691272727273</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2.0363636363636366</v>
      </c>
      <c r="I42" s="38">
        <f>COUNTIF(Vertices[Out-Degree],"&gt;= "&amp;H42)-COUNTIF(Vertices[Out-Degree],"&gt;="&amp;H43)</f>
        <v>0</v>
      </c>
      <c r="J42" s="37">
        <f t="shared" si="13"/>
        <v>143.56363636363633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0.0585994181818182</v>
      </c>
      <c r="O42" s="38">
        <f>COUNTIF(Vertices[Eigenvector Centrality],"&gt;= "&amp;N42)-COUNTIF(Vertices[Eigenvector Centrality],"&gt;="&amp;N43)</f>
        <v>8</v>
      </c>
      <c r="P42" s="37">
        <f t="shared" si="16"/>
        <v>2.4204278727272728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7.3818181818181845</v>
      </c>
      <c r="G43" s="40">
        <f>COUNTIF(Vertices[In-Degree],"&gt;= "&amp;F43)-COUNTIF(Vertices[In-Degree],"&gt;="&amp;F44)</f>
        <v>0</v>
      </c>
      <c r="H43" s="39">
        <f t="shared" si="12"/>
        <v>2.1090909090909093</v>
      </c>
      <c r="I43" s="40">
        <f>COUNTIF(Vertices[Out-Degree],"&gt;= "&amp;H43)-COUNTIF(Vertices[Out-Degree],"&gt;="&amp;H44)</f>
        <v>0</v>
      </c>
      <c r="J43" s="39">
        <f t="shared" si="13"/>
        <v>148.69090909090906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0.060692254545454564</v>
      </c>
      <c r="O43" s="40">
        <f>COUNTIF(Vertices[Eigenvector Centrality],"&gt;= "&amp;N43)-COUNTIF(Vertices[Eigenvector Centrality],"&gt;="&amp;N44)</f>
        <v>0</v>
      </c>
      <c r="P43" s="39">
        <f t="shared" si="16"/>
        <v>2.4958866181818182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7.636363636363639</v>
      </c>
      <c r="G44" s="38">
        <f>COUNTIF(Vertices[In-Degree],"&gt;= "&amp;F44)-COUNTIF(Vertices[In-Degree],"&gt;="&amp;F45)</f>
        <v>0</v>
      </c>
      <c r="H44" s="37">
        <f t="shared" si="12"/>
        <v>2.181818181818182</v>
      </c>
      <c r="I44" s="38">
        <f>COUNTIF(Vertices[Out-Degree],"&gt;= "&amp;H44)-COUNTIF(Vertices[Out-Degree],"&gt;="&amp;H45)</f>
        <v>0</v>
      </c>
      <c r="J44" s="37">
        <f t="shared" si="13"/>
        <v>153.81818181818178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0.06278509090909093</v>
      </c>
      <c r="O44" s="38">
        <f>COUNTIF(Vertices[Eigenvector Centrality],"&gt;= "&amp;N44)-COUNTIF(Vertices[Eigenvector Centrality],"&gt;="&amp;N45)</f>
        <v>0</v>
      </c>
      <c r="P44" s="37">
        <f t="shared" si="16"/>
        <v>2.5713453636363637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2.254545454545455</v>
      </c>
      <c r="I45" s="40">
        <f>COUNTIF(Vertices[Out-Degree],"&gt;= "&amp;H45)-COUNTIF(Vertices[Out-Degree],"&gt;="&amp;H46)</f>
        <v>0</v>
      </c>
      <c r="J45" s="39">
        <f t="shared" si="13"/>
        <v>158.9454545454545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0.06487792727272729</v>
      </c>
      <c r="O45" s="40">
        <f>COUNTIF(Vertices[Eigenvector Centrality],"&gt;= "&amp;N45)-COUNTIF(Vertices[Eigenvector Centrality],"&gt;="&amp;N46)</f>
        <v>0</v>
      </c>
      <c r="P45" s="39">
        <f t="shared" si="16"/>
        <v>2.646804109090909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2.3272727272727276</v>
      </c>
      <c r="I46" s="38">
        <f>COUNTIF(Vertices[Out-Degree],"&gt;= "&amp;H46)-COUNTIF(Vertices[Out-Degree],"&gt;="&amp;H47)</f>
        <v>0</v>
      </c>
      <c r="J46" s="37">
        <f t="shared" si="13"/>
        <v>164.07272727272724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0.06697076363636364</v>
      </c>
      <c r="O46" s="38">
        <f>COUNTIF(Vertices[Eigenvector Centrality],"&gt;= "&amp;N46)-COUNTIF(Vertices[Eigenvector Centrality],"&gt;="&amp;N47)</f>
        <v>0</v>
      </c>
      <c r="P46" s="37">
        <f t="shared" si="16"/>
        <v>2.7222628545454546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2.4000000000000004</v>
      </c>
      <c r="I47" s="40">
        <f>COUNTIF(Vertices[Out-Degree],"&gt;= "&amp;H47)-COUNTIF(Vertices[Out-Degree],"&gt;="&amp;H48)</f>
        <v>0</v>
      </c>
      <c r="J47" s="39">
        <f t="shared" si="13"/>
        <v>169.19999999999996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0.0690636</v>
      </c>
      <c r="O47" s="40">
        <f>COUNTIF(Vertices[Eigenvector Centrality],"&gt;= "&amp;N47)-COUNTIF(Vertices[Eigenvector Centrality],"&gt;="&amp;N48)</f>
        <v>0</v>
      </c>
      <c r="P47" s="39">
        <f t="shared" si="16"/>
        <v>2.7977216</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2.472727272727273</v>
      </c>
      <c r="I48" s="38">
        <f>COUNTIF(Vertices[Out-Degree],"&gt;= "&amp;H48)-COUNTIF(Vertices[Out-Degree],"&gt;="&amp;H49)</f>
        <v>0</v>
      </c>
      <c r="J48" s="37">
        <f t="shared" si="13"/>
        <v>174.32727272727269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0.07115643636363636</v>
      </c>
      <c r="O48" s="38">
        <f>COUNTIF(Vertices[Eigenvector Centrality],"&gt;= "&amp;N48)-COUNTIF(Vertices[Eigenvector Centrality],"&gt;="&amp;N49)</f>
        <v>0</v>
      </c>
      <c r="P48" s="37">
        <f t="shared" si="16"/>
        <v>2.8731803454545455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2.545454545454546</v>
      </c>
      <c r="I49" s="40">
        <f>COUNTIF(Vertices[Out-Degree],"&gt;= "&amp;H49)-COUNTIF(Vertices[Out-Degree],"&gt;="&amp;H50)</f>
        <v>0</v>
      </c>
      <c r="J49" s="39">
        <f t="shared" si="13"/>
        <v>179.4545454545454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0.07324927272727272</v>
      </c>
      <c r="O49" s="40">
        <f>COUNTIF(Vertices[Eigenvector Centrality],"&gt;= "&amp;N49)-COUNTIF(Vertices[Eigenvector Centrality],"&gt;="&amp;N50)</f>
        <v>0</v>
      </c>
      <c r="P49" s="39">
        <f t="shared" si="16"/>
        <v>2.948639090909091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2.6181818181818186</v>
      </c>
      <c r="I50" s="38">
        <f>COUNTIF(Vertices[Out-Degree],"&gt;= "&amp;H50)-COUNTIF(Vertices[Out-Degree],"&gt;="&amp;H51)</f>
        <v>0</v>
      </c>
      <c r="J50" s="37">
        <f t="shared" si="13"/>
        <v>184.58181818181814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0.07534210909090908</v>
      </c>
      <c r="O50" s="38">
        <f>COUNTIF(Vertices[Eigenvector Centrality],"&gt;= "&amp;N50)-COUNTIF(Vertices[Eigenvector Centrality],"&gt;="&amp;N51)</f>
        <v>0</v>
      </c>
      <c r="P50" s="37">
        <f t="shared" si="16"/>
        <v>3.0240978363636364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2.6909090909090914</v>
      </c>
      <c r="I51" s="40">
        <f>COUNTIF(Vertices[Out-Degree],"&gt;= "&amp;H51)-COUNTIF(Vertices[Out-Degree],"&gt;="&amp;H52)</f>
        <v>0</v>
      </c>
      <c r="J51" s="39">
        <f t="shared" si="13"/>
        <v>189.70909090909086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0.07743494545454543</v>
      </c>
      <c r="O51" s="40">
        <f>COUNTIF(Vertices[Eigenvector Centrality],"&gt;= "&amp;N51)-COUNTIF(Vertices[Eigenvector Centrality],"&gt;="&amp;N52)</f>
        <v>0</v>
      </c>
      <c r="P51" s="39">
        <f t="shared" si="16"/>
        <v>3.099556581818182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2.763636363636364</v>
      </c>
      <c r="I52" s="38">
        <f>COUNTIF(Vertices[Out-Degree],"&gt;= "&amp;H52)-COUNTIF(Vertices[Out-Degree],"&gt;="&amp;H53)</f>
        <v>0</v>
      </c>
      <c r="J52" s="37">
        <f t="shared" si="13"/>
        <v>194.8363636363636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0.07952778181818179</v>
      </c>
      <c r="O52" s="38">
        <f>COUNTIF(Vertices[Eigenvector Centrality],"&gt;= "&amp;N52)-COUNTIF(Vertices[Eigenvector Centrality],"&gt;="&amp;N53)</f>
        <v>0</v>
      </c>
      <c r="P52" s="37">
        <f t="shared" si="16"/>
        <v>3.1750153272727273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4</v>
      </c>
      <c r="H53" s="39">
        <f t="shared" si="12"/>
        <v>2.836363636363637</v>
      </c>
      <c r="I53" s="40">
        <f>COUNTIF(Vertices[Out-Degree],"&gt;= "&amp;H53)-COUNTIF(Vertices[Out-Degree],"&gt;="&amp;H54)</f>
        <v>0</v>
      </c>
      <c r="J53" s="39">
        <f t="shared" si="13"/>
        <v>199.9636363636363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0.08162061818181815</v>
      </c>
      <c r="O53" s="40">
        <f>COUNTIF(Vertices[Eigenvector Centrality],"&gt;= "&amp;N53)-COUNTIF(Vertices[Eigenvector Centrality],"&gt;="&amp;N54)</f>
        <v>0</v>
      </c>
      <c r="P53" s="39">
        <f t="shared" si="16"/>
        <v>3.2504740727272727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2.9090909090909096</v>
      </c>
      <c r="I54" s="38">
        <f>COUNTIF(Vertices[Out-Degree],"&gt;= "&amp;H54)-COUNTIF(Vertices[Out-Degree],"&gt;="&amp;H55)</f>
        <v>0</v>
      </c>
      <c r="J54" s="37">
        <f t="shared" si="13"/>
        <v>205.09090909090904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0.08371345454545451</v>
      </c>
      <c r="O54" s="38">
        <f>COUNTIF(Vertices[Eigenvector Centrality],"&gt;= "&amp;N54)-COUNTIF(Vertices[Eigenvector Centrality],"&gt;="&amp;N55)</f>
        <v>0</v>
      </c>
      <c r="P54" s="37">
        <f t="shared" si="16"/>
        <v>3.325932818181818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2.9818181818181824</v>
      </c>
      <c r="I55" s="40">
        <f>COUNTIF(Vertices[Out-Degree],"&gt;= "&amp;H55)-COUNTIF(Vertices[Out-Degree],"&gt;="&amp;H56)</f>
        <v>4</v>
      </c>
      <c r="J55" s="39">
        <f t="shared" si="13"/>
        <v>210.21818181818176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0.08580629090909087</v>
      </c>
      <c r="O55" s="40">
        <f>COUNTIF(Vertices[Eigenvector Centrality],"&gt;= "&amp;N55)-COUNTIF(Vertices[Eigenvector Centrality],"&gt;="&amp;N56)</f>
        <v>0</v>
      </c>
      <c r="P55" s="39">
        <f t="shared" si="16"/>
        <v>3.4013915636363636</v>
      </c>
      <c r="Q55" s="40">
        <f>COUNTIF(Vertices[PageRank],"&gt;= "&amp;P55)-COUNTIF(Vertices[PageRank],"&gt;="&amp;P56)</f>
        <v>0</v>
      </c>
      <c r="R55" s="39">
        <f t="shared" si="17"/>
        <v>0.7454545454545456</v>
      </c>
      <c r="S55" s="44">
        <f>COUNTIF(Vertices[Clustering Coefficient],"&gt;= "&amp;R55)-COUNTIF(Vertices[Clustering Coefficient],"&gt;="&amp;R56)</f>
        <v>8</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0</v>
      </c>
      <c r="H56" s="37">
        <f t="shared" si="12"/>
        <v>3.054545454545455</v>
      </c>
      <c r="I56" s="38">
        <f>COUNTIF(Vertices[Out-Degree],"&gt;= "&amp;H56)-COUNTIF(Vertices[Out-Degree],"&gt;="&amp;H57)</f>
        <v>0</v>
      </c>
      <c r="J56" s="37">
        <f t="shared" si="13"/>
        <v>215.3454545454545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0.08789912727272722</v>
      </c>
      <c r="O56" s="38">
        <f>COUNTIF(Vertices[Eigenvector Centrality],"&gt;= "&amp;N56)-COUNTIF(Vertices[Eigenvector Centrality],"&gt;="&amp;N57)</f>
        <v>3</v>
      </c>
      <c r="P56" s="37">
        <f t="shared" si="16"/>
        <v>3.476850309090909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4</v>
      </c>
      <c r="I57" s="42">
        <f>COUNTIF(Vertices[Out-Degree],"&gt;= "&amp;H57)-COUNTIF(Vertices[Out-Degree],"&gt;="&amp;H58)</f>
        <v>10</v>
      </c>
      <c r="J57" s="41">
        <f>MAX(Vertices[Betweenness Centrality])</f>
        <v>282</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0.115106</v>
      </c>
      <c r="O57" s="42">
        <f>COUNTIF(Vertices[Eigenvector Centrality],"&gt;= "&amp;N57)-COUNTIF(Vertices[Eigenvector Centrality],"&gt;="&amp;N58)</f>
        <v>1</v>
      </c>
      <c r="P57" s="41">
        <f>MAX(Vertices[PageRank])</f>
        <v>4.457814</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1.7254901960784315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v>
      </c>
    </row>
    <row r="85" spans="1:2" ht="15">
      <c r="A85" s="33" t="s">
        <v>96</v>
      </c>
      <c r="B85" s="47">
        <f>_xlfn.IFERROR(AVERAGE(Vertices[Out-Degree]),NoMetricMessage)</f>
        <v>1.7254901960784315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282</v>
      </c>
    </row>
    <row r="99" spans="1:2" ht="15">
      <c r="A99" s="33" t="s">
        <v>102</v>
      </c>
      <c r="B99" s="47">
        <f>_xlfn.IFERROR(AVERAGE(Vertices[Betweenness Centrality]),NoMetricMessage)</f>
        <v>13.333333333333334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0.17048684313725496</v>
      </c>
    </row>
    <row r="114" spans="1:2" ht="15">
      <c r="A114" s="33" t="s">
        <v>109</v>
      </c>
      <c r="B114" s="47">
        <f>_xlfn.IFERROR(MEDIAN(Vertices[Closeness Centrality]),NoMetricMessage)</f>
        <v>0.058824</v>
      </c>
    </row>
    <row r="125" spans="1:2" ht="15">
      <c r="A125" s="33" t="s">
        <v>112</v>
      </c>
      <c r="B125" s="47">
        <f>IF(COUNT(Vertices[Eigenvector Centrality])&gt;0,N2,NoMetricMessage)</f>
        <v>0</v>
      </c>
    </row>
    <row r="126" spans="1:2" ht="15">
      <c r="A126" s="33" t="s">
        <v>113</v>
      </c>
      <c r="B126" s="47">
        <f>IF(COUNT(Vertices[Eigenvector Centrality])&gt;0,N57,NoMetricMessage)</f>
        <v>0.115106</v>
      </c>
    </row>
    <row r="127" spans="1:2" ht="15">
      <c r="A127" s="33" t="s">
        <v>114</v>
      </c>
      <c r="B127" s="47">
        <f>_xlfn.IFERROR(AVERAGE(Vertices[Eigenvector Centrality]),NoMetricMessage)</f>
        <v>0.019607882352941176</v>
      </c>
    </row>
    <row r="128" spans="1:2" ht="15">
      <c r="A128" s="33" t="s">
        <v>115</v>
      </c>
      <c r="B128" s="47">
        <f>_xlfn.IFERROR(MEDIAN(Vertices[Eigenvector Centrality]),NoMetricMessage)</f>
        <v>0</v>
      </c>
    </row>
    <row r="139" spans="1:2" ht="15">
      <c r="A139" s="33" t="s">
        <v>140</v>
      </c>
      <c r="B139" s="47">
        <f>IF(COUNT(Vertices[PageRank])&gt;0,P2,NoMetricMessage)</f>
        <v>0.307583</v>
      </c>
    </row>
    <row r="140" spans="1:2" ht="15">
      <c r="A140" s="33" t="s">
        <v>141</v>
      </c>
      <c r="B140" s="47">
        <f>IF(COUNT(Vertices[PageRank])&gt;0,P57,NoMetricMessage)</f>
        <v>4.457814</v>
      </c>
    </row>
    <row r="141" spans="1:2" ht="15">
      <c r="A141" s="33" t="s">
        <v>142</v>
      </c>
      <c r="B141" s="47">
        <f>_xlfn.IFERROR(AVERAGE(Vertices[PageRank]),NoMetricMessage)</f>
        <v>0.9999902549019606</v>
      </c>
    </row>
    <row r="142" spans="1:2" ht="15">
      <c r="A142" s="33" t="s">
        <v>143</v>
      </c>
      <c r="B142" s="47">
        <f>_xlfn.IFERROR(MEDIAN(Vertices[PageRank]),NoMetricMessage)</f>
        <v>0.7855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0.293462800815742</v>
      </c>
    </row>
    <row r="156" spans="1:2" ht="15">
      <c r="A156" s="33" t="s">
        <v>121</v>
      </c>
      <c r="B156" s="47">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893</v>
      </c>
    </row>
    <row r="6" spans="1:18" ht="409.5">
      <c r="A6">
        <v>0</v>
      </c>
      <c r="B6" s="1" t="s">
        <v>136</v>
      </c>
      <c r="C6">
        <v>1</v>
      </c>
      <c r="D6" t="s">
        <v>59</v>
      </c>
      <c r="E6" t="s">
        <v>59</v>
      </c>
      <c r="F6">
        <v>0</v>
      </c>
      <c r="H6" t="s">
        <v>71</v>
      </c>
      <c r="J6" t="s">
        <v>173</v>
      </c>
      <c r="K6" s="13" t="s">
        <v>894</v>
      </c>
      <c r="R6" t="s">
        <v>129</v>
      </c>
    </row>
    <row r="7" spans="1:11" ht="409.5">
      <c r="A7">
        <v>2</v>
      </c>
      <c r="B7">
        <v>1</v>
      </c>
      <c r="C7">
        <v>0</v>
      </c>
      <c r="D7" t="s">
        <v>60</v>
      </c>
      <c r="E7" t="s">
        <v>60</v>
      </c>
      <c r="F7">
        <v>2</v>
      </c>
      <c r="H7" t="s">
        <v>72</v>
      </c>
      <c r="J7" t="s">
        <v>174</v>
      </c>
      <c r="K7" s="13" t="s">
        <v>895</v>
      </c>
    </row>
    <row r="8" spans="1:11" ht="409.5">
      <c r="A8"/>
      <c r="B8">
        <v>2</v>
      </c>
      <c r="C8">
        <v>2</v>
      </c>
      <c r="D8" t="s">
        <v>61</v>
      </c>
      <c r="E8" t="s">
        <v>61</v>
      </c>
      <c r="H8" t="s">
        <v>73</v>
      </c>
      <c r="J8" t="s">
        <v>175</v>
      </c>
      <c r="K8" s="13" t="s">
        <v>896</v>
      </c>
    </row>
    <row r="9" spans="1:11" ht="409.5">
      <c r="A9"/>
      <c r="B9">
        <v>3</v>
      </c>
      <c r="C9">
        <v>4</v>
      </c>
      <c r="D9" t="s">
        <v>62</v>
      </c>
      <c r="E9" t="s">
        <v>62</v>
      </c>
      <c r="H9" t="s">
        <v>74</v>
      </c>
      <c r="J9" t="s">
        <v>176</v>
      </c>
      <c r="K9" s="13" t="s">
        <v>897</v>
      </c>
    </row>
    <row r="10" spans="1:11" ht="15">
      <c r="A10"/>
      <c r="B10">
        <v>4</v>
      </c>
      <c r="D10" t="s">
        <v>63</v>
      </c>
      <c r="E10" t="s">
        <v>63</v>
      </c>
      <c r="H10" t="s">
        <v>75</v>
      </c>
      <c r="J10" t="s">
        <v>177</v>
      </c>
      <c r="K10" t="s">
        <v>898</v>
      </c>
    </row>
    <row r="11" spans="1:11" ht="15">
      <c r="A11"/>
      <c r="B11">
        <v>5</v>
      </c>
      <c r="D11" t="s">
        <v>46</v>
      </c>
      <c r="E11">
        <v>1</v>
      </c>
      <c r="H11" t="s">
        <v>76</v>
      </c>
      <c r="J11" t="s">
        <v>178</v>
      </c>
      <c r="K11" t="s">
        <v>899</v>
      </c>
    </row>
    <row r="12" spans="1:11" ht="15">
      <c r="A12"/>
      <c r="B12"/>
      <c r="D12" t="s">
        <v>64</v>
      </c>
      <c r="E12">
        <v>2</v>
      </c>
      <c r="H12">
        <v>0</v>
      </c>
      <c r="J12" t="s">
        <v>179</v>
      </c>
      <c r="K12" t="s">
        <v>900</v>
      </c>
    </row>
    <row r="13" spans="1:11" ht="15">
      <c r="A13"/>
      <c r="B13"/>
      <c r="D13">
        <v>1</v>
      </c>
      <c r="E13">
        <v>3</v>
      </c>
      <c r="H13">
        <v>1</v>
      </c>
      <c r="J13" t="s">
        <v>180</v>
      </c>
      <c r="K13" t="s">
        <v>901</v>
      </c>
    </row>
    <row r="14" spans="4:11" ht="15">
      <c r="D14">
        <v>2</v>
      </c>
      <c r="E14">
        <v>4</v>
      </c>
      <c r="H14">
        <v>2</v>
      </c>
      <c r="J14" t="s">
        <v>181</v>
      </c>
      <c r="K14" t="s">
        <v>902</v>
      </c>
    </row>
    <row r="15" spans="4:11" ht="15">
      <c r="D15">
        <v>3</v>
      </c>
      <c r="E15">
        <v>5</v>
      </c>
      <c r="H15">
        <v>3</v>
      </c>
      <c r="J15" t="s">
        <v>182</v>
      </c>
      <c r="K15" t="s">
        <v>903</v>
      </c>
    </row>
    <row r="16" spans="4:11" ht="15">
      <c r="D16">
        <v>4</v>
      </c>
      <c r="E16">
        <v>6</v>
      </c>
      <c r="H16">
        <v>4</v>
      </c>
      <c r="J16" t="s">
        <v>183</v>
      </c>
      <c r="K16" t="s">
        <v>904</v>
      </c>
    </row>
    <row r="17" spans="4:11" ht="15">
      <c r="D17">
        <v>5</v>
      </c>
      <c r="E17">
        <v>7</v>
      </c>
      <c r="H17">
        <v>5</v>
      </c>
      <c r="J17" t="s">
        <v>184</v>
      </c>
      <c r="K17" t="s">
        <v>905</v>
      </c>
    </row>
    <row r="18" spans="4:11" ht="15">
      <c r="D18">
        <v>6</v>
      </c>
      <c r="E18">
        <v>8</v>
      </c>
      <c r="H18">
        <v>6</v>
      </c>
      <c r="J18" t="s">
        <v>185</v>
      </c>
      <c r="K18" t="s">
        <v>906</v>
      </c>
    </row>
    <row r="19" spans="4:11" ht="15">
      <c r="D19">
        <v>7</v>
      </c>
      <c r="E19">
        <v>9</v>
      </c>
      <c r="H19">
        <v>7</v>
      </c>
      <c r="J19" t="s">
        <v>186</v>
      </c>
      <c r="K19" t="s">
        <v>907</v>
      </c>
    </row>
    <row r="20" spans="4:11" ht="409.5">
      <c r="D20">
        <v>8</v>
      </c>
      <c r="H20">
        <v>8</v>
      </c>
      <c r="J20" t="s">
        <v>187</v>
      </c>
      <c r="K20" s="13" t="s">
        <v>908</v>
      </c>
    </row>
    <row r="21" spans="4:11" ht="409.5">
      <c r="D21">
        <v>9</v>
      </c>
      <c r="H21">
        <v>9</v>
      </c>
      <c r="J21" t="s">
        <v>188</v>
      </c>
      <c r="K21" s="13" t="s">
        <v>909</v>
      </c>
    </row>
    <row r="22" spans="4:11" ht="409.5">
      <c r="D22">
        <v>10</v>
      </c>
      <c r="J22" t="s">
        <v>189</v>
      </c>
      <c r="K22" s="13" t="s">
        <v>910</v>
      </c>
    </row>
    <row r="23" spans="4:11" ht="15">
      <c r="D23">
        <v>11</v>
      </c>
      <c r="J23" t="s">
        <v>190</v>
      </c>
      <c r="K23">
        <v>18</v>
      </c>
    </row>
    <row r="24" spans="10:11" ht="15">
      <c r="J24" t="s">
        <v>192</v>
      </c>
      <c r="K24" t="s">
        <v>1507</v>
      </c>
    </row>
    <row r="25" spans="10:11" ht="409.5">
      <c r="J25" t="s">
        <v>193</v>
      </c>
      <c r="K25" s="13" t="s">
        <v>1509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12"/>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7.421875" style="0" bestFit="1" customWidth="1"/>
    <col min="16" max="16" width="7.7109375" style="0" bestFit="1" customWidth="1"/>
    <col min="17" max="17" width="23.8515625" style="0" bestFit="1" customWidth="1"/>
    <col min="18" max="18" width="10.57421875" style="0" bestFit="1" customWidth="1"/>
    <col min="19" max="19" width="12.140625" style="0" bestFit="1" customWidth="1"/>
    <col min="20" max="20" width="13.8515625" style="0" bestFit="1" customWidth="1"/>
    <col min="21" max="21" width="22.140625" style="0" bestFit="1" customWidth="1"/>
    <col min="22" max="22" width="11.7109375" style="0" bestFit="1" customWidth="1"/>
    <col min="23" max="23" width="16.421875" style="0" bestFit="1" customWidth="1"/>
    <col min="24" max="24" width="20.57421875" style="0" bestFit="1" customWidth="1"/>
    <col min="25" max="25" width="16.7109375" style="0" bestFit="1" customWidth="1"/>
    <col min="26" max="26" width="11.57421875" style="0" bestFit="1" customWidth="1"/>
    <col min="27" max="27" width="19.28125" style="0" bestFit="1" customWidth="1"/>
    <col min="28" max="28" width="18.28125" style="0" bestFit="1" customWidth="1"/>
    <col min="29" max="29" width="13.140625" style="0" bestFit="1" customWidth="1"/>
    <col min="30" max="30" width="16.7109375" style="0" bestFit="1" customWidth="1"/>
    <col min="31" max="31" width="13.140625" style="0" bestFit="1" customWidth="1"/>
    <col min="32" max="32" width="9.28125" style="0" bestFit="1" customWidth="1"/>
    <col min="33" max="33" width="12.140625" style="0" bestFit="1" customWidth="1"/>
    <col min="34" max="34" width="19.140625" style="0" bestFit="1" customWidth="1"/>
    <col min="35" max="35" width="22.57421875" style="0" bestFit="1" customWidth="1"/>
    <col min="36" max="36" width="28.8515625" style="0" bestFit="1" customWidth="1"/>
    <col min="37" max="37" width="31.7109375" style="0" bestFit="1" customWidth="1"/>
    <col min="38" max="38" width="20.8515625" style="0" bestFit="1" customWidth="1"/>
    <col min="39" max="39" width="15.57421875" style="0" bestFit="1" customWidth="1"/>
    <col min="40" max="40" width="20.7109375" style="0" bestFit="1" customWidth="1"/>
    <col min="41" max="41" width="17.57421875" style="0" bestFit="1" customWidth="1"/>
    <col min="42" max="42" width="10.28125" style="0" bestFit="1" customWidth="1"/>
    <col min="43" max="43" width="13.7109375" style="0" bestFit="1" customWidth="1"/>
    <col min="44" max="44" width="12.7109375" style="0" bestFit="1" customWidth="1"/>
    <col min="45" max="45" width="11.7109375" style="0" bestFit="1" customWidth="1"/>
    <col min="46" max="46" width="14.421875" style="0" bestFit="1" customWidth="1"/>
    <col min="47" max="48" width="16.7109375" style="0" bestFit="1" customWidth="1"/>
    <col min="49" max="49" width="17.28125" style="0" bestFit="1" customWidth="1"/>
    <col min="50" max="50" width="17.7109375" style="0" bestFit="1" customWidth="1"/>
    <col min="51" max="51" width="20.28125" style="0" bestFit="1" customWidth="1"/>
    <col min="52" max="52" width="21.8515625" style="0" bestFit="1" customWidth="1"/>
    <col min="53" max="53" width="33.00390625" style="0" bestFit="1" customWidth="1"/>
    <col min="54" max="54" width="29.7109375" style="0" bestFit="1" customWidth="1"/>
    <col min="55" max="55" width="31.28125" style="0" bestFit="1" customWidth="1"/>
    <col min="56" max="56" width="20.00390625" style="0" bestFit="1" customWidth="1"/>
    <col min="57" max="57" width="31.00390625" style="0" bestFit="1" customWidth="1"/>
    <col min="58" max="58" width="38.8515625" style="0" bestFit="1" customWidth="1"/>
    <col min="59" max="59" width="16.57421875" style="0" bestFit="1" customWidth="1"/>
    <col min="60" max="60" width="19.7109375" style="0" bestFit="1" customWidth="1"/>
    <col min="61" max="61" width="20.140625" style="0" bestFit="1" customWidth="1"/>
    <col min="62" max="62" width="17.7109375" style="0" bestFit="1" customWidth="1"/>
    <col min="63" max="63" width="19.57421875" style="0" bestFit="1" customWidth="1"/>
    <col min="64" max="64" width="40.421875" style="0" bestFit="1" customWidth="1"/>
    <col min="65" max="65" width="21.57421875" style="0" bestFit="1" customWidth="1"/>
    <col min="66" max="66" width="18.7109375" style="0" bestFit="1" customWidth="1"/>
    <col min="67" max="67" width="15.421875" style="0" bestFit="1" customWidth="1"/>
    <col min="68" max="68" width="20.7109375" style="0" bestFit="1" customWidth="1"/>
    <col min="69" max="69" width="34.421875" style="0" bestFit="1" customWidth="1"/>
    <col min="70" max="70" width="27.28125" style="0" bestFit="1" customWidth="1"/>
    <col min="71" max="71" width="24.57421875" style="0" bestFit="1" customWidth="1"/>
    <col min="72" max="72" width="30.57421875" style="0" bestFit="1" customWidth="1"/>
    <col min="73" max="73" width="22.57421875" style="0" bestFit="1" customWidth="1"/>
    <col min="74" max="74" width="19.7109375" style="0" bestFit="1" customWidth="1"/>
    <col min="75" max="75" width="22.421875" style="0" bestFit="1" customWidth="1"/>
    <col min="76" max="76" width="37.57421875" style="0" bestFit="1" customWidth="1"/>
    <col min="77" max="77" width="18.57421875" style="0" bestFit="1" customWidth="1"/>
    <col min="78" max="78" width="32.00390625" style="0" bestFit="1" customWidth="1"/>
    <col min="79" max="79" width="23.28125" style="0" bestFit="1" customWidth="1"/>
    <col min="80" max="80" width="17.28125" style="0" bestFit="1" customWidth="1"/>
    <col min="81" max="81" width="17.7109375" style="0" bestFit="1" customWidth="1"/>
    <col min="82" max="82" width="20.28125" style="0" bestFit="1" customWidth="1"/>
    <col min="83" max="83" width="21.8515625" style="0" bestFit="1" customWidth="1"/>
    <col min="84" max="84" width="33.00390625" style="0" bestFit="1" customWidth="1"/>
    <col min="85" max="85" width="29.7109375" style="0" bestFit="1" customWidth="1"/>
    <col min="86" max="86" width="31.28125" style="0" bestFit="1" customWidth="1"/>
    <col min="87" max="87" width="20.00390625" style="0" bestFit="1" customWidth="1"/>
    <col min="88" max="88" width="31.00390625" style="0" bestFit="1" customWidth="1"/>
    <col min="89" max="89" width="38.8515625" style="0" bestFit="1" customWidth="1"/>
    <col min="90" max="90" width="16.57421875" style="0" bestFit="1" customWidth="1"/>
    <col min="91" max="91" width="19.7109375" style="0" bestFit="1" customWidth="1"/>
    <col min="92" max="92" width="20.140625" style="0" bestFit="1" customWidth="1"/>
    <col min="93" max="93" width="17.7109375" style="0" bestFit="1" customWidth="1"/>
    <col min="94" max="94" width="19.57421875" style="0" bestFit="1" customWidth="1"/>
    <col min="95" max="95" width="40.421875" style="0" bestFit="1" customWidth="1"/>
    <col min="96" max="96" width="21.57421875" style="0" bestFit="1" customWidth="1"/>
    <col min="97" max="97" width="18.7109375" style="0" bestFit="1" customWidth="1"/>
    <col min="98" max="98" width="15.421875" style="0" bestFit="1" customWidth="1"/>
    <col min="99" max="99" width="20.7109375" style="0" bestFit="1" customWidth="1"/>
    <col min="100" max="100" width="34.421875" style="0" bestFit="1" customWidth="1"/>
    <col min="101" max="101" width="27.28125" style="0" bestFit="1" customWidth="1"/>
    <col min="102" max="102" width="24.57421875" style="0" bestFit="1" customWidth="1"/>
    <col min="103" max="103" width="30.57421875" style="0" bestFit="1" customWidth="1"/>
    <col min="104" max="104" width="22.57421875" style="0" bestFit="1" customWidth="1"/>
    <col min="105" max="105" width="19.7109375" style="0" bestFit="1" customWidth="1"/>
    <col min="106" max="106" width="22.421875" style="0" bestFit="1" customWidth="1"/>
    <col min="107" max="107" width="37.57421875" style="0" bestFit="1" customWidth="1"/>
    <col min="108" max="108" width="18.57421875" style="0" bestFit="1" customWidth="1"/>
    <col min="109" max="109" width="32.00390625" style="0" bestFit="1" customWidth="1"/>
    <col min="110" max="110" width="23.28125" style="0" bestFit="1" customWidth="1"/>
    <col min="111" max="112" width="17.57421875" style="0" bestFit="1" customWidth="1"/>
    <col min="113" max="114" width="23.8515625" style="0" bestFit="1" customWidth="1"/>
    <col min="115" max="116" width="24.7109375" style="0" bestFit="1" customWidth="1"/>
  </cols>
  <sheetData>
    <row r="1" spans="1:116" ht="15" customHeight="1">
      <c r="A1" s="13" t="s">
        <v>936</v>
      </c>
      <c r="B1" s="13" t="s">
        <v>937</v>
      </c>
      <c r="C1" s="13" t="s">
        <v>938</v>
      </c>
      <c r="D1" s="13" t="s">
        <v>939</v>
      </c>
      <c r="E1" s="13" t="s">
        <v>165</v>
      </c>
      <c r="F1" s="13" t="s">
        <v>194</v>
      </c>
      <c r="G1" s="13" t="s">
        <v>195</v>
      </c>
      <c r="H1" s="13" t="s">
        <v>196</v>
      </c>
      <c r="I1" s="13" t="s">
        <v>197</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c r="AA1" s="13" t="s">
        <v>215</v>
      </c>
      <c r="AB1" s="13" t="s">
        <v>216</v>
      </c>
      <c r="AC1" s="13" t="s">
        <v>217</v>
      </c>
      <c r="AD1" s="13" t="s">
        <v>218</v>
      </c>
      <c r="AE1" s="13" t="s">
        <v>219</v>
      </c>
      <c r="AF1" s="13" t="s">
        <v>220</v>
      </c>
      <c r="AG1" s="13" t="s">
        <v>221</v>
      </c>
      <c r="AH1" s="13" t="s">
        <v>222</v>
      </c>
      <c r="AI1" s="13" t="s">
        <v>223</v>
      </c>
      <c r="AJ1" s="13" t="s">
        <v>224</v>
      </c>
      <c r="AK1" s="13" t="s">
        <v>225</v>
      </c>
      <c r="AL1" s="13" t="s">
        <v>226</v>
      </c>
      <c r="AM1" s="13" t="s">
        <v>227</v>
      </c>
      <c r="AN1" s="13" t="s">
        <v>228</v>
      </c>
      <c r="AO1" s="13" t="s">
        <v>229</v>
      </c>
      <c r="AP1" s="13" t="s">
        <v>230</v>
      </c>
      <c r="AQ1" s="13" t="s">
        <v>231</v>
      </c>
      <c r="AR1" s="13" t="s">
        <v>232</v>
      </c>
      <c r="AS1" s="13" t="s">
        <v>233</v>
      </c>
      <c r="AT1" s="13" t="s">
        <v>911</v>
      </c>
      <c r="AU1" s="13" t="s">
        <v>933</v>
      </c>
      <c r="AV1" s="13" t="s">
        <v>934</v>
      </c>
      <c r="AW1" s="13" t="s">
        <v>940</v>
      </c>
      <c r="AX1" s="13" t="s">
        <v>941</v>
      </c>
      <c r="AY1" s="13" t="s">
        <v>942</v>
      </c>
      <c r="AZ1" s="13" t="s">
        <v>943</v>
      </c>
      <c r="BA1" s="13" t="s">
        <v>944</v>
      </c>
      <c r="BB1" s="13" t="s">
        <v>945</v>
      </c>
      <c r="BC1" s="13" t="s">
        <v>946</v>
      </c>
      <c r="BD1" s="13" t="s">
        <v>947</v>
      </c>
      <c r="BE1" s="13" t="s">
        <v>948</v>
      </c>
      <c r="BF1" s="13" t="s">
        <v>949</v>
      </c>
      <c r="BG1" s="13" t="s">
        <v>950</v>
      </c>
      <c r="BH1" s="13" t="s">
        <v>951</v>
      </c>
      <c r="BI1" s="13" t="s">
        <v>952</v>
      </c>
      <c r="BJ1" s="13" t="s">
        <v>953</v>
      </c>
      <c r="BK1" s="13" t="s">
        <v>954</v>
      </c>
      <c r="BL1" s="13" t="s">
        <v>955</v>
      </c>
      <c r="BM1" s="13" t="s">
        <v>956</v>
      </c>
      <c r="BN1" s="13" t="s">
        <v>957</v>
      </c>
      <c r="BO1" s="13" t="s">
        <v>960</v>
      </c>
      <c r="BP1" s="13" t="s">
        <v>961</v>
      </c>
      <c r="BQ1" s="13" t="s">
        <v>962</v>
      </c>
      <c r="BR1" s="13" t="s">
        <v>963</v>
      </c>
      <c r="BS1" s="13" t="s">
        <v>964</v>
      </c>
      <c r="BT1" s="13" t="s">
        <v>965</v>
      </c>
      <c r="BU1" s="13" t="s">
        <v>966</v>
      </c>
      <c r="BV1" s="13" t="s">
        <v>967</v>
      </c>
      <c r="BW1" s="13" t="s">
        <v>968</v>
      </c>
      <c r="BX1" s="13" t="s">
        <v>969</v>
      </c>
      <c r="BY1" s="13" t="s">
        <v>970</v>
      </c>
      <c r="BZ1" s="13" t="s">
        <v>971</v>
      </c>
      <c r="CA1" s="13" t="s">
        <v>972</v>
      </c>
      <c r="CB1" s="13" t="s">
        <v>973</v>
      </c>
      <c r="CC1" s="13" t="s">
        <v>974</v>
      </c>
      <c r="CD1" s="13" t="s">
        <v>975</v>
      </c>
      <c r="CE1" s="13" t="s">
        <v>976</v>
      </c>
      <c r="CF1" s="13" t="s">
        <v>977</v>
      </c>
      <c r="CG1" s="13" t="s">
        <v>978</v>
      </c>
      <c r="CH1" s="13" t="s">
        <v>979</v>
      </c>
      <c r="CI1" s="13" t="s">
        <v>980</v>
      </c>
      <c r="CJ1" s="13" t="s">
        <v>981</v>
      </c>
      <c r="CK1" s="13" t="s">
        <v>982</v>
      </c>
      <c r="CL1" s="13" t="s">
        <v>983</v>
      </c>
      <c r="CM1" s="13" t="s">
        <v>984</v>
      </c>
      <c r="CN1" s="13" t="s">
        <v>985</v>
      </c>
      <c r="CO1" s="13" t="s">
        <v>986</v>
      </c>
      <c r="CP1" s="13" t="s">
        <v>987</v>
      </c>
      <c r="CQ1" s="13" t="s">
        <v>988</v>
      </c>
      <c r="CR1" s="13" t="s">
        <v>989</v>
      </c>
      <c r="CS1" s="13" t="s">
        <v>990</v>
      </c>
      <c r="CT1" s="13" t="s">
        <v>991</v>
      </c>
      <c r="CU1" s="13" t="s">
        <v>992</v>
      </c>
      <c r="CV1" s="13" t="s">
        <v>993</v>
      </c>
      <c r="CW1" s="13" t="s">
        <v>994</v>
      </c>
      <c r="CX1" s="13" t="s">
        <v>995</v>
      </c>
      <c r="CY1" s="13" t="s">
        <v>996</v>
      </c>
      <c r="CZ1" s="13" t="s">
        <v>997</v>
      </c>
      <c r="DA1" s="13" t="s">
        <v>998</v>
      </c>
      <c r="DB1" s="13" t="s">
        <v>999</v>
      </c>
      <c r="DC1" s="13" t="s">
        <v>1000</v>
      </c>
      <c r="DD1" s="13" t="s">
        <v>1001</v>
      </c>
      <c r="DE1" s="13" t="s">
        <v>1002</v>
      </c>
      <c r="DF1" s="13" t="s">
        <v>1003</v>
      </c>
      <c r="DG1" s="13" t="s">
        <v>1004</v>
      </c>
      <c r="DH1" s="13" t="s">
        <v>1005</v>
      </c>
      <c r="DI1" s="13" t="s">
        <v>1006</v>
      </c>
      <c r="DJ1" s="13" t="s">
        <v>1007</v>
      </c>
      <c r="DK1" s="13" t="s">
        <v>1008</v>
      </c>
      <c r="DL1" s="13" t="s">
        <v>1009</v>
      </c>
    </row>
    <row r="2" spans="1:116" ht="15">
      <c r="A2" s="87" t="s">
        <v>529</v>
      </c>
      <c r="B2" s="87" t="s">
        <v>528</v>
      </c>
      <c r="C2" s="87" t="s">
        <v>273</v>
      </c>
      <c r="D2" s="87" t="s">
        <v>282</v>
      </c>
      <c r="E2" s="87"/>
      <c r="F2" s="87" t="s">
        <v>285</v>
      </c>
      <c r="G2" s="118">
        <v>43706.80554398148</v>
      </c>
      <c r="H2" s="87" t="s">
        <v>297</v>
      </c>
      <c r="I2" s="87"/>
      <c r="J2" s="87"/>
      <c r="K2" s="87"/>
      <c r="L2" s="87"/>
      <c r="M2" s="87" t="s">
        <v>373</v>
      </c>
      <c r="N2" s="118">
        <v>43706.80554398148</v>
      </c>
      <c r="O2" s="118">
        <v>43706</v>
      </c>
      <c r="P2" s="119">
        <v>0.8055439814814815</v>
      </c>
      <c r="Q2" s="87" t="s">
        <v>477</v>
      </c>
      <c r="R2" s="87"/>
      <c r="S2" s="87"/>
      <c r="T2" s="87" t="s">
        <v>529</v>
      </c>
      <c r="U2" s="87"/>
      <c r="V2" s="87" t="b">
        <v>0</v>
      </c>
      <c r="W2" s="87">
        <v>0</v>
      </c>
      <c r="X2" s="87"/>
      <c r="Y2" s="87" t="b">
        <v>0</v>
      </c>
      <c r="Z2" s="87" t="s">
        <v>532</v>
      </c>
      <c r="AA2" s="87"/>
      <c r="AB2" s="87"/>
      <c r="AC2" s="87" t="b">
        <v>0</v>
      </c>
      <c r="AD2" s="87">
        <v>4</v>
      </c>
      <c r="AE2" s="87" t="s">
        <v>528</v>
      </c>
      <c r="AF2" s="87" t="s">
        <v>536</v>
      </c>
      <c r="AG2" s="87" t="b">
        <v>0</v>
      </c>
      <c r="AH2" s="87" t="s">
        <v>528</v>
      </c>
      <c r="AI2" s="87" t="s">
        <v>196</v>
      </c>
      <c r="AJ2" s="87">
        <v>0</v>
      </c>
      <c r="AK2" s="87">
        <v>0</v>
      </c>
      <c r="AL2" s="87"/>
      <c r="AM2" s="87"/>
      <c r="AN2" s="87"/>
      <c r="AO2" s="87"/>
      <c r="AP2" s="87"/>
      <c r="AQ2" s="87"/>
      <c r="AR2" s="87"/>
      <c r="AS2" s="87"/>
      <c r="AT2" s="87">
        <v>1</v>
      </c>
      <c r="AU2" s="87">
        <v>3</v>
      </c>
      <c r="AV2" s="87">
        <v>3</v>
      </c>
      <c r="AW2" s="87" t="s">
        <v>273</v>
      </c>
      <c r="AX2" s="87"/>
      <c r="AY2" s="87"/>
      <c r="AZ2" s="87"/>
      <c r="BA2" s="87"/>
      <c r="BB2" s="87"/>
      <c r="BC2" s="87"/>
      <c r="BD2" s="87"/>
      <c r="BE2" s="87"/>
      <c r="BF2" s="87"/>
      <c r="BG2" s="87" t="s">
        <v>613</v>
      </c>
      <c r="BH2" s="87">
        <v>373</v>
      </c>
      <c r="BI2" s="87">
        <v>568</v>
      </c>
      <c r="BJ2" s="87">
        <v>18354</v>
      </c>
      <c r="BK2" s="87">
        <v>5800</v>
      </c>
      <c r="BL2" s="87"/>
      <c r="BM2" s="87" t="s">
        <v>660</v>
      </c>
      <c r="BN2" s="87" t="s">
        <v>692</v>
      </c>
      <c r="BO2" s="87"/>
      <c r="BP2" s="87"/>
      <c r="BQ2" s="118">
        <v>42085.858622685184</v>
      </c>
      <c r="BR2" s="87" t="s">
        <v>764</v>
      </c>
      <c r="BS2" s="87" t="b">
        <v>0</v>
      </c>
      <c r="BT2" s="87" t="b">
        <v>0</v>
      </c>
      <c r="BU2" s="87" t="b">
        <v>1</v>
      </c>
      <c r="BV2" s="87"/>
      <c r="BW2" s="87">
        <v>2</v>
      </c>
      <c r="BX2" s="87" t="s">
        <v>765</v>
      </c>
      <c r="BY2" s="87" t="b">
        <v>0</v>
      </c>
      <c r="BZ2" s="87" t="s">
        <v>66</v>
      </c>
      <c r="CA2" s="87">
        <v>3</v>
      </c>
      <c r="CB2" s="87" t="s">
        <v>282</v>
      </c>
      <c r="CC2" s="87"/>
      <c r="CD2" s="87"/>
      <c r="CE2" s="87"/>
      <c r="CF2" s="87"/>
      <c r="CG2" s="87"/>
      <c r="CH2" s="87"/>
      <c r="CI2" s="87"/>
      <c r="CJ2" s="87"/>
      <c r="CK2" s="87"/>
      <c r="CL2" s="87" t="s">
        <v>602</v>
      </c>
      <c r="CM2" s="87">
        <v>293</v>
      </c>
      <c r="CN2" s="87">
        <v>29126</v>
      </c>
      <c r="CO2" s="87">
        <v>13416</v>
      </c>
      <c r="CP2" s="87">
        <v>7719</v>
      </c>
      <c r="CQ2" s="87"/>
      <c r="CR2" s="87" t="s">
        <v>652</v>
      </c>
      <c r="CS2" s="87" t="s">
        <v>685</v>
      </c>
      <c r="CT2" s="87" t="s">
        <v>724</v>
      </c>
      <c r="CU2" s="87"/>
      <c r="CV2" s="118">
        <v>40401.728425925925</v>
      </c>
      <c r="CW2" s="87" t="s">
        <v>757</v>
      </c>
      <c r="CX2" s="87" t="b">
        <v>0</v>
      </c>
      <c r="CY2" s="87" t="b">
        <v>0</v>
      </c>
      <c r="CZ2" s="87" t="b">
        <v>0</v>
      </c>
      <c r="DA2" s="87"/>
      <c r="DB2" s="87">
        <v>83</v>
      </c>
      <c r="DC2" s="87" t="s">
        <v>765</v>
      </c>
      <c r="DD2" s="87" t="b">
        <v>0</v>
      </c>
      <c r="DE2" s="87" t="s">
        <v>65</v>
      </c>
      <c r="DF2" s="87">
        <v>3</v>
      </c>
      <c r="DG2" s="87">
        <v>1</v>
      </c>
      <c r="DH2" s="87">
        <v>1</v>
      </c>
      <c r="DI2" s="87">
        <v>2</v>
      </c>
      <c r="DJ2" s="87">
        <v>1</v>
      </c>
      <c r="DK2" s="87">
        <v>-19.25</v>
      </c>
      <c r="DL2" s="87">
        <v>-17.75</v>
      </c>
    </row>
    <row r="3" spans="1:116" ht="15">
      <c r="A3" s="87" t="s">
        <v>529</v>
      </c>
      <c r="B3" s="87" t="s">
        <v>528</v>
      </c>
      <c r="C3" s="87" t="s">
        <v>273</v>
      </c>
      <c r="D3" s="87" t="s">
        <v>272</v>
      </c>
      <c r="E3" s="87"/>
      <c r="F3" s="87" t="s">
        <v>286</v>
      </c>
      <c r="G3" s="118">
        <v>43706.80554398148</v>
      </c>
      <c r="H3" s="87" t="s">
        <v>297</v>
      </c>
      <c r="I3" s="87"/>
      <c r="J3" s="87"/>
      <c r="K3" s="87"/>
      <c r="L3" s="87"/>
      <c r="M3" s="87" t="s">
        <v>373</v>
      </c>
      <c r="N3" s="118">
        <v>43706.80554398148</v>
      </c>
      <c r="O3" s="118">
        <v>43706</v>
      </c>
      <c r="P3" s="119">
        <v>0.8055439814814815</v>
      </c>
      <c r="Q3" s="87" t="s">
        <v>477</v>
      </c>
      <c r="R3" s="87"/>
      <c r="S3" s="87"/>
      <c r="T3" s="87" t="s">
        <v>529</v>
      </c>
      <c r="U3" s="87"/>
      <c r="V3" s="87" t="b">
        <v>0</v>
      </c>
      <c r="W3" s="87">
        <v>0</v>
      </c>
      <c r="X3" s="87"/>
      <c r="Y3" s="87" t="b">
        <v>0</v>
      </c>
      <c r="Z3" s="87" t="s">
        <v>532</v>
      </c>
      <c r="AA3" s="87"/>
      <c r="AB3" s="87"/>
      <c r="AC3" s="87" t="b">
        <v>0</v>
      </c>
      <c r="AD3" s="87">
        <v>4</v>
      </c>
      <c r="AE3" s="87" t="s">
        <v>528</v>
      </c>
      <c r="AF3" s="87" t="s">
        <v>536</v>
      </c>
      <c r="AG3" s="87" t="b">
        <v>0</v>
      </c>
      <c r="AH3" s="87" t="s">
        <v>528</v>
      </c>
      <c r="AI3" s="87" t="s">
        <v>196</v>
      </c>
      <c r="AJ3" s="87">
        <v>0</v>
      </c>
      <c r="AK3" s="87">
        <v>0</v>
      </c>
      <c r="AL3" s="87"/>
      <c r="AM3" s="87"/>
      <c r="AN3" s="87"/>
      <c r="AO3" s="87"/>
      <c r="AP3" s="87"/>
      <c r="AQ3" s="87"/>
      <c r="AR3" s="87"/>
      <c r="AS3" s="87"/>
      <c r="AT3" s="87">
        <v>1</v>
      </c>
      <c r="AU3" s="87">
        <v>3</v>
      </c>
      <c r="AV3" s="87">
        <v>3</v>
      </c>
      <c r="AW3" s="87" t="s">
        <v>273</v>
      </c>
      <c r="AX3" s="87"/>
      <c r="AY3" s="87"/>
      <c r="AZ3" s="87"/>
      <c r="BA3" s="87"/>
      <c r="BB3" s="87"/>
      <c r="BC3" s="87"/>
      <c r="BD3" s="87"/>
      <c r="BE3" s="87"/>
      <c r="BF3" s="87"/>
      <c r="BG3" s="87" t="s">
        <v>613</v>
      </c>
      <c r="BH3" s="87">
        <v>373</v>
      </c>
      <c r="BI3" s="87">
        <v>568</v>
      </c>
      <c r="BJ3" s="87">
        <v>18354</v>
      </c>
      <c r="BK3" s="87">
        <v>5800</v>
      </c>
      <c r="BL3" s="87"/>
      <c r="BM3" s="87" t="s">
        <v>660</v>
      </c>
      <c r="BN3" s="87" t="s">
        <v>692</v>
      </c>
      <c r="BO3" s="87"/>
      <c r="BP3" s="87"/>
      <c r="BQ3" s="118">
        <v>42085.858622685184</v>
      </c>
      <c r="BR3" s="87" t="s">
        <v>764</v>
      </c>
      <c r="BS3" s="87" t="b">
        <v>0</v>
      </c>
      <c r="BT3" s="87" t="b">
        <v>0</v>
      </c>
      <c r="BU3" s="87" t="b">
        <v>1</v>
      </c>
      <c r="BV3" s="87"/>
      <c r="BW3" s="87">
        <v>2</v>
      </c>
      <c r="BX3" s="87" t="s">
        <v>765</v>
      </c>
      <c r="BY3" s="87" t="b">
        <v>0</v>
      </c>
      <c r="BZ3" s="87" t="s">
        <v>66</v>
      </c>
      <c r="CA3" s="87">
        <v>3</v>
      </c>
      <c r="CB3" s="87" t="s">
        <v>272</v>
      </c>
      <c r="CC3" s="87"/>
      <c r="CD3" s="87"/>
      <c r="CE3" s="87"/>
      <c r="CF3" s="87"/>
      <c r="CG3" s="87"/>
      <c r="CH3" s="87"/>
      <c r="CI3" s="87"/>
      <c r="CJ3" s="87"/>
      <c r="CK3" s="87"/>
      <c r="CL3" s="87" t="s">
        <v>601</v>
      </c>
      <c r="CM3" s="87">
        <v>492</v>
      </c>
      <c r="CN3" s="87">
        <v>8337</v>
      </c>
      <c r="CO3" s="87">
        <v>40856</v>
      </c>
      <c r="CP3" s="87">
        <v>14741</v>
      </c>
      <c r="CQ3" s="87"/>
      <c r="CR3" s="87" t="s">
        <v>651</v>
      </c>
      <c r="CS3" s="87" t="s">
        <v>685</v>
      </c>
      <c r="CT3" s="87" t="s">
        <v>723</v>
      </c>
      <c r="CU3" s="87"/>
      <c r="CV3" s="118">
        <v>40690.025300925925</v>
      </c>
      <c r="CW3" s="87" t="s">
        <v>756</v>
      </c>
      <c r="CX3" s="87" t="b">
        <v>0</v>
      </c>
      <c r="CY3" s="87" t="b">
        <v>0</v>
      </c>
      <c r="CZ3" s="87" t="b">
        <v>1</v>
      </c>
      <c r="DA3" s="87"/>
      <c r="DB3" s="87">
        <v>27</v>
      </c>
      <c r="DC3" s="87" t="s">
        <v>765</v>
      </c>
      <c r="DD3" s="87" t="b">
        <v>0</v>
      </c>
      <c r="DE3" s="87" t="s">
        <v>66</v>
      </c>
      <c r="DF3" s="87">
        <v>3</v>
      </c>
      <c r="DG3" s="87">
        <v>1</v>
      </c>
      <c r="DH3" s="87">
        <v>1</v>
      </c>
      <c r="DI3" s="87">
        <v>2</v>
      </c>
      <c r="DJ3" s="87">
        <v>1</v>
      </c>
      <c r="DK3" s="87">
        <v>-19.25</v>
      </c>
      <c r="DL3" s="87">
        <v>-17.75</v>
      </c>
    </row>
    <row r="4" spans="1:116" ht="15">
      <c r="A4" s="87" t="s">
        <v>527</v>
      </c>
      <c r="B4" s="87" t="s">
        <v>527</v>
      </c>
      <c r="C4" s="87" t="s">
        <v>271</v>
      </c>
      <c r="D4" s="87" t="s">
        <v>271</v>
      </c>
      <c r="E4" s="87"/>
      <c r="F4" s="87" t="s">
        <v>196</v>
      </c>
      <c r="G4" s="118">
        <v>43706.72167824074</v>
      </c>
      <c r="H4" s="87" t="s">
        <v>305</v>
      </c>
      <c r="I4" s="87"/>
      <c r="J4" s="87"/>
      <c r="K4" s="87" t="s">
        <v>321</v>
      </c>
      <c r="L4" s="87"/>
      <c r="M4" s="87" t="s">
        <v>371</v>
      </c>
      <c r="N4" s="118">
        <v>43706.72167824074</v>
      </c>
      <c r="O4" s="118">
        <v>43706</v>
      </c>
      <c r="P4" s="119">
        <v>0.7216782407407408</v>
      </c>
      <c r="Q4" s="87" t="s">
        <v>475</v>
      </c>
      <c r="R4" s="87"/>
      <c r="S4" s="87"/>
      <c r="T4" s="87" t="s">
        <v>527</v>
      </c>
      <c r="U4" s="87"/>
      <c r="V4" s="87" t="b">
        <v>0</v>
      </c>
      <c r="W4" s="87">
        <v>0</v>
      </c>
      <c r="X4" s="87"/>
      <c r="Y4" s="87" t="b">
        <v>0</v>
      </c>
      <c r="Z4" s="87" t="s">
        <v>531</v>
      </c>
      <c r="AA4" s="87"/>
      <c r="AB4" s="87"/>
      <c r="AC4" s="87" t="b">
        <v>0</v>
      </c>
      <c r="AD4" s="87">
        <v>0</v>
      </c>
      <c r="AE4" s="87"/>
      <c r="AF4" s="87" t="s">
        <v>534</v>
      </c>
      <c r="AG4" s="87" t="b">
        <v>0</v>
      </c>
      <c r="AH4" s="87" t="s">
        <v>527</v>
      </c>
      <c r="AI4" s="87" t="s">
        <v>196</v>
      </c>
      <c r="AJ4" s="87">
        <v>0</v>
      </c>
      <c r="AK4" s="87">
        <v>0</v>
      </c>
      <c r="AL4" s="87"/>
      <c r="AM4" s="87"/>
      <c r="AN4" s="87"/>
      <c r="AO4" s="87"/>
      <c r="AP4" s="87"/>
      <c r="AQ4" s="87"/>
      <c r="AR4" s="87"/>
      <c r="AS4" s="87"/>
      <c r="AT4" s="87">
        <v>2</v>
      </c>
      <c r="AU4" s="87">
        <v>1</v>
      </c>
      <c r="AV4" s="87">
        <v>1</v>
      </c>
      <c r="AW4" s="87" t="s">
        <v>271</v>
      </c>
      <c r="AX4" s="87"/>
      <c r="AY4" s="87"/>
      <c r="AZ4" s="87"/>
      <c r="BA4" s="87"/>
      <c r="BB4" s="87"/>
      <c r="BC4" s="87"/>
      <c r="BD4" s="87"/>
      <c r="BE4" s="87"/>
      <c r="BF4" s="87"/>
      <c r="BG4" s="87" t="s">
        <v>612</v>
      </c>
      <c r="BH4" s="87">
        <v>501</v>
      </c>
      <c r="BI4" s="87">
        <v>131</v>
      </c>
      <c r="BJ4" s="87">
        <v>146</v>
      </c>
      <c r="BK4" s="87">
        <v>217</v>
      </c>
      <c r="BL4" s="87"/>
      <c r="BM4" s="87" t="s">
        <v>659</v>
      </c>
      <c r="BN4" s="87" t="s">
        <v>691</v>
      </c>
      <c r="BO4" s="87"/>
      <c r="BP4" s="87"/>
      <c r="BQ4" s="118">
        <v>43339.758206018516</v>
      </c>
      <c r="BR4" s="87"/>
      <c r="BS4" s="87" t="b">
        <v>1</v>
      </c>
      <c r="BT4" s="87" t="b">
        <v>0</v>
      </c>
      <c r="BU4" s="87" t="b">
        <v>0</v>
      </c>
      <c r="BV4" s="87"/>
      <c r="BW4" s="87">
        <v>3</v>
      </c>
      <c r="BX4" s="87"/>
      <c r="BY4" s="87" t="b">
        <v>0</v>
      </c>
      <c r="BZ4" s="87" t="s">
        <v>66</v>
      </c>
      <c r="CA4" s="87">
        <v>1</v>
      </c>
      <c r="CB4" s="87" t="s">
        <v>271</v>
      </c>
      <c r="CC4" s="87"/>
      <c r="CD4" s="87"/>
      <c r="CE4" s="87"/>
      <c r="CF4" s="87"/>
      <c r="CG4" s="87"/>
      <c r="CH4" s="87"/>
      <c r="CI4" s="87"/>
      <c r="CJ4" s="87"/>
      <c r="CK4" s="87"/>
      <c r="CL4" s="87" t="s">
        <v>612</v>
      </c>
      <c r="CM4" s="87">
        <v>501</v>
      </c>
      <c r="CN4" s="87">
        <v>131</v>
      </c>
      <c r="CO4" s="87">
        <v>146</v>
      </c>
      <c r="CP4" s="87">
        <v>217</v>
      </c>
      <c r="CQ4" s="87"/>
      <c r="CR4" s="87" t="s">
        <v>659</v>
      </c>
      <c r="CS4" s="87" t="s">
        <v>691</v>
      </c>
      <c r="CT4" s="87"/>
      <c r="CU4" s="87"/>
      <c r="CV4" s="118">
        <v>43339.758206018516</v>
      </c>
      <c r="CW4" s="87"/>
      <c r="CX4" s="87" t="b">
        <v>1</v>
      </c>
      <c r="CY4" s="87" t="b">
        <v>0</v>
      </c>
      <c r="CZ4" s="87" t="b">
        <v>0</v>
      </c>
      <c r="DA4" s="87"/>
      <c r="DB4" s="87">
        <v>3</v>
      </c>
      <c r="DC4" s="87"/>
      <c r="DD4" s="87" t="b">
        <v>0</v>
      </c>
      <c r="DE4" s="87" t="s">
        <v>66</v>
      </c>
      <c r="DF4" s="87">
        <v>1</v>
      </c>
      <c r="DG4" s="87">
        <v>2</v>
      </c>
      <c r="DH4" s="87">
        <v>2</v>
      </c>
      <c r="DI4" s="87">
        <v>1</v>
      </c>
      <c r="DJ4" s="87">
        <v>1</v>
      </c>
      <c r="DK4" s="87">
        <v>-16.75</v>
      </c>
      <c r="DL4" s="87">
        <v>-16.75</v>
      </c>
    </row>
    <row r="5" spans="1:116" ht="15">
      <c r="A5" s="87" t="s">
        <v>526</v>
      </c>
      <c r="B5" s="87" t="s">
        <v>526</v>
      </c>
      <c r="C5" s="87" t="s">
        <v>271</v>
      </c>
      <c r="D5" s="87" t="s">
        <v>271</v>
      </c>
      <c r="E5" s="87"/>
      <c r="F5" s="87" t="s">
        <v>196</v>
      </c>
      <c r="G5" s="118">
        <v>43703.554143518515</v>
      </c>
      <c r="H5" s="87" t="s">
        <v>304</v>
      </c>
      <c r="I5" s="87"/>
      <c r="J5" s="87"/>
      <c r="K5" s="87" t="s">
        <v>329</v>
      </c>
      <c r="L5" s="87" t="s">
        <v>336</v>
      </c>
      <c r="M5" s="87" t="s">
        <v>336</v>
      </c>
      <c r="N5" s="118">
        <v>43703.554143518515</v>
      </c>
      <c r="O5" s="118">
        <v>43703</v>
      </c>
      <c r="P5" s="119">
        <v>0.5541435185185185</v>
      </c>
      <c r="Q5" s="87" t="s">
        <v>474</v>
      </c>
      <c r="R5" s="87"/>
      <c r="S5" s="87"/>
      <c r="T5" s="87" t="s">
        <v>526</v>
      </c>
      <c r="U5" s="87"/>
      <c r="V5" s="87" t="b">
        <v>0</v>
      </c>
      <c r="W5" s="87">
        <v>7</v>
      </c>
      <c r="X5" s="87"/>
      <c r="Y5" s="87" t="b">
        <v>0</v>
      </c>
      <c r="Z5" s="87" t="s">
        <v>531</v>
      </c>
      <c r="AA5" s="87"/>
      <c r="AB5" s="87"/>
      <c r="AC5" s="87" t="b">
        <v>0</v>
      </c>
      <c r="AD5" s="87">
        <v>0</v>
      </c>
      <c r="AE5" s="87"/>
      <c r="AF5" s="87" t="s">
        <v>534</v>
      </c>
      <c r="AG5" s="87" t="b">
        <v>0</v>
      </c>
      <c r="AH5" s="87" t="s">
        <v>526</v>
      </c>
      <c r="AI5" s="87" t="s">
        <v>196</v>
      </c>
      <c r="AJ5" s="87">
        <v>0</v>
      </c>
      <c r="AK5" s="87">
        <v>0</v>
      </c>
      <c r="AL5" s="87"/>
      <c r="AM5" s="87"/>
      <c r="AN5" s="87"/>
      <c r="AO5" s="87"/>
      <c r="AP5" s="87"/>
      <c r="AQ5" s="87"/>
      <c r="AR5" s="87"/>
      <c r="AS5" s="87"/>
      <c r="AT5" s="87">
        <v>2</v>
      </c>
      <c r="AU5" s="87">
        <v>1</v>
      </c>
      <c r="AV5" s="87">
        <v>1</v>
      </c>
      <c r="AW5" s="87" t="s">
        <v>271</v>
      </c>
      <c r="AX5" s="87"/>
      <c r="AY5" s="87"/>
      <c r="AZ5" s="87"/>
      <c r="BA5" s="87"/>
      <c r="BB5" s="87"/>
      <c r="BC5" s="87"/>
      <c r="BD5" s="87"/>
      <c r="BE5" s="87"/>
      <c r="BF5" s="87"/>
      <c r="BG5" s="87" t="s">
        <v>612</v>
      </c>
      <c r="BH5" s="87">
        <v>501</v>
      </c>
      <c r="BI5" s="87">
        <v>131</v>
      </c>
      <c r="BJ5" s="87">
        <v>146</v>
      </c>
      <c r="BK5" s="87">
        <v>217</v>
      </c>
      <c r="BL5" s="87"/>
      <c r="BM5" s="87" t="s">
        <v>659</v>
      </c>
      <c r="BN5" s="87" t="s">
        <v>691</v>
      </c>
      <c r="BO5" s="87"/>
      <c r="BP5" s="87"/>
      <c r="BQ5" s="118">
        <v>43339.758206018516</v>
      </c>
      <c r="BR5" s="87"/>
      <c r="BS5" s="87" t="b">
        <v>1</v>
      </c>
      <c r="BT5" s="87" t="b">
        <v>0</v>
      </c>
      <c r="BU5" s="87" t="b">
        <v>0</v>
      </c>
      <c r="BV5" s="87"/>
      <c r="BW5" s="87">
        <v>3</v>
      </c>
      <c r="BX5" s="87"/>
      <c r="BY5" s="87" t="b">
        <v>0</v>
      </c>
      <c r="BZ5" s="87" t="s">
        <v>66</v>
      </c>
      <c r="CA5" s="87">
        <v>1</v>
      </c>
      <c r="CB5" s="87" t="s">
        <v>271</v>
      </c>
      <c r="CC5" s="87"/>
      <c r="CD5" s="87"/>
      <c r="CE5" s="87"/>
      <c r="CF5" s="87"/>
      <c r="CG5" s="87"/>
      <c r="CH5" s="87"/>
      <c r="CI5" s="87"/>
      <c r="CJ5" s="87"/>
      <c r="CK5" s="87"/>
      <c r="CL5" s="87" t="s">
        <v>612</v>
      </c>
      <c r="CM5" s="87">
        <v>501</v>
      </c>
      <c r="CN5" s="87">
        <v>131</v>
      </c>
      <c r="CO5" s="87">
        <v>146</v>
      </c>
      <c r="CP5" s="87">
        <v>217</v>
      </c>
      <c r="CQ5" s="87"/>
      <c r="CR5" s="87" t="s">
        <v>659</v>
      </c>
      <c r="CS5" s="87" t="s">
        <v>691</v>
      </c>
      <c r="CT5" s="87"/>
      <c r="CU5" s="87"/>
      <c r="CV5" s="118">
        <v>43339.758206018516</v>
      </c>
      <c r="CW5" s="87"/>
      <c r="CX5" s="87" t="b">
        <v>1</v>
      </c>
      <c r="CY5" s="87" t="b">
        <v>0</v>
      </c>
      <c r="CZ5" s="87" t="b">
        <v>0</v>
      </c>
      <c r="DA5" s="87"/>
      <c r="DB5" s="87">
        <v>3</v>
      </c>
      <c r="DC5" s="87"/>
      <c r="DD5" s="87" t="b">
        <v>0</v>
      </c>
      <c r="DE5" s="87" t="s">
        <v>66</v>
      </c>
      <c r="DF5" s="87">
        <v>1</v>
      </c>
      <c r="DG5" s="87">
        <v>3</v>
      </c>
      <c r="DH5" s="87">
        <v>3</v>
      </c>
      <c r="DI5" s="87">
        <v>1</v>
      </c>
      <c r="DJ5" s="87">
        <v>1</v>
      </c>
      <c r="DK5" s="87">
        <v>-15.75</v>
      </c>
      <c r="DL5" s="87">
        <v>-15.75</v>
      </c>
    </row>
    <row r="6" spans="1:116" ht="15">
      <c r="A6" s="87" t="s">
        <v>525</v>
      </c>
      <c r="B6" s="87" t="s">
        <v>525</v>
      </c>
      <c r="C6" s="87" t="s">
        <v>271</v>
      </c>
      <c r="D6" s="87" t="s">
        <v>267</v>
      </c>
      <c r="E6" s="87"/>
      <c r="F6" s="87" t="s">
        <v>285</v>
      </c>
      <c r="G6" s="118">
        <v>43706.77358796296</v>
      </c>
      <c r="H6" s="87" t="s">
        <v>303</v>
      </c>
      <c r="I6" s="87"/>
      <c r="J6" s="87"/>
      <c r="K6" s="87" t="s">
        <v>321</v>
      </c>
      <c r="L6" s="87" t="s">
        <v>335</v>
      </c>
      <c r="M6" s="87" t="s">
        <v>335</v>
      </c>
      <c r="N6" s="118">
        <v>43706.77358796296</v>
      </c>
      <c r="O6" s="118">
        <v>43706</v>
      </c>
      <c r="P6" s="119">
        <v>0.7735879629629631</v>
      </c>
      <c r="Q6" s="87" t="s">
        <v>473</v>
      </c>
      <c r="R6" s="87"/>
      <c r="S6" s="87"/>
      <c r="T6" s="87" t="s">
        <v>525</v>
      </c>
      <c r="U6" s="87"/>
      <c r="V6" s="87" t="b">
        <v>0</v>
      </c>
      <c r="W6" s="87">
        <v>1</v>
      </c>
      <c r="X6" s="87"/>
      <c r="Y6" s="87" t="b">
        <v>0</v>
      </c>
      <c r="Z6" s="87" t="s">
        <v>531</v>
      </c>
      <c r="AA6" s="87"/>
      <c r="AB6" s="87"/>
      <c r="AC6" s="87" t="b">
        <v>0</v>
      </c>
      <c r="AD6" s="87">
        <v>0</v>
      </c>
      <c r="AE6" s="87"/>
      <c r="AF6" s="87" t="s">
        <v>534</v>
      </c>
      <c r="AG6" s="87" t="b">
        <v>0</v>
      </c>
      <c r="AH6" s="87" t="s">
        <v>525</v>
      </c>
      <c r="AI6" s="87" t="s">
        <v>196</v>
      </c>
      <c r="AJ6" s="87">
        <v>0</v>
      </c>
      <c r="AK6" s="87">
        <v>0</v>
      </c>
      <c r="AL6" s="87"/>
      <c r="AM6" s="87"/>
      <c r="AN6" s="87"/>
      <c r="AO6" s="87"/>
      <c r="AP6" s="87"/>
      <c r="AQ6" s="87"/>
      <c r="AR6" s="87"/>
      <c r="AS6" s="87"/>
      <c r="AT6" s="87">
        <v>1</v>
      </c>
      <c r="AU6" s="87">
        <v>1</v>
      </c>
      <c r="AV6" s="87">
        <v>1</v>
      </c>
      <c r="AW6" s="87" t="s">
        <v>271</v>
      </c>
      <c r="AX6" s="87"/>
      <c r="AY6" s="87"/>
      <c r="AZ6" s="87"/>
      <c r="BA6" s="87"/>
      <c r="BB6" s="87"/>
      <c r="BC6" s="87"/>
      <c r="BD6" s="87"/>
      <c r="BE6" s="87"/>
      <c r="BF6" s="87"/>
      <c r="BG6" s="87" t="s">
        <v>612</v>
      </c>
      <c r="BH6" s="87">
        <v>501</v>
      </c>
      <c r="BI6" s="87">
        <v>131</v>
      </c>
      <c r="BJ6" s="87">
        <v>146</v>
      </c>
      <c r="BK6" s="87">
        <v>217</v>
      </c>
      <c r="BL6" s="87"/>
      <c r="BM6" s="87" t="s">
        <v>659</v>
      </c>
      <c r="BN6" s="87" t="s">
        <v>691</v>
      </c>
      <c r="BO6" s="87"/>
      <c r="BP6" s="87"/>
      <c r="BQ6" s="118">
        <v>43339.758206018516</v>
      </c>
      <c r="BR6" s="87"/>
      <c r="BS6" s="87" t="b">
        <v>1</v>
      </c>
      <c r="BT6" s="87" t="b">
        <v>0</v>
      </c>
      <c r="BU6" s="87" t="b">
        <v>0</v>
      </c>
      <c r="BV6" s="87"/>
      <c r="BW6" s="87">
        <v>3</v>
      </c>
      <c r="BX6" s="87"/>
      <c r="BY6" s="87" t="b">
        <v>0</v>
      </c>
      <c r="BZ6" s="87" t="s">
        <v>66</v>
      </c>
      <c r="CA6" s="87">
        <v>1</v>
      </c>
      <c r="CB6" s="87" t="s">
        <v>267</v>
      </c>
      <c r="CC6" s="87"/>
      <c r="CD6" s="87"/>
      <c r="CE6" s="87"/>
      <c r="CF6" s="87"/>
      <c r="CG6" s="87"/>
      <c r="CH6" s="87"/>
      <c r="CI6" s="87"/>
      <c r="CJ6" s="87"/>
      <c r="CK6" s="87"/>
      <c r="CL6" s="87" t="s">
        <v>606</v>
      </c>
      <c r="CM6" s="87">
        <v>150</v>
      </c>
      <c r="CN6" s="87">
        <v>70</v>
      </c>
      <c r="CO6" s="87">
        <v>8</v>
      </c>
      <c r="CP6" s="87">
        <v>58</v>
      </c>
      <c r="CQ6" s="87"/>
      <c r="CR6" s="87"/>
      <c r="CS6" s="87"/>
      <c r="CT6" s="87"/>
      <c r="CU6" s="87"/>
      <c r="CV6" s="118">
        <v>40330.42943287037</v>
      </c>
      <c r="CW6" s="87"/>
      <c r="CX6" s="87" t="b">
        <v>1</v>
      </c>
      <c r="CY6" s="87" t="b">
        <v>1</v>
      </c>
      <c r="CZ6" s="87" t="b">
        <v>0</v>
      </c>
      <c r="DA6" s="87"/>
      <c r="DB6" s="87">
        <v>0</v>
      </c>
      <c r="DC6" s="87" t="s">
        <v>765</v>
      </c>
      <c r="DD6" s="87" t="b">
        <v>0</v>
      </c>
      <c r="DE6" s="87" t="s">
        <v>66</v>
      </c>
      <c r="DF6" s="87">
        <v>1</v>
      </c>
      <c r="DG6" s="87">
        <v>4</v>
      </c>
      <c r="DH6" s="87">
        <v>4</v>
      </c>
      <c r="DI6" s="87">
        <v>1</v>
      </c>
      <c r="DJ6" s="87">
        <v>1</v>
      </c>
      <c r="DK6" s="87">
        <v>-14.75</v>
      </c>
      <c r="DL6" s="87">
        <v>-14.75</v>
      </c>
    </row>
    <row r="7" spans="1:116" ht="15">
      <c r="A7" s="87" t="s">
        <v>524</v>
      </c>
      <c r="B7" s="87" t="s">
        <v>524</v>
      </c>
      <c r="C7" s="87" t="s">
        <v>270</v>
      </c>
      <c r="D7" s="87" t="s">
        <v>284</v>
      </c>
      <c r="E7" s="87"/>
      <c r="F7" s="87" t="s">
        <v>285</v>
      </c>
      <c r="G7" s="118">
        <v>43706.76792824074</v>
      </c>
      <c r="H7" s="87" t="s">
        <v>302</v>
      </c>
      <c r="I7" s="87" t="s">
        <v>312</v>
      </c>
      <c r="J7" s="87" t="s">
        <v>316</v>
      </c>
      <c r="K7" s="87" t="s">
        <v>328</v>
      </c>
      <c r="L7" s="87"/>
      <c r="M7" s="87" t="s">
        <v>370</v>
      </c>
      <c r="N7" s="118">
        <v>43706.76792824074</v>
      </c>
      <c r="O7" s="118">
        <v>43706</v>
      </c>
      <c r="P7" s="119">
        <v>0.7679282407407407</v>
      </c>
      <c r="Q7" s="87" t="s">
        <v>472</v>
      </c>
      <c r="R7" s="87"/>
      <c r="S7" s="87"/>
      <c r="T7" s="87" t="s">
        <v>524</v>
      </c>
      <c r="U7" s="87"/>
      <c r="V7" s="87" t="b">
        <v>0</v>
      </c>
      <c r="W7" s="87">
        <v>0</v>
      </c>
      <c r="X7" s="87"/>
      <c r="Y7" s="87" t="b">
        <v>0</v>
      </c>
      <c r="Z7" s="87" t="s">
        <v>531</v>
      </c>
      <c r="AA7" s="87"/>
      <c r="AB7" s="87"/>
      <c r="AC7" s="87" t="b">
        <v>0</v>
      </c>
      <c r="AD7" s="87">
        <v>0</v>
      </c>
      <c r="AE7" s="87"/>
      <c r="AF7" s="87" t="s">
        <v>536</v>
      </c>
      <c r="AG7" s="87" t="b">
        <v>0</v>
      </c>
      <c r="AH7" s="87" t="s">
        <v>524</v>
      </c>
      <c r="AI7" s="87" t="s">
        <v>196</v>
      </c>
      <c r="AJ7" s="87">
        <v>0</v>
      </c>
      <c r="AK7" s="87">
        <v>0</v>
      </c>
      <c r="AL7" s="87" t="s">
        <v>537</v>
      </c>
      <c r="AM7" s="87" t="s">
        <v>538</v>
      </c>
      <c r="AN7" s="87" t="s">
        <v>539</v>
      </c>
      <c r="AO7" s="87" t="s">
        <v>540</v>
      </c>
      <c r="AP7" s="87" t="s">
        <v>541</v>
      </c>
      <c r="AQ7" s="87" t="s">
        <v>540</v>
      </c>
      <c r="AR7" s="87" t="s">
        <v>542</v>
      </c>
      <c r="AS7" s="87" t="s">
        <v>543</v>
      </c>
      <c r="AT7" s="87">
        <v>1</v>
      </c>
      <c r="AU7" s="87">
        <v>8</v>
      </c>
      <c r="AV7" s="87">
        <v>8</v>
      </c>
      <c r="AW7" s="87" t="s">
        <v>270</v>
      </c>
      <c r="AX7" s="87"/>
      <c r="AY7" s="87"/>
      <c r="AZ7" s="87"/>
      <c r="BA7" s="87"/>
      <c r="BB7" s="87"/>
      <c r="BC7" s="87"/>
      <c r="BD7" s="87"/>
      <c r="BE7" s="87"/>
      <c r="BF7" s="87"/>
      <c r="BG7" s="87" t="s">
        <v>610</v>
      </c>
      <c r="BH7" s="87">
        <v>248</v>
      </c>
      <c r="BI7" s="87">
        <v>58</v>
      </c>
      <c r="BJ7" s="87">
        <v>43</v>
      </c>
      <c r="BK7" s="87">
        <v>259</v>
      </c>
      <c r="BL7" s="87"/>
      <c r="BM7" s="87" t="s">
        <v>657</v>
      </c>
      <c r="BN7" s="87" t="s">
        <v>690</v>
      </c>
      <c r="BO7" s="87" t="s">
        <v>725</v>
      </c>
      <c r="BP7" s="87"/>
      <c r="BQ7" s="118">
        <v>42899.21340277778</v>
      </c>
      <c r="BR7" s="87" t="s">
        <v>762</v>
      </c>
      <c r="BS7" s="87" t="b">
        <v>1</v>
      </c>
      <c r="BT7" s="87" t="b">
        <v>0</v>
      </c>
      <c r="BU7" s="87" t="b">
        <v>1</v>
      </c>
      <c r="BV7" s="87"/>
      <c r="BW7" s="87">
        <v>0</v>
      </c>
      <c r="BX7" s="87"/>
      <c r="BY7" s="87" t="b">
        <v>0</v>
      </c>
      <c r="BZ7" s="87" t="s">
        <v>66</v>
      </c>
      <c r="CA7" s="87">
        <v>8</v>
      </c>
      <c r="CB7" s="87" t="s">
        <v>284</v>
      </c>
      <c r="CC7" s="87"/>
      <c r="CD7" s="87"/>
      <c r="CE7" s="87"/>
      <c r="CF7" s="87"/>
      <c r="CG7" s="87"/>
      <c r="CH7" s="87"/>
      <c r="CI7" s="87"/>
      <c r="CJ7" s="87"/>
      <c r="CK7" s="87"/>
      <c r="CL7" s="87" t="s">
        <v>611</v>
      </c>
      <c r="CM7" s="87">
        <v>96</v>
      </c>
      <c r="CN7" s="87">
        <v>48</v>
      </c>
      <c r="CO7" s="87">
        <v>86</v>
      </c>
      <c r="CP7" s="87">
        <v>174</v>
      </c>
      <c r="CQ7" s="87"/>
      <c r="CR7" s="87" t="s">
        <v>658</v>
      </c>
      <c r="CS7" s="87"/>
      <c r="CT7" s="87" t="s">
        <v>725</v>
      </c>
      <c r="CU7" s="87"/>
      <c r="CV7" s="118">
        <v>42896.82503472222</v>
      </c>
      <c r="CW7" s="87" t="s">
        <v>763</v>
      </c>
      <c r="CX7" s="87" t="b">
        <v>0</v>
      </c>
      <c r="CY7" s="87" t="b">
        <v>0</v>
      </c>
      <c r="CZ7" s="87" t="b">
        <v>1</v>
      </c>
      <c r="DA7" s="87"/>
      <c r="DB7" s="87">
        <v>2</v>
      </c>
      <c r="DC7" s="87" t="s">
        <v>765</v>
      </c>
      <c r="DD7" s="87" t="b">
        <v>0</v>
      </c>
      <c r="DE7" s="87" t="s">
        <v>65</v>
      </c>
      <c r="DF7" s="87">
        <v>8</v>
      </c>
      <c r="DG7" s="87">
        <v>5</v>
      </c>
      <c r="DH7" s="87">
        <v>5</v>
      </c>
      <c r="DI7" s="87">
        <v>1</v>
      </c>
      <c r="DJ7" s="87">
        <v>1</v>
      </c>
      <c r="DK7" s="87">
        <v>-13.75</v>
      </c>
      <c r="DL7" s="87">
        <v>-13.75</v>
      </c>
    </row>
    <row r="8" spans="1:116" ht="15">
      <c r="A8" s="87" t="s">
        <v>523</v>
      </c>
      <c r="B8" s="87" t="s">
        <v>522</v>
      </c>
      <c r="C8" s="87" t="s">
        <v>269</v>
      </c>
      <c r="D8" s="87" t="s">
        <v>268</v>
      </c>
      <c r="E8" s="87"/>
      <c r="F8" s="87" t="s">
        <v>286</v>
      </c>
      <c r="G8" s="118">
        <v>43706.749768518515</v>
      </c>
      <c r="H8" s="87" t="s">
        <v>301</v>
      </c>
      <c r="I8" s="87"/>
      <c r="J8" s="87"/>
      <c r="K8" s="87"/>
      <c r="L8" s="87"/>
      <c r="M8" s="87" t="s">
        <v>369</v>
      </c>
      <c r="N8" s="118">
        <v>43706.749768518515</v>
      </c>
      <c r="O8" s="118">
        <v>43706</v>
      </c>
      <c r="P8" s="119">
        <v>0.7497685185185184</v>
      </c>
      <c r="Q8" s="87" t="s">
        <v>471</v>
      </c>
      <c r="R8" s="87"/>
      <c r="S8" s="87"/>
      <c r="T8" s="87" t="s">
        <v>523</v>
      </c>
      <c r="U8" s="87"/>
      <c r="V8" s="87" t="b">
        <v>0</v>
      </c>
      <c r="W8" s="87">
        <v>0</v>
      </c>
      <c r="X8" s="87"/>
      <c r="Y8" s="87" t="b">
        <v>0</v>
      </c>
      <c r="Z8" s="87" t="s">
        <v>531</v>
      </c>
      <c r="AA8" s="87"/>
      <c r="AB8" s="87"/>
      <c r="AC8" s="87" t="b">
        <v>0</v>
      </c>
      <c r="AD8" s="87">
        <v>1</v>
      </c>
      <c r="AE8" s="87" t="s">
        <v>522</v>
      </c>
      <c r="AF8" s="87" t="s">
        <v>533</v>
      </c>
      <c r="AG8" s="87" t="b">
        <v>0</v>
      </c>
      <c r="AH8" s="87" t="s">
        <v>522</v>
      </c>
      <c r="AI8" s="87" t="s">
        <v>196</v>
      </c>
      <c r="AJ8" s="87">
        <v>0</v>
      </c>
      <c r="AK8" s="87">
        <v>0</v>
      </c>
      <c r="AL8" s="87"/>
      <c r="AM8" s="87"/>
      <c r="AN8" s="87"/>
      <c r="AO8" s="87"/>
      <c r="AP8" s="87"/>
      <c r="AQ8" s="87"/>
      <c r="AR8" s="87"/>
      <c r="AS8" s="87"/>
      <c r="AT8" s="87">
        <v>1</v>
      </c>
      <c r="AU8" s="87">
        <v>9</v>
      </c>
      <c r="AV8" s="87">
        <v>9</v>
      </c>
      <c r="AW8" s="87" t="s">
        <v>269</v>
      </c>
      <c r="AX8" s="87"/>
      <c r="AY8" s="87"/>
      <c r="AZ8" s="87"/>
      <c r="BA8" s="87"/>
      <c r="BB8" s="87"/>
      <c r="BC8" s="87"/>
      <c r="BD8" s="87"/>
      <c r="BE8" s="87"/>
      <c r="BF8" s="87"/>
      <c r="BG8" s="87" t="s">
        <v>609</v>
      </c>
      <c r="BH8" s="87">
        <v>284</v>
      </c>
      <c r="BI8" s="87">
        <v>78</v>
      </c>
      <c r="BJ8" s="87">
        <v>297</v>
      </c>
      <c r="BK8" s="87">
        <v>275</v>
      </c>
      <c r="BL8" s="87"/>
      <c r="BM8" s="87"/>
      <c r="BN8" s="87" t="s">
        <v>689</v>
      </c>
      <c r="BO8" s="87"/>
      <c r="BP8" s="87"/>
      <c r="BQ8" s="118">
        <v>43202.24553240741</v>
      </c>
      <c r="BR8" s="87" t="s">
        <v>761</v>
      </c>
      <c r="BS8" s="87" t="b">
        <v>1</v>
      </c>
      <c r="BT8" s="87" t="b">
        <v>0</v>
      </c>
      <c r="BU8" s="87" t="b">
        <v>0</v>
      </c>
      <c r="BV8" s="87"/>
      <c r="BW8" s="87">
        <v>1</v>
      </c>
      <c r="BX8" s="87"/>
      <c r="BY8" s="87" t="b">
        <v>0</v>
      </c>
      <c r="BZ8" s="87" t="s">
        <v>66</v>
      </c>
      <c r="CA8" s="87">
        <v>9</v>
      </c>
      <c r="CB8" s="87" t="s">
        <v>268</v>
      </c>
      <c r="CC8" s="87"/>
      <c r="CD8" s="87"/>
      <c r="CE8" s="87"/>
      <c r="CF8" s="87"/>
      <c r="CG8" s="87"/>
      <c r="CH8" s="87"/>
      <c r="CI8" s="87"/>
      <c r="CJ8" s="87"/>
      <c r="CK8" s="87"/>
      <c r="CL8" s="87" t="s">
        <v>608</v>
      </c>
      <c r="CM8" s="87">
        <v>47</v>
      </c>
      <c r="CN8" s="87">
        <v>26</v>
      </c>
      <c r="CO8" s="87">
        <v>18</v>
      </c>
      <c r="CP8" s="87">
        <v>84</v>
      </c>
      <c r="CQ8" s="87"/>
      <c r="CR8" s="87"/>
      <c r="CS8" s="87"/>
      <c r="CT8" s="87"/>
      <c r="CU8" s="87"/>
      <c r="CV8" s="118">
        <v>42196.04896990741</v>
      </c>
      <c r="CW8" s="87"/>
      <c r="CX8" s="87" t="b">
        <v>1</v>
      </c>
      <c r="CY8" s="87" t="b">
        <v>0</v>
      </c>
      <c r="CZ8" s="87" t="b">
        <v>0</v>
      </c>
      <c r="DA8" s="87"/>
      <c r="DB8" s="87">
        <v>0</v>
      </c>
      <c r="DC8" s="87" t="s">
        <v>765</v>
      </c>
      <c r="DD8" s="87" t="b">
        <v>0</v>
      </c>
      <c r="DE8" s="87" t="s">
        <v>66</v>
      </c>
      <c r="DF8" s="87">
        <v>9</v>
      </c>
      <c r="DG8" s="87">
        <v>6</v>
      </c>
      <c r="DH8" s="87">
        <v>6</v>
      </c>
      <c r="DI8" s="87">
        <v>2</v>
      </c>
      <c r="DJ8" s="87">
        <v>1</v>
      </c>
      <c r="DK8" s="87">
        <v>-12.75</v>
      </c>
      <c r="DL8" s="87">
        <v>-12.75</v>
      </c>
    </row>
    <row r="9" spans="1:116" ht="15">
      <c r="A9" s="87" t="s">
        <v>522</v>
      </c>
      <c r="B9" s="87" t="s">
        <v>522</v>
      </c>
      <c r="C9" s="87" t="s">
        <v>268</v>
      </c>
      <c r="D9" s="87" t="s">
        <v>268</v>
      </c>
      <c r="E9" s="87"/>
      <c r="F9" s="87" t="s">
        <v>196</v>
      </c>
      <c r="G9" s="118">
        <v>43704.04293981481</v>
      </c>
      <c r="H9" s="87" t="s">
        <v>301</v>
      </c>
      <c r="I9" s="87" t="s">
        <v>311</v>
      </c>
      <c r="J9" s="87" t="s">
        <v>318</v>
      </c>
      <c r="K9" s="87"/>
      <c r="L9" s="87"/>
      <c r="M9" s="87" t="s">
        <v>368</v>
      </c>
      <c r="N9" s="118">
        <v>43704.04293981481</v>
      </c>
      <c r="O9" s="118">
        <v>43704</v>
      </c>
      <c r="P9" s="119">
        <v>0.04293981481481481</v>
      </c>
      <c r="Q9" s="87" t="s">
        <v>470</v>
      </c>
      <c r="R9" s="87"/>
      <c r="S9" s="87"/>
      <c r="T9" s="87" t="s">
        <v>522</v>
      </c>
      <c r="U9" s="87"/>
      <c r="V9" s="87" t="b">
        <v>0</v>
      </c>
      <c r="W9" s="87">
        <v>7</v>
      </c>
      <c r="X9" s="87"/>
      <c r="Y9" s="87" t="b">
        <v>0</v>
      </c>
      <c r="Z9" s="87" t="s">
        <v>531</v>
      </c>
      <c r="AA9" s="87"/>
      <c r="AB9" s="87"/>
      <c r="AC9" s="87" t="b">
        <v>0</v>
      </c>
      <c r="AD9" s="87">
        <v>1</v>
      </c>
      <c r="AE9" s="87"/>
      <c r="AF9" s="87" t="s">
        <v>534</v>
      </c>
      <c r="AG9" s="87" t="b">
        <v>0</v>
      </c>
      <c r="AH9" s="87" t="s">
        <v>522</v>
      </c>
      <c r="AI9" s="87" t="s">
        <v>196</v>
      </c>
      <c r="AJ9" s="87">
        <v>0</v>
      </c>
      <c r="AK9" s="87">
        <v>0</v>
      </c>
      <c r="AL9" s="87"/>
      <c r="AM9" s="87"/>
      <c r="AN9" s="87"/>
      <c r="AO9" s="87"/>
      <c r="AP9" s="87"/>
      <c r="AQ9" s="87"/>
      <c r="AR9" s="87"/>
      <c r="AS9" s="87"/>
      <c r="AT9" s="87">
        <v>1</v>
      </c>
      <c r="AU9" s="87">
        <v>9</v>
      </c>
      <c r="AV9" s="87">
        <v>9</v>
      </c>
      <c r="AW9" s="87" t="s">
        <v>268</v>
      </c>
      <c r="AX9" s="87"/>
      <c r="AY9" s="87"/>
      <c r="AZ9" s="87"/>
      <c r="BA9" s="87"/>
      <c r="BB9" s="87"/>
      <c r="BC9" s="87"/>
      <c r="BD9" s="87"/>
      <c r="BE9" s="87"/>
      <c r="BF9" s="87"/>
      <c r="BG9" s="87" t="s">
        <v>608</v>
      </c>
      <c r="BH9" s="87">
        <v>47</v>
      </c>
      <c r="BI9" s="87">
        <v>26</v>
      </c>
      <c r="BJ9" s="87">
        <v>18</v>
      </c>
      <c r="BK9" s="87">
        <v>84</v>
      </c>
      <c r="BL9" s="87"/>
      <c r="BM9" s="87"/>
      <c r="BN9" s="87"/>
      <c r="BO9" s="87"/>
      <c r="BP9" s="87"/>
      <c r="BQ9" s="118">
        <v>42196.04896990741</v>
      </c>
      <c r="BR9" s="87"/>
      <c r="BS9" s="87" t="b">
        <v>1</v>
      </c>
      <c r="BT9" s="87" t="b">
        <v>0</v>
      </c>
      <c r="BU9" s="87" t="b">
        <v>0</v>
      </c>
      <c r="BV9" s="87"/>
      <c r="BW9" s="87">
        <v>0</v>
      </c>
      <c r="BX9" s="87" t="s">
        <v>765</v>
      </c>
      <c r="BY9" s="87" t="b">
        <v>0</v>
      </c>
      <c r="BZ9" s="87" t="s">
        <v>66</v>
      </c>
      <c r="CA9" s="87">
        <v>9</v>
      </c>
      <c r="CB9" s="87" t="s">
        <v>268</v>
      </c>
      <c r="CC9" s="87"/>
      <c r="CD9" s="87"/>
      <c r="CE9" s="87"/>
      <c r="CF9" s="87"/>
      <c r="CG9" s="87"/>
      <c r="CH9" s="87"/>
      <c r="CI9" s="87"/>
      <c r="CJ9" s="87"/>
      <c r="CK9" s="87"/>
      <c r="CL9" s="87" t="s">
        <v>608</v>
      </c>
      <c r="CM9" s="87">
        <v>47</v>
      </c>
      <c r="CN9" s="87">
        <v>26</v>
      </c>
      <c r="CO9" s="87">
        <v>18</v>
      </c>
      <c r="CP9" s="87">
        <v>84</v>
      </c>
      <c r="CQ9" s="87"/>
      <c r="CR9" s="87"/>
      <c r="CS9" s="87"/>
      <c r="CT9" s="87"/>
      <c r="CU9" s="87"/>
      <c r="CV9" s="118">
        <v>42196.04896990741</v>
      </c>
      <c r="CW9" s="87"/>
      <c r="CX9" s="87" t="b">
        <v>1</v>
      </c>
      <c r="CY9" s="87" t="b">
        <v>0</v>
      </c>
      <c r="CZ9" s="87" t="b">
        <v>0</v>
      </c>
      <c r="DA9" s="87"/>
      <c r="DB9" s="87">
        <v>0</v>
      </c>
      <c r="DC9" s="87" t="s">
        <v>765</v>
      </c>
      <c r="DD9" s="87" t="b">
        <v>0</v>
      </c>
      <c r="DE9" s="87" t="s">
        <v>66</v>
      </c>
      <c r="DF9" s="87">
        <v>9</v>
      </c>
      <c r="DG9" s="87">
        <v>6</v>
      </c>
      <c r="DH9" s="87">
        <v>6</v>
      </c>
      <c r="DI9" s="87">
        <v>1</v>
      </c>
      <c r="DJ9" s="87">
        <v>1</v>
      </c>
      <c r="DK9" s="87">
        <v>-12.75</v>
      </c>
      <c r="DL9" s="87">
        <v>-12.75</v>
      </c>
    </row>
    <row r="10" spans="1:116" ht="15">
      <c r="A10" s="87" t="s">
        <v>521</v>
      </c>
      <c r="B10" s="87" t="s">
        <v>521</v>
      </c>
      <c r="C10" s="87" t="s">
        <v>266</v>
      </c>
      <c r="D10" s="87" t="s">
        <v>283</v>
      </c>
      <c r="E10" s="87"/>
      <c r="F10" s="87" t="s">
        <v>285</v>
      </c>
      <c r="G10" s="118">
        <v>43706.72237268519</v>
      </c>
      <c r="H10" s="87" t="s">
        <v>300</v>
      </c>
      <c r="I10" s="87"/>
      <c r="J10" s="87"/>
      <c r="K10" s="87"/>
      <c r="L10" s="87" t="s">
        <v>334</v>
      </c>
      <c r="M10" s="87" t="s">
        <v>334</v>
      </c>
      <c r="N10" s="118">
        <v>43706.72237268519</v>
      </c>
      <c r="O10" s="118">
        <v>43706</v>
      </c>
      <c r="P10" s="119">
        <v>0.7223726851851852</v>
      </c>
      <c r="Q10" s="87" t="s">
        <v>469</v>
      </c>
      <c r="R10" s="87"/>
      <c r="S10" s="87"/>
      <c r="T10" s="87" t="s">
        <v>521</v>
      </c>
      <c r="U10" s="87"/>
      <c r="V10" s="87" t="b">
        <v>0</v>
      </c>
      <c r="W10" s="87">
        <v>1</v>
      </c>
      <c r="X10" s="87"/>
      <c r="Y10" s="87" t="b">
        <v>0</v>
      </c>
      <c r="Z10" s="87" t="s">
        <v>531</v>
      </c>
      <c r="AA10" s="87"/>
      <c r="AB10" s="87"/>
      <c r="AC10" s="87" t="b">
        <v>0</v>
      </c>
      <c r="AD10" s="87">
        <v>0</v>
      </c>
      <c r="AE10" s="87"/>
      <c r="AF10" s="87" t="s">
        <v>533</v>
      </c>
      <c r="AG10" s="87" t="b">
        <v>0</v>
      </c>
      <c r="AH10" s="87" t="s">
        <v>521</v>
      </c>
      <c r="AI10" s="87" t="s">
        <v>196</v>
      </c>
      <c r="AJ10" s="87">
        <v>0</v>
      </c>
      <c r="AK10" s="87">
        <v>0</v>
      </c>
      <c r="AL10" s="87"/>
      <c r="AM10" s="87"/>
      <c r="AN10" s="87"/>
      <c r="AO10" s="87"/>
      <c r="AP10" s="87"/>
      <c r="AQ10" s="87"/>
      <c r="AR10" s="87"/>
      <c r="AS10" s="87"/>
      <c r="AT10" s="87">
        <v>1</v>
      </c>
      <c r="AU10" s="87">
        <v>1</v>
      </c>
      <c r="AV10" s="87">
        <v>1</v>
      </c>
      <c r="AW10" s="87" t="s">
        <v>266</v>
      </c>
      <c r="AX10" s="87"/>
      <c r="AY10" s="87"/>
      <c r="AZ10" s="87"/>
      <c r="BA10" s="87"/>
      <c r="BB10" s="87"/>
      <c r="BC10" s="87"/>
      <c r="BD10" s="87"/>
      <c r="BE10" s="87"/>
      <c r="BF10" s="87"/>
      <c r="BG10" s="87" t="s">
        <v>569</v>
      </c>
      <c r="BH10" s="87">
        <v>53</v>
      </c>
      <c r="BI10" s="87">
        <v>143</v>
      </c>
      <c r="BJ10" s="87">
        <v>70</v>
      </c>
      <c r="BK10" s="87">
        <v>61</v>
      </c>
      <c r="BL10" s="87"/>
      <c r="BM10" s="87" t="s">
        <v>617</v>
      </c>
      <c r="BN10" s="87"/>
      <c r="BO10" s="87"/>
      <c r="BP10" s="87"/>
      <c r="BQ10" s="118">
        <v>43009.83945601852</v>
      </c>
      <c r="BR10" s="87" t="s">
        <v>728</v>
      </c>
      <c r="BS10" s="87" t="b">
        <v>1</v>
      </c>
      <c r="BT10" s="87" t="b">
        <v>0</v>
      </c>
      <c r="BU10" s="87" t="b">
        <v>0</v>
      </c>
      <c r="BV10" s="87"/>
      <c r="BW10" s="87">
        <v>1</v>
      </c>
      <c r="BX10" s="87"/>
      <c r="BY10" s="87" t="b">
        <v>0</v>
      </c>
      <c r="BZ10" s="87" t="s">
        <v>66</v>
      </c>
      <c r="CA10" s="87">
        <v>1</v>
      </c>
      <c r="CB10" s="87" t="s">
        <v>283</v>
      </c>
      <c r="CC10" s="87"/>
      <c r="CD10" s="87"/>
      <c r="CE10" s="87"/>
      <c r="CF10" s="87"/>
      <c r="CG10" s="87"/>
      <c r="CH10" s="87"/>
      <c r="CI10" s="87"/>
      <c r="CJ10" s="87"/>
      <c r="CK10" s="87"/>
      <c r="CL10" s="87" t="s">
        <v>607</v>
      </c>
      <c r="CM10" s="87">
        <v>204</v>
      </c>
      <c r="CN10" s="87">
        <v>1359</v>
      </c>
      <c r="CO10" s="87">
        <v>1314</v>
      </c>
      <c r="CP10" s="87">
        <v>445</v>
      </c>
      <c r="CQ10" s="87"/>
      <c r="CR10" s="87" t="s">
        <v>656</v>
      </c>
      <c r="CS10" s="87" t="s">
        <v>688</v>
      </c>
      <c r="CT10" s="87"/>
      <c r="CU10" s="87"/>
      <c r="CV10" s="118">
        <v>39921.24292824074</v>
      </c>
      <c r="CW10" s="87" t="s">
        <v>760</v>
      </c>
      <c r="CX10" s="87" t="b">
        <v>0</v>
      </c>
      <c r="CY10" s="87" t="b">
        <v>0</v>
      </c>
      <c r="CZ10" s="87" t="b">
        <v>1</v>
      </c>
      <c r="DA10" s="87"/>
      <c r="DB10" s="87">
        <v>82</v>
      </c>
      <c r="DC10" s="87" t="s">
        <v>775</v>
      </c>
      <c r="DD10" s="87" t="b">
        <v>0</v>
      </c>
      <c r="DE10" s="87" t="s">
        <v>65</v>
      </c>
      <c r="DF10" s="87">
        <v>1</v>
      </c>
      <c r="DG10" s="87">
        <v>7</v>
      </c>
      <c r="DH10" s="87">
        <v>7</v>
      </c>
      <c r="DI10" s="87">
        <v>1</v>
      </c>
      <c r="DJ10" s="87">
        <v>1</v>
      </c>
      <c r="DK10" s="87">
        <v>-11.75</v>
      </c>
      <c r="DL10" s="87">
        <v>-11.75</v>
      </c>
    </row>
    <row r="11" spans="1:116" ht="15">
      <c r="A11" s="87" t="s">
        <v>520</v>
      </c>
      <c r="B11" s="87" t="s">
        <v>520</v>
      </c>
      <c r="C11" s="87" t="s">
        <v>267</v>
      </c>
      <c r="D11" s="87" t="s">
        <v>274</v>
      </c>
      <c r="E11" s="87"/>
      <c r="F11" s="87" t="s">
        <v>285</v>
      </c>
      <c r="G11" s="118">
        <v>43705.86667824074</v>
      </c>
      <c r="H11" s="87" t="s">
        <v>299</v>
      </c>
      <c r="I11" s="87"/>
      <c r="J11" s="87"/>
      <c r="K11" s="87" t="s">
        <v>327</v>
      </c>
      <c r="L11" s="87"/>
      <c r="M11" s="87" t="s">
        <v>367</v>
      </c>
      <c r="N11" s="118">
        <v>43705.86667824074</v>
      </c>
      <c r="O11" s="118">
        <v>43705</v>
      </c>
      <c r="P11" s="119">
        <v>0.8666782407407408</v>
      </c>
      <c r="Q11" s="87" t="s">
        <v>468</v>
      </c>
      <c r="R11" s="87"/>
      <c r="S11" s="87"/>
      <c r="T11" s="87" t="s">
        <v>520</v>
      </c>
      <c r="U11" s="87"/>
      <c r="V11" s="87" t="b">
        <v>0</v>
      </c>
      <c r="W11" s="87">
        <v>1</v>
      </c>
      <c r="X11" s="87"/>
      <c r="Y11" s="87" t="b">
        <v>0</v>
      </c>
      <c r="Z11" s="87" t="s">
        <v>531</v>
      </c>
      <c r="AA11" s="87"/>
      <c r="AB11" s="87"/>
      <c r="AC11" s="87" t="b">
        <v>0</v>
      </c>
      <c r="AD11" s="87">
        <v>0</v>
      </c>
      <c r="AE11" s="87"/>
      <c r="AF11" s="87" t="s">
        <v>533</v>
      </c>
      <c r="AG11" s="87" t="b">
        <v>0</v>
      </c>
      <c r="AH11" s="87" t="s">
        <v>520</v>
      </c>
      <c r="AI11" s="87" t="s">
        <v>196</v>
      </c>
      <c r="AJ11" s="87">
        <v>0</v>
      </c>
      <c r="AK11" s="87">
        <v>0</v>
      </c>
      <c r="AL11" s="87"/>
      <c r="AM11" s="87"/>
      <c r="AN11" s="87"/>
      <c r="AO11" s="87"/>
      <c r="AP11" s="87"/>
      <c r="AQ11" s="87"/>
      <c r="AR11" s="87"/>
      <c r="AS11" s="87"/>
      <c r="AT11" s="87">
        <v>1</v>
      </c>
      <c r="AU11" s="87">
        <v>1</v>
      </c>
      <c r="AV11" s="87">
        <v>1</v>
      </c>
      <c r="AW11" s="87" t="s">
        <v>267</v>
      </c>
      <c r="AX11" s="87"/>
      <c r="AY11" s="87"/>
      <c r="AZ11" s="87"/>
      <c r="BA11" s="87"/>
      <c r="BB11" s="87"/>
      <c r="BC11" s="87"/>
      <c r="BD11" s="87"/>
      <c r="BE11" s="87"/>
      <c r="BF11" s="87"/>
      <c r="BG11" s="87" t="s">
        <v>606</v>
      </c>
      <c r="BH11" s="87">
        <v>150</v>
      </c>
      <c r="BI11" s="87">
        <v>70</v>
      </c>
      <c r="BJ11" s="87">
        <v>8</v>
      </c>
      <c r="BK11" s="87">
        <v>58</v>
      </c>
      <c r="BL11" s="87"/>
      <c r="BM11" s="87"/>
      <c r="BN11" s="87"/>
      <c r="BO11" s="87"/>
      <c r="BP11" s="87"/>
      <c r="BQ11" s="118">
        <v>40330.42943287037</v>
      </c>
      <c r="BR11" s="87"/>
      <c r="BS11" s="87" t="b">
        <v>1</v>
      </c>
      <c r="BT11" s="87" t="b">
        <v>1</v>
      </c>
      <c r="BU11" s="87" t="b">
        <v>0</v>
      </c>
      <c r="BV11" s="87"/>
      <c r="BW11" s="87">
        <v>0</v>
      </c>
      <c r="BX11" s="87" t="s">
        <v>765</v>
      </c>
      <c r="BY11" s="87" t="b">
        <v>0</v>
      </c>
      <c r="BZ11" s="87" t="s">
        <v>66</v>
      </c>
      <c r="CA11" s="87">
        <v>1</v>
      </c>
      <c r="CB11" s="87" t="s">
        <v>274</v>
      </c>
      <c r="CC11" s="87"/>
      <c r="CD11" s="87"/>
      <c r="CE11" s="87"/>
      <c r="CF11" s="87"/>
      <c r="CG11" s="87"/>
      <c r="CH11" s="87"/>
      <c r="CI11" s="87"/>
      <c r="CJ11" s="87"/>
      <c r="CK11" s="87"/>
      <c r="CL11" s="87" t="s">
        <v>571</v>
      </c>
      <c r="CM11" s="87">
        <v>79</v>
      </c>
      <c r="CN11" s="87">
        <v>126</v>
      </c>
      <c r="CO11" s="87">
        <v>710</v>
      </c>
      <c r="CP11" s="87">
        <v>2</v>
      </c>
      <c r="CQ11" s="87"/>
      <c r="CR11" s="87" t="s">
        <v>619</v>
      </c>
      <c r="CS11" s="87" t="s">
        <v>538</v>
      </c>
      <c r="CT11" s="87" t="s">
        <v>697</v>
      </c>
      <c r="CU11" s="87"/>
      <c r="CV11" s="118">
        <v>42600.21954861111</v>
      </c>
      <c r="CW11" s="87" t="s">
        <v>730</v>
      </c>
      <c r="CX11" s="87" t="b">
        <v>1</v>
      </c>
      <c r="CY11" s="87" t="b">
        <v>0</v>
      </c>
      <c r="CZ11" s="87" t="b">
        <v>0</v>
      </c>
      <c r="DA11" s="87"/>
      <c r="DB11" s="87">
        <v>2</v>
      </c>
      <c r="DC11" s="87"/>
      <c r="DD11" s="87" t="b">
        <v>0</v>
      </c>
      <c r="DE11" s="87" t="s">
        <v>65</v>
      </c>
      <c r="DF11" s="87">
        <v>1</v>
      </c>
      <c r="DG11" s="87">
        <v>8</v>
      </c>
      <c r="DH11" s="87">
        <v>8</v>
      </c>
      <c r="DI11" s="87">
        <v>1</v>
      </c>
      <c r="DJ11" s="87">
        <v>1</v>
      </c>
      <c r="DK11" s="87">
        <v>-10.75</v>
      </c>
      <c r="DL11" s="87">
        <v>-10.75</v>
      </c>
    </row>
    <row r="12" spans="1:116" ht="15">
      <c r="A12" s="87" t="s">
        <v>512</v>
      </c>
      <c r="B12" s="87" t="s">
        <v>512</v>
      </c>
      <c r="C12" s="87" t="s">
        <v>263</v>
      </c>
      <c r="D12" s="87" t="s">
        <v>263</v>
      </c>
      <c r="E12" s="87"/>
      <c r="F12" s="87" t="s">
        <v>196</v>
      </c>
      <c r="G12" s="118">
        <v>43706.70894675926</v>
      </c>
      <c r="H12" s="87" t="s">
        <v>298</v>
      </c>
      <c r="I12" s="87"/>
      <c r="J12" s="87"/>
      <c r="K12" s="87" t="s">
        <v>325</v>
      </c>
      <c r="L12" s="87" t="s">
        <v>332</v>
      </c>
      <c r="M12" s="87" t="s">
        <v>332</v>
      </c>
      <c r="N12" s="118">
        <v>43706.70894675926</v>
      </c>
      <c r="O12" s="118">
        <v>43706</v>
      </c>
      <c r="P12" s="119">
        <v>0.7089467592592592</v>
      </c>
      <c r="Q12" s="87" t="s">
        <v>460</v>
      </c>
      <c r="R12" s="87"/>
      <c r="S12" s="87"/>
      <c r="T12" s="87" t="s">
        <v>512</v>
      </c>
      <c r="U12" s="87"/>
      <c r="V12" s="87" t="b">
        <v>0</v>
      </c>
      <c r="W12" s="87">
        <v>2</v>
      </c>
      <c r="X12" s="87"/>
      <c r="Y12" s="87" t="b">
        <v>0</v>
      </c>
      <c r="Z12" s="87" t="s">
        <v>531</v>
      </c>
      <c r="AA12" s="87"/>
      <c r="AB12" s="87"/>
      <c r="AC12" s="87" t="b">
        <v>0</v>
      </c>
      <c r="AD12" s="87">
        <v>0</v>
      </c>
      <c r="AE12" s="87"/>
      <c r="AF12" s="87" t="s">
        <v>536</v>
      </c>
      <c r="AG12" s="87" t="b">
        <v>0</v>
      </c>
      <c r="AH12" s="87" t="s">
        <v>512</v>
      </c>
      <c r="AI12" s="87" t="s">
        <v>196</v>
      </c>
      <c r="AJ12" s="87">
        <v>0</v>
      </c>
      <c r="AK12" s="87">
        <v>0</v>
      </c>
      <c r="AL12" s="87"/>
      <c r="AM12" s="87"/>
      <c r="AN12" s="87"/>
      <c r="AO12" s="87"/>
      <c r="AP12" s="87"/>
      <c r="AQ12" s="87"/>
      <c r="AR12" s="87"/>
      <c r="AS12" s="87"/>
      <c r="AT12" s="87">
        <v>1</v>
      </c>
      <c r="AU12" s="87">
        <v>10</v>
      </c>
      <c r="AV12" s="87">
        <v>10</v>
      </c>
      <c r="AW12" s="87" t="s">
        <v>263</v>
      </c>
      <c r="AX12" s="87"/>
      <c r="AY12" s="87"/>
      <c r="AZ12" s="87"/>
      <c r="BA12" s="87"/>
      <c r="BB12" s="87"/>
      <c r="BC12" s="87"/>
      <c r="BD12" s="87"/>
      <c r="BE12" s="87"/>
      <c r="BF12" s="87"/>
      <c r="BG12" s="87" t="s">
        <v>605</v>
      </c>
      <c r="BH12" s="87">
        <v>111</v>
      </c>
      <c r="BI12" s="87">
        <v>26</v>
      </c>
      <c r="BJ12" s="87">
        <v>14</v>
      </c>
      <c r="BK12" s="87">
        <v>114</v>
      </c>
      <c r="BL12" s="87"/>
      <c r="BM12" s="87" t="s">
        <v>655</v>
      </c>
      <c r="BN12" s="87" t="s">
        <v>687</v>
      </c>
      <c r="BO12" s="87"/>
      <c r="BP12" s="87"/>
      <c r="BQ12" s="118">
        <v>40443.68126157407</v>
      </c>
      <c r="BR12" s="87"/>
      <c r="BS12" s="87" t="b">
        <v>1</v>
      </c>
      <c r="BT12" s="87" t="b">
        <v>0</v>
      </c>
      <c r="BU12" s="87" t="b">
        <v>0</v>
      </c>
      <c r="BV12" s="87"/>
      <c r="BW12" s="87">
        <v>0</v>
      </c>
      <c r="BX12" s="87" t="s">
        <v>765</v>
      </c>
      <c r="BY12" s="87" t="b">
        <v>0</v>
      </c>
      <c r="BZ12" s="87" t="s">
        <v>66</v>
      </c>
      <c r="CA12" s="87">
        <v>10</v>
      </c>
      <c r="CB12" s="87" t="s">
        <v>263</v>
      </c>
      <c r="CC12" s="87"/>
      <c r="CD12" s="87"/>
      <c r="CE12" s="87"/>
      <c r="CF12" s="87"/>
      <c r="CG12" s="87"/>
      <c r="CH12" s="87"/>
      <c r="CI12" s="87"/>
      <c r="CJ12" s="87"/>
      <c r="CK12" s="87"/>
      <c r="CL12" s="87" t="s">
        <v>605</v>
      </c>
      <c r="CM12" s="87">
        <v>111</v>
      </c>
      <c r="CN12" s="87">
        <v>26</v>
      </c>
      <c r="CO12" s="87">
        <v>14</v>
      </c>
      <c r="CP12" s="87">
        <v>114</v>
      </c>
      <c r="CQ12" s="87"/>
      <c r="CR12" s="87" t="s">
        <v>655</v>
      </c>
      <c r="CS12" s="87" t="s">
        <v>687</v>
      </c>
      <c r="CT12" s="87"/>
      <c r="CU12" s="87"/>
      <c r="CV12" s="118">
        <v>40443.68126157407</v>
      </c>
      <c r="CW12" s="87"/>
      <c r="CX12" s="87" t="b">
        <v>1</v>
      </c>
      <c r="CY12" s="87" t="b">
        <v>0</v>
      </c>
      <c r="CZ12" s="87" t="b">
        <v>0</v>
      </c>
      <c r="DA12" s="87"/>
      <c r="DB12" s="87">
        <v>0</v>
      </c>
      <c r="DC12" s="87" t="s">
        <v>765</v>
      </c>
      <c r="DD12" s="87" t="b">
        <v>0</v>
      </c>
      <c r="DE12" s="87" t="s">
        <v>66</v>
      </c>
      <c r="DF12" s="87">
        <v>10</v>
      </c>
      <c r="DG12" s="87">
        <v>9</v>
      </c>
      <c r="DH12" s="87">
        <v>9</v>
      </c>
      <c r="DI12" s="87">
        <v>1</v>
      </c>
      <c r="DJ12" s="87">
        <v>1</v>
      </c>
      <c r="DK12" s="87">
        <v>-9.75</v>
      </c>
      <c r="DL12" s="87">
        <v>-9.75</v>
      </c>
    </row>
    <row r="13" spans="1:116" ht="15">
      <c r="A13" s="87" t="s">
        <v>511</v>
      </c>
      <c r="B13" s="87" t="s">
        <v>528</v>
      </c>
      <c r="C13" s="87" t="s">
        <v>262</v>
      </c>
      <c r="D13" s="87" t="s">
        <v>282</v>
      </c>
      <c r="E13" s="87"/>
      <c r="F13" s="87" t="s">
        <v>285</v>
      </c>
      <c r="G13" s="118">
        <v>43706.67928240741</v>
      </c>
      <c r="H13" s="87" t="s">
        <v>297</v>
      </c>
      <c r="I13" s="87"/>
      <c r="J13" s="87"/>
      <c r="K13" s="87"/>
      <c r="L13" s="87"/>
      <c r="M13" s="87" t="s">
        <v>363</v>
      </c>
      <c r="N13" s="118">
        <v>43706.67928240741</v>
      </c>
      <c r="O13" s="118">
        <v>43706</v>
      </c>
      <c r="P13" s="119">
        <v>0.6792824074074074</v>
      </c>
      <c r="Q13" s="87" t="s">
        <v>459</v>
      </c>
      <c r="R13" s="87"/>
      <c r="S13" s="87"/>
      <c r="T13" s="87" t="s">
        <v>511</v>
      </c>
      <c r="U13" s="87"/>
      <c r="V13" s="87" t="b">
        <v>0</v>
      </c>
      <c r="W13" s="87">
        <v>0</v>
      </c>
      <c r="X13" s="87"/>
      <c r="Y13" s="87" t="b">
        <v>0</v>
      </c>
      <c r="Z13" s="87" t="s">
        <v>532</v>
      </c>
      <c r="AA13" s="87"/>
      <c r="AB13" s="87"/>
      <c r="AC13" s="87" t="b">
        <v>0</v>
      </c>
      <c r="AD13" s="87">
        <v>4</v>
      </c>
      <c r="AE13" s="87" t="s">
        <v>528</v>
      </c>
      <c r="AF13" s="87" t="s">
        <v>534</v>
      </c>
      <c r="AG13" s="87" t="b">
        <v>0</v>
      </c>
      <c r="AH13" s="87" t="s">
        <v>528</v>
      </c>
      <c r="AI13" s="87" t="s">
        <v>196</v>
      </c>
      <c r="AJ13" s="87">
        <v>0</v>
      </c>
      <c r="AK13" s="87">
        <v>0</v>
      </c>
      <c r="AL13" s="87"/>
      <c r="AM13" s="87"/>
      <c r="AN13" s="87"/>
      <c r="AO13" s="87"/>
      <c r="AP13" s="87"/>
      <c r="AQ13" s="87"/>
      <c r="AR13" s="87"/>
      <c r="AS13" s="87"/>
      <c r="AT13" s="87">
        <v>1</v>
      </c>
      <c r="AU13" s="87">
        <v>3</v>
      </c>
      <c r="AV13" s="87">
        <v>3</v>
      </c>
      <c r="AW13" s="87" t="s">
        <v>262</v>
      </c>
      <c r="AX13" s="87"/>
      <c r="AY13" s="87"/>
      <c r="AZ13" s="87"/>
      <c r="BA13" s="87"/>
      <c r="BB13" s="87"/>
      <c r="BC13" s="87"/>
      <c r="BD13" s="87"/>
      <c r="BE13" s="87"/>
      <c r="BF13" s="87"/>
      <c r="BG13" s="87" t="s">
        <v>604</v>
      </c>
      <c r="BH13" s="87">
        <v>688</v>
      </c>
      <c r="BI13" s="87">
        <v>92</v>
      </c>
      <c r="BJ13" s="87">
        <v>2953</v>
      </c>
      <c r="BK13" s="87">
        <v>8645</v>
      </c>
      <c r="BL13" s="87"/>
      <c r="BM13" s="87" t="s">
        <v>654</v>
      </c>
      <c r="BN13" s="87"/>
      <c r="BO13" s="87"/>
      <c r="BP13" s="87"/>
      <c r="BQ13" s="118">
        <v>40729.53482638889</v>
      </c>
      <c r="BR13" s="87" t="s">
        <v>759</v>
      </c>
      <c r="BS13" s="87" t="b">
        <v>0</v>
      </c>
      <c r="BT13" s="87" t="b">
        <v>0</v>
      </c>
      <c r="BU13" s="87" t="b">
        <v>1</v>
      </c>
      <c r="BV13" s="87"/>
      <c r="BW13" s="87">
        <v>1</v>
      </c>
      <c r="BX13" s="87" t="s">
        <v>774</v>
      </c>
      <c r="BY13" s="87" t="b">
        <v>0</v>
      </c>
      <c r="BZ13" s="87" t="s">
        <v>66</v>
      </c>
      <c r="CA13" s="87">
        <v>3</v>
      </c>
      <c r="CB13" s="87" t="s">
        <v>282</v>
      </c>
      <c r="CC13" s="87"/>
      <c r="CD13" s="87"/>
      <c r="CE13" s="87"/>
      <c r="CF13" s="87"/>
      <c r="CG13" s="87"/>
      <c r="CH13" s="87"/>
      <c r="CI13" s="87"/>
      <c r="CJ13" s="87"/>
      <c r="CK13" s="87"/>
      <c r="CL13" s="87" t="s">
        <v>602</v>
      </c>
      <c r="CM13" s="87">
        <v>293</v>
      </c>
      <c r="CN13" s="87">
        <v>29126</v>
      </c>
      <c r="CO13" s="87">
        <v>13416</v>
      </c>
      <c r="CP13" s="87">
        <v>7719</v>
      </c>
      <c r="CQ13" s="87"/>
      <c r="CR13" s="87" t="s">
        <v>652</v>
      </c>
      <c r="CS13" s="87" t="s">
        <v>685</v>
      </c>
      <c r="CT13" s="87" t="s">
        <v>724</v>
      </c>
      <c r="CU13" s="87"/>
      <c r="CV13" s="118">
        <v>40401.728425925925</v>
      </c>
      <c r="CW13" s="87" t="s">
        <v>757</v>
      </c>
      <c r="CX13" s="87" t="b">
        <v>0</v>
      </c>
      <c r="CY13" s="87" t="b">
        <v>0</v>
      </c>
      <c r="CZ13" s="87" t="b">
        <v>0</v>
      </c>
      <c r="DA13" s="87"/>
      <c r="DB13" s="87">
        <v>83</v>
      </c>
      <c r="DC13" s="87" t="s">
        <v>765</v>
      </c>
      <c r="DD13" s="87" t="b">
        <v>0</v>
      </c>
      <c r="DE13" s="87" t="s">
        <v>65</v>
      </c>
      <c r="DF13" s="87">
        <v>3</v>
      </c>
      <c r="DG13" s="87">
        <v>1</v>
      </c>
      <c r="DH13" s="87">
        <v>1</v>
      </c>
      <c r="DI13" s="87">
        <v>2</v>
      </c>
      <c r="DJ13" s="87">
        <v>1</v>
      </c>
      <c r="DK13" s="87">
        <v>-18.25</v>
      </c>
      <c r="DL13" s="87">
        <v>-17.75</v>
      </c>
    </row>
    <row r="14" spans="1:116" ht="15">
      <c r="A14" s="87" t="s">
        <v>511</v>
      </c>
      <c r="B14" s="87" t="s">
        <v>528</v>
      </c>
      <c r="C14" s="87" t="s">
        <v>262</v>
      </c>
      <c r="D14" s="87" t="s">
        <v>272</v>
      </c>
      <c r="E14" s="87"/>
      <c r="F14" s="87" t="s">
        <v>286</v>
      </c>
      <c r="G14" s="118">
        <v>43706.67928240741</v>
      </c>
      <c r="H14" s="87" t="s">
        <v>297</v>
      </c>
      <c r="I14" s="87"/>
      <c r="J14" s="87"/>
      <c r="K14" s="87"/>
      <c r="L14" s="87"/>
      <c r="M14" s="87" t="s">
        <v>363</v>
      </c>
      <c r="N14" s="118">
        <v>43706.67928240741</v>
      </c>
      <c r="O14" s="118">
        <v>43706</v>
      </c>
      <c r="P14" s="119">
        <v>0.6792824074074074</v>
      </c>
      <c r="Q14" s="87" t="s">
        <v>459</v>
      </c>
      <c r="R14" s="87"/>
      <c r="S14" s="87"/>
      <c r="T14" s="87" t="s">
        <v>511</v>
      </c>
      <c r="U14" s="87"/>
      <c r="V14" s="87" t="b">
        <v>0</v>
      </c>
      <c r="W14" s="87">
        <v>0</v>
      </c>
      <c r="X14" s="87"/>
      <c r="Y14" s="87" t="b">
        <v>0</v>
      </c>
      <c r="Z14" s="87" t="s">
        <v>532</v>
      </c>
      <c r="AA14" s="87"/>
      <c r="AB14" s="87"/>
      <c r="AC14" s="87" t="b">
        <v>0</v>
      </c>
      <c r="AD14" s="87">
        <v>4</v>
      </c>
      <c r="AE14" s="87" t="s">
        <v>528</v>
      </c>
      <c r="AF14" s="87" t="s">
        <v>534</v>
      </c>
      <c r="AG14" s="87" t="b">
        <v>0</v>
      </c>
      <c r="AH14" s="87" t="s">
        <v>528</v>
      </c>
      <c r="AI14" s="87" t="s">
        <v>196</v>
      </c>
      <c r="AJ14" s="87">
        <v>0</v>
      </c>
      <c r="AK14" s="87">
        <v>0</v>
      </c>
      <c r="AL14" s="87"/>
      <c r="AM14" s="87"/>
      <c r="AN14" s="87"/>
      <c r="AO14" s="87"/>
      <c r="AP14" s="87"/>
      <c r="AQ14" s="87"/>
      <c r="AR14" s="87"/>
      <c r="AS14" s="87"/>
      <c r="AT14" s="87">
        <v>1</v>
      </c>
      <c r="AU14" s="87">
        <v>3</v>
      </c>
      <c r="AV14" s="87">
        <v>3</v>
      </c>
      <c r="AW14" s="87" t="s">
        <v>262</v>
      </c>
      <c r="AX14" s="87"/>
      <c r="AY14" s="87"/>
      <c r="AZ14" s="87"/>
      <c r="BA14" s="87"/>
      <c r="BB14" s="87"/>
      <c r="BC14" s="87"/>
      <c r="BD14" s="87"/>
      <c r="BE14" s="87"/>
      <c r="BF14" s="87"/>
      <c r="BG14" s="87" t="s">
        <v>604</v>
      </c>
      <c r="BH14" s="87">
        <v>688</v>
      </c>
      <c r="BI14" s="87">
        <v>92</v>
      </c>
      <c r="BJ14" s="87">
        <v>2953</v>
      </c>
      <c r="BK14" s="87">
        <v>8645</v>
      </c>
      <c r="BL14" s="87"/>
      <c r="BM14" s="87" t="s">
        <v>654</v>
      </c>
      <c r="BN14" s="87"/>
      <c r="BO14" s="87"/>
      <c r="BP14" s="87"/>
      <c r="BQ14" s="118">
        <v>40729.53482638889</v>
      </c>
      <c r="BR14" s="87" t="s">
        <v>759</v>
      </c>
      <c r="BS14" s="87" t="b">
        <v>0</v>
      </c>
      <c r="BT14" s="87" t="b">
        <v>0</v>
      </c>
      <c r="BU14" s="87" t="b">
        <v>1</v>
      </c>
      <c r="BV14" s="87"/>
      <c r="BW14" s="87">
        <v>1</v>
      </c>
      <c r="BX14" s="87" t="s">
        <v>774</v>
      </c>
      <c r="BY14" s="87" t="b">
        <v>0</v>
      </c>
      <c r="BZ14" s="87" t="s">
        <v>66</v>
      </c>
      <c r="CA14" s="87">
        <v>3</v>
      </c>
      <c r="CB14" s="87" t="s">
        <v>272</v>
      </c>
      <c r="CC14" s="87"/>
      <c r="CD14" s="87"/>
      <c r="CE14" s="87"/>
      <c r="CF14" s="87"/>
      <c r="CG14" s="87"/>
      <c r="CH14" s="87"/>
      <c r="CI14" s="87"/>
      <c r="CJ14" s="87"/>
      <c r="CK14" s="87"/>
      <c r="CL14" s="87" t="s">
        <v>601</v>
      </c>
      <c r="CM14" s="87">
        <v>492</v>
      </c>
      <c r="CN14" s="87">
        <v>8337</v>
      </c>
      <c r="CO14" s="87">
        <v>40856</v>
      </c>
      <c r="CP14" s="87">
        <v>14741</v>
      </c>
      <c r="CQ14" s="87"/>
      <c r="CR14" s="87" t="s">
        <v>651</v>
      </c>
      <c r="CS14" s="87" t="s">
        <v>685</v>
      </c>
      <c r="CT14" s="87" t="s">
        <v>723</v>
      </c>
      <c r="CU14" s="87"/>
      <c r="CV14" s="118">
        <v>40690.025300925925</v>
      </c>
      <c r="CW14" s="87" t="s">
        <v>756</v>
      </c>
      <c r="CX14" s="87" t="b">
        <v>0</v>
      </c>
      <c r="CY14" s="87" t="b">
        <v>0</v>
      </c>
      <c r="CZ14" s="87" t="b">
        <v>1</v>
      </c>
      <c r="DA14" s="87"/>
      <c r="DB14" s="87">
        <v>27</v>
      </c>
      <c r="DC14" s="87" t="s">
        <v>765</v>
      </c>
      <c r="DD14" s="87" t="b">
        <v>0</v>
      </c>
      <c r="DE14" s="87" t="s">
        <v>66</v>
      </c>
      <c r="DF14" s="87">
        <v>3</v>
      </c>
      <c r="DG14" s="87">
        <v>1</v>
      </c>
      <c r="DH14" s="87">
        <v>1</v>
      </c>
      <c r="DI14" s="87">
        <v>2</v>
      </c>
      <c r="DJ14" s="87">
        <v>1</v>
      </c>
      <c r="DK14" s="87">
        <v>-18.25</v>
      </c>
      <c r="DL14" s="87">
        <v>-17.75</v>
      </c>
    </row>
    <row r="15" spans="1:116" ht="15">
      <c r="A15" s="87" t="s">
        <v>510</v>
      </c>
      <c r="B15" s="87" t="s">
        <v>528</v>
      </c>
      <c r="C15" s="87" t="s">
        <v>261</v>
      </c>
      <c r="D15" s="87" t="s">
        <v>282</v>
      </c>
      <c r="E15" s="87"/>
      <c r="F15" s="87" t="s">
        <v>285</v>
      </c>
      <c r="G15" s="118">
        <v>43706.67361111111</v>
      </c>
      <c r="H15" s="87" t="s">
        <v>297</v>
      </c>
      <c r="I15" s="87"/>
      <c r="J15" s="87"/>
      <c r="K15" s="87"/>
      <c r="L15" s="87"/>
      <c r="M15" s="87" t="s">
        <v>362</v>
      </c>
      <c r="N15" s="118">
        <v>43706.67361111111</v>
      </c>
      <c r="O15" s="118">
        <v>43706</v>
      </c>
      <c r="P15" s="119">
        <v>0.6736111111111112</v>
      </c>
      <c r="Q15" s="87" t="s">
        <v>458</v>
      </c>
      <c r="R15" s="87"/>
      <c r="S15" s="87"/>
      <c r="T15" s="87" t="s">
        <v>510</v>
      </c>
      <c r="U15" s="87"/>
      <c r="V15" s="87" t="b">
        <v>0</v>
      </c>
      <c r="W15" s="87">
        <v>0</v>
      </c>
      <c r="X15" s="87"/>
      <c r="Y15" s="87" t="b">
        <v>0</v>
      </c>
      <c r="Z15" s="87" t="s">
        <v>532</v>
      </c>
      <c r="AA15" s="87"/>
      <c r="AB15" s="87"/>
      <c r="AC15" s="87" t="b">
        <v>0</v>
      </c>
      <c r="AD15" s="87">
        <v>4</v>
      </c>
      <c r="AE15" s="87" t="s">
        <v>528</v>
      </c>
      <c r="AF15" s="87" t="s">
        <v>536</v>
      </c>
      <c r="AG15" s="87" t="b">
        <v>0</v>
      </c>
      <c r="AH15" s="87" t="s">
        <v>528</v>
      </c>
      <c r="AI15" s="87" t="s">
        <v>196</v>
      </c>
      <c r="AJ15" s="87">
        <v>0</v>
      </c>
      <c r="AK15" s="87">
        <v>0</v>
      </c>
      <c r="AL15" s="87"/>
      <c r="AM15" s="87"/>
      <c r="AN15" s="87"/>
      <c r="AO15" s="87"/>
      <c r="AP15" s="87"/>
      <c r="AQ15" s="87"/>
      <c r="AR15" s="87"/>
      <c r="AS15" s="87"/>
      <c r="AT15" s="87">
        <v>1</v>
      </c>
      <c r="AU15" s="87">
        <v>3</v>
      </c>
      <c r="AV15" s="87">
        <v>3</v>
      </c>
      <c r="AW15" s="87" t="s">
        <v>261</v>
      </c>
      <c r="AX15" s="87"/>
      <c r="AY15" s="87"/>
      <c r="AZ15" s="87"/>
      <c r="BA15" s="87"/>
      <c r="BB15" s="87"/>
      <c r="BC15" s="87"/>
      <c r="BD15" s="87"/>
      <c r="BE15" s="87"/>
      <c r="BF15" s="87"/>
      <c r="BG15" s="87" t="s">
        <v>603</v>
      </c>
      <c r="BH15" s="87">
        <v>1133</v>
      </c>
      <c r="BI15" s="87">
        <v>167</v>
      </c>
      <c r="BJ15" s="87">
        <v>2889</v>
      </c>
      <c r="BK15" s="87">
        <v>13686</v>
      </c>
      <c r="BL15" s="87"/>
      <c r="BM15" s="87" t="s">
        <v>653</v>
      </c>
      <c r="BN15" s="87" t="s">
        <v>686</v>
      </c>
      <c r="BO15" s="87"/>
      <c r="BP15" s="87"/>
      <c r="BQ15" s="118">
        <v>40834.13502314815</v>
      </c>
      <c r="BR15" s="87" t="s">
        <v>758</v>
      </c>
      <c r="BS15" s="87" t="b">
        <v>0</v>
      </c>
      <c r="BT15" s="87" t="b">
        <v>0</v>
      </c>
      <c r="BU15" s="87" t="b">
        <v>0</v>
      </c>
      <c r="BV15" s="87"/>
      <c r="BW15" s="87">
        <v>0</v>
      </c>
      <c r="BX15" s="87" t="s">
        <v>773</v>
      </c>
      <c r="BY15" s="87" t="b">
        <v>0</v>
      </c>
      <c r="BZ15" s="87" t="s">
        <v>66</v>
      </c>
      <c r="CA15" s="87">
        <v>3</v>
      </c>
      <c r="CB15" s="87" t="s">
        <v>282</v>
      </c>
      <c r="CC15" s="87"/>
      <c r="CD15" s="87"/>
      <c r="CE15" s="87"/>
      <c r="CF15" s="87"/>
      <c r="CG15" s="87"/>
      <c r="CH15" s="87"/>
      <c r="CI15" s="87"/>
      <c r="CJ15" s="87"/>
      <c r="CK15" s="87"/>
      <c r="CL15" s="87" t="s">
        <v>602</v>
      </c>
      <c r="CM15" s="87">
        <v>293</v>
      </c>
      <c r="CN15" s="87">
        <v>29126</v>
      </c>
      <c r="CO15" s="87">
        <v>13416</v>
      </c>
      <c r="CP15" s="87">
        <v>7719</v>
      </c>
      <c r="CQ15" s="87"/>
      <c r="CR15" s="87" t="s">
        <v>652</v>
      </c>
      <c r="CS15" s="87" t="s">
        <v>685</v>
      </c>
      <c r="CT15" s="87" t="s">
        <v>724</v>
      </c>
      <c r="CU15" s="87"/>
      <c r="CV15" s="118">
        <v>40401.728425925925</v>
      </c>
      <c r="CW15" s="87" t="s">
        <v>757</v>
      </c>
      <c r="CX15" s="87" t="b">
        <v>0</v>
      </c>
      <c r="CY15" s="87" t="b">
        <v>0</v>
      </c>
      <c r="CZ15" s="87" t="b">
        <v>0</v>
      </c>
      <c r="DA15" s="87"/>
      <c r="DB15" s="87">
        <v>83</v>
      </c>
      <c r="DC15" s="87" t="s">
        <v>765</v>
      </c>
      <c r="DD15" s="87" t="b">
        <v>0</v>
      </c>
      <c r="DE15" s="87" t="s">
        <v>65</v>
      </c>
      <c r="DF15" s="87">
        <v>3</v>
      </c>
      <c r="DG15" s="87">
        <v>1</v>
      </c>
      <c r="DH15" s="87">
        <v>1</v>
      </c>
      <c r="DI15" s="87">
        <v>2</v>
      </c>
      <c r="DJ15" s="87">
        <v>1</v>
      </c>
      <c r="DK15" s="87">
        <v>-17.25</v>
      </c>
      <c r="DL15" s="87">
        <v>-17.75</v>
      </c>
    </row>
    <row r="16" spans="1:116" ht="15">
      <c r="A16" s="87" t="s">
        <v>510</v>
      </c>
      <c r="B16" s="87" t="s">
        <v>528</v>
      </c>
      <c r="C16" s="87" t="s">
        <v>261</v>
      </c>
      <c r="D16" s="87" t="s">
        <v>272</v>
      </c>
      <c r="E16" s="87"/>
      <c r="F16" s="87" t="s">
        <v>286</v>
      </c>
      <c r="G16" s="118">
        <v>43706.67361111111</v>
      </c>
      <c r="H16" s="87" t="s">
        <v>297</v>
      </c>
      <c r="I16" s="87"/>
      <c r="J16" s="87"/>
      <c r="K16" s="87"/>
      <c r="L16" s="87"/>
      <c r="M16" s="87" t="s">
        <v>362</v>
      </c>
      <c r="N16" s="118">
        <v>43706.67361111111</v>
      </c>
      <c r="O16" s="118">
        <v>43706</v>
      </c>
      <c r="P16" s="119">
        <v>0.6736111111111112</v>
      </c>
      <c r="Q16" s="87" t="s">
        <v>458</v>
      </c>
      <c r="R16" s="87"/>
      <c r="S16" s="87"/>
      <c r="T16" s="87" t="s">
        <v>510</v>
      </c>
      <c r="U16" s="87"/>
      <c r="V16" s="87" t="b">
        <v>0</v>
      </c>
      <c r="W16" s="87">
        <v>0</v>
      </c>
      <c r="X16" s="87"/>
      <c r="Y16" s="87" t="b">
        <v>0</v>
      </c>
      <c r="Z16" s="87" t="s">
        <v>532</v>
      </c>
      <c r="AA16" s="87"/>
      <c r="AB16" s="87"/>
      <c r="AC16" s="87" t="b">
        <v>0</v>
      </c>
      <c r="AD16" s="87">
        <v>4</v>
      </c>
      <c r="AE16" s="87" t="s">
        <v>528</v>
      </c>
      <c r="AF16" s="87" t="s">
        <v>536</v>
      </c>
      <c r="AG16" s="87" t="b">
        <v>0</v>
      </c>
      <c r="AH16" s="87" t="s">
        <v>528</v>
      </c>
      <c r="AI16" s="87" t="s">
        <v>196</v>
      </c>
      <c r="AJ16" s="87">
        <v>0</v>
      </c>
      <c r="AK16" s="87">
        <v>0</v>
      </c>
      <c r="AL16" s="87"/>
      <c r="AM16" s="87"/>
      <c r="AN16" s="87"/>
      <c r="AO16" s="87"/>
      <c r="AP16" s="87"/>
      <c r="AQ16" s="87"/>
      <c r="AR16" s="87"/>
      <c r="AS16" s="87"/>
      <c r="AT16" s="87">
        <v>1</v>
      </c>
      <c r="AU16" s="87">
        <v>3</v>
      </c>
      <c r="AV16" s="87">
        <v>3</v>
      </c>
      <c r="AW16" s="87" t="s">
        <v>261</v>
      </c>
      <c r="AX16" s="87"/>
      <c r="AY16" s="87"/>
      <c r="AZ16" s="87"/>
      <c r="BA16" s="87"/>
      <c r="BB16" s="87"/>
      <c r="BC16" s="87"/>
      <c r="BD16" s="87"/>
      <c r="BE16" s="87"/>
      <c r="BF16" s="87"/>
      <c r="BG16" s="87" t="s">
        <v>603</v>
      </c>
      <c r="BH16" s="87">
        <v>1133</v>
      </c>
      <c r="BI16" s="87">
        <v>167</v>
      </c>
      <c r="BJ16" s="87">
        <v>2889</v>
      </c>
      <c r="BK16" s="87">
        <v>13686</v>
      </c>
      <c r="BL16" s="87"/>
      <c r="BM16" s="87" t="s">
        <v>653</v>
      </c>
      <c r="BN16" s="87" t="s">
        <v>686</v>
      </c>
      <c r="BO16" s="87"/>
      <c r="BP16" s="87"/>
      <c r="BQ16" s="118">
        <v>40834.13502314815</v>
      </c>
      <c r="BR16" s="87" t="s">
        <v>758</v>
      </c>
      <c r="BS16" s="87" t="b">
        <v>0</v>
      </c>
      <c r="BT16" s="87" t="b">
        <v>0</v>
      </c>
      <c r="BU16" s="87" t="b">
        <v>0</v>
      </c>
      <c r="BV16" s="87"/>
      <c r="BW16" s="87">
        <v>0</v>
      </c>
      <c r="BX16" s="87" t="s">
        <v>773</v>
      </c>
      <c r="BY16" s="87" t="b">
        <v>0</v>
      </c>
      <c r="BZ16" s="87" t="s">
        <v>66</v>
      </c>
      <c r="CA16" s="87">
        <v>3</v>
      </c>
      <c r="CB16" s="87" t="s">
        <v>272</v>
      </c>
      <c r="CC16" s="87"/>
      <c r="CD16" s="87"/>
      <c r="CE16" s="87"/>
      <c r="CF16" s="87"/>
      <c r="CG16" s="87"/>
      <c r="CH16" s="87"/>
      <c r="CI16" s="87"/>
      <c r="CJ16" s="87"/>
      <c r="CK16" s="87"/>
      <c r="CL16" s="87" t="s">
        <v>601</v>
      </c>
      <c r="CM16" s="87">
        <v>492</v>
      </c>
      <c r="CN16" s="87">
        <v>8337</v>
      </c>
      <c r="CO16" s="87">
        <v>40856</v>
      </c>
      <c r="CP16" s="87">
        <v>14741</v>
      </c>
      <c r="CQ16" s="87"/>
      <c r="CR16" s="87" t="s">
        <v>651</v>
      </c>
      <c r="CS16" s="87" t="s">
        <v>685</v>
      </c>
      <c r="CT16" s="87" t="s">
        <v>723</v>
      </c>
      <c r="CU16" s="87"/>
      <c r="CV16" s="118">
        <v>40690.025300925925</v>
      </c>
      <c r="CW16" s="87" t="s">
        <v>756</v>
      </c>
      <c r="CX16" s="87" t="b">
        <v>0</v>
      </c>
      <c r="CY16" s="87" t="b">
        <v>0</v>
      </c>
      <c r="CZ16" s="87" t="b">
        <v>1</v>
      </c>
      <c r="DA16" s="87"/>
      <c r="DB16" s="87">
        <v>27</v>
      </c>
      <c r="DC16" s="87" t="s">
        <v>765</v>
      </c>
      <c r="DD16" s="87" t="b">
        <v>0</v>
      </c>
      <c r="DE16" s="87" t="s">
        <v>66</v>
      </c>
      <c r="DF16" s="87">
        <v>3</v>
      </c>
      <c r="DG16" s="87">
        <v>1</v>
      </c>
      <c r="DH16" s="87">
        <v>1</v>
      </c>
      <c r="DI16" s="87">
        <v>2</v>
      </c>
      <c r="DJ16" s="87">
        <v>1</v>
      </c>
      <c r="DK16" s="87">
        <v>-17.25</v>
      </c>
      <c r="DL16" s="87">
        <v>-17.75</v>
      </c>
    </row>
    <row r="17" spans="1:116" ht="15">
      <c r="A17" s="87" t="s">
        <v>528</v>
      </c>
      <c r="B17" s="87" t="s">
        <v>528</v>
      </c>
      <c r="C17" s="87" t="s">
        <v>272</v>
      </c>
      <c r="D17" s="87" t="s">
        <v>282</v>
      </c>
      <c r="E17" s="87"/>
      <c r="F17" s="87" t="s">
        <v>285</v>
      </c>
      <c r="G17" s="118">
        <v>43706.63921296296</v>
      </c>
      <c r="H17" s="87" t="s">
        <v>297</v>
      </c>
      <c r="I17" s="87"/>
      <c r="J17" s="87"/>
      <c r="K17" s="87"/>
      <c r="L17" s="87"/>
      <c r="M17" s="87" t="s">
        <v>372</v>
      </c>
      <c r="N17" s="118">
        <v>43706.63921296296</v>
      </c>
      <c r="O17" s="118">
        <v>43706</v>
      </c>
      <c r="P17" s="119">
        <v>0.6392129629629629</v>
      </c>
      <c r="Q17" s="87" t="s">
        <v>476</v>
      </c>
      <c r="R17" s="87"/>
      <c r="S17" s="87"/>
      <c r="T17" s="87" t="s">
        <v>528</v>
      </c>
      <c r="U17" s="87"/>
      <c r="V17" s="87" t="b">
        <v>0</v>
      </c>
      <c r="W17" s="87">
        <v>42</v>
      </c>
      <c r="X17" s="87"/>
      <c r="Y17" s="87" t="b">
        <v>0</v>
      </c>
      <c r="Z17" s="87" t="s">
        <v>532</v>
      </c>
      <c r="AA17" s="87"/>
      <c r="AB17" s="87"/>
      <c r="AC17" s="87" t="b">
        <v>0</v>
      </c>
      <c r="AD17" s="87">
        <v>4</v>
      </c>
      <c r="AE17" s="87"/>
      <c r="AF17" s="87" t="s">
        <v>536</v>
      </c>
      <c r="AG17" s="87" t="b">
        <v>0</v>
      </c>
      <c r="AH17" s="87" t="s">
        <v>528</v>
      </c>
      <c r="AI17" s="87" t="s">
        <v>196</v>
      </c>
      <c r="AJ17" s="87">
        <v>0</v>
      </c>
      <c r="AK17" s="87">
        <v>0</v>
      </c>
      <c r="AL17" s="87"/>
      <c r="AM17" s="87"/>
      <c r="AN17" s="87"/>
      <c r="AO17" s="87"/>
      <c r="AP17" s="87"/>
      <c r="AQ17" s="87"/>
      <c r="AR17" s="87"/>
      <c r="AS17" s="87"/>
      <c r="AT17" s="87">
        <v>1</v>
      </c>
      <c r="AU17" s="87">
        <v>3</v>
      </c>
      <c r="AV17" s="87">
        <v>3</v>
      </c>
      <c r="AW17" s="87" t="s">
        <v>272</v>
      </c>
      <c r="AX17" s="87"/>
      <c r="AY17" s="87"/>
      <c r="AZ17" s="87"/>
      <c r="BA17" s="87"/>
      <c r="BB17" s="87"/>
      <c r="BC17" s="87"/>
      <c r="BD17" s="87"/>
      <c r="BE17" s="87"/>
      <c r="BF17" s="87"/>
      <c r="BG17" s="87" t="s">
        <v>601</v>
      </c>
      <c r="BH17" s="87">
        <v>492</v>
      </c>
      <c r="BI17" s="87">
        <v>8337</v>
      </c>
      <c r="BJ17" s="87">
        <v>40856</v>
      </c>
      <c r="BK17" s="87">
        <v>14741</v>
      </c>
      <c r="BL17" s="87"/>
      <c r="BM17" s="87" t="s">
        <v>651</v>
      </c>
      <c r="BN17" s="87" t="s">
        <v>685</v>
      </c>
      <c r="BO17" s="87" t="s">
        <v>723</v>
      </c>
      <c r="BP17" s="87"/>
      <c r="BQ17" s="118">
        <v>40690.025300925925</v>
      </c>
      <c r="BR17" s="87" t="s">
        <v>756</v>
      </c>
      <c r="BS17" s="87" t="b">
        <v>0</v>
      </c>
      <c r="BT17" s="87" t="b">
        <v>0</v>
      </c>
      <c r="BU17" s="87" t="b">
        <v>1</v>
      </c>
      <c r="BV17" s="87"/>
      <c r="BW17" s="87">
        <v>27</v>
      </c>
      <c r="BX17" s="87" t="s">
        <v>765</v>
      </c>
      <c r="BY17" s="87" t="b">
        <v>0</v>
      </c>
      <c r="BZ17" s="87" t="s">
        <v>66</v>
      </c>
      <c r="CA17" s="87">
        <v>3</v>
      </c>
      <c r="CB17" s="87" t="s">
        <v>282</v>
      </c>
      <c r="CC17" s="87"/>
      <c r="CD17" s="87"/>
      <c r="CE17" s="87"/>
      <c r="CF17" s="87"/>
      <c r="CG17" s="87"/>
      <c r="CH17" s="87"/>
      <c r="CI17" s="87"/>
      <c r="CJ17" s="87"/>
      <c r="CK17" s="87"/>
      <c r="CL17" s="87" t="s">
        <v>602</v>
      </c>
      <c r="CM17" s="87">
        <v>293</v>
      </c>
      <c r="CN17" s="87">
        <v>29126</v>
      </c>
      <c r="CO17" s="87">
        <v>13416</v>
      </c>
      <c r="CP17" s="87">
        <v>7719</v>
      </c>
      <c r="CQ17" s="87"/>
      <c r="CR17" s="87" t="s">
        <v>652</v>
      </c>
      <c r="CS17" s="87" t="s">
        <v>685</v>
      </c>
      <c r="CT17" s="87" t="s">
        <v>724</v>
      </c>
      <c r="CU17" s="87"/>
      <c r="CV17" s="118">
        <v>40401.728425925925</v>
      </c>
      <c r="CW17" s="87" t="s">
        <v>757</v>
      </c>
      <c r="CX17" s="87" t="b">
        <v>0</v>
      </c>
      <c r="CY17" s="87" t="b">
        <v>0</v>
      </c>
      <c r="CZ17" s="87" t="b">
        <v>0</v>
      </c>
      <c r="DA17" s="87"/>
      <c r="DB17" s="87">
        <v>83</v>
      </c>
      <c r="DC17" s="87" t="s">
        <v>765</v>
      </c>
      <c r="DD17" s="87" t="b">
        <v>0</v>
      </c>
      <c r="DE17" s="87" t="s">
        <v>65</v>
      </c>
      <c r="DF17" s="87">
        <v>3</v>
      </c>
      <c r="DG17" s="87">
        <v>1</v>
      </c>
      <c r="DH17" s="87">
        <v>1</v>
      </c>
      <c r="DI17" s="87">
        <v>1</v>
      </c>
      <c r="DJ17" s="87">
        <v>1</v>
      </c>
      <c r="DK17" s="87">
        <v>-17.75</v>
      </c>
      <c r="DL17" s="87">
        <v>-17.75</v>
      </c>
    </row>
    <row r="18" spans="1:116" ht="15">
      <c r="A18" s="87" t="s">
        <v>509</v>
      </c>
      <c r="B18" s="87" t="s">
        <v>528</v>
      </c>
      <c r="C18" s="87" t="s">
        <v>260</v>
      </c>
      <c r="D18" s="87" t="s">
        <v>282</v>
      </c>
      <c r="E18" s="87"/>
      <c r="F18" s="87" t="s">
        <v>285</v>
      </c>
      <c r="G18" s="118">
        <v>43706.64287037037</v>
      </c>
      <c r="H18" s="87" t="s">
        <v>297</v>
      </c>
      <c r="I18" s="87"/>
      <c r="J18" s="87"/>
      <c r="K18" s="87"/>
      <c r="L18" s="87"/>
      <c r="M18" s="87" t="s">
        <v>361</v>
      </c>
      <c r="N18" s="118">
        <v>43706.64287037037</v>
      </c>
      <c r="O18" s="118">
        <v>43706</v>
      </c>
      <c r="P18" s="119">
        <v>0.6428703703703703</v>
      </c>
      <c r="Q18" s="87" t="s">
        <v>457</v>
      </c>
      <c r="R18" s="87"/>
      <c r="S18" s="87"/>
      <c r="T18" s="87" t="s">
        <v>509</v>
      </c>
      <c r="U18" s="87"/>
      <c r="V18" s="87" t="b">
        <v>0</v>
      </c>
      <c r="W18" s="87">
        <v>0</v>
      </c>
      <c r="X18" s="87"/>
      <c r="Y18" s="87" t="b">
        <v>0</v>
      </c>
      <c r="Z18" s="87" t="s">
        <v>532</v>
      </c>
      <c r="AA18" s="87"/>
      <c r="AB18" s="87"/>
      <c r="AC18" s="87" t="b">
        <v>0</v>
      </c>
      <c r="AD18" s="87">
        <v>4</v>
      </c>
      <c r="AE18" s="87" t="s">
        <v>528</v>
      </c>
      <c r="AF18" s="87" t="s">
        <v>534</v>
      </c>
      <c r="AG18" s="87" t="b">
        <v>0</v>
      </c>
      <c r="AH18" s="87" t="s">
        <v>528</v>
      </c>
      <c r="AI18" s="87" t="s">
        <v>196</v>
      </c>
      <c r="AJ18" s="87">
        <v>0</v>
      </c>
      <c r="AK18" s="87">
        <v>0</v>
      </c>
      <c r="AL18" s="87"/>
      <c r="AM18" s="87"/>
      <c r="AN18" s="87"/>
      <c r="AO18" s="87"/>
      <c r="AP18" s="87"/>
      <c r="AQ18" s="87"/>
      <c r="AR18" s="87"/>
      <c r="AS18" s="87"/>
      <c r="AT18" s="87">
        <v>1</v>
      </c>
      <c r="AU18" s="87">
        <v>3</v>
      </c>
      <c r="AV18" s="87">
        <v>3</v>
      </c>
      <c r="AW18" s="87" t="s">
        <v>260</v>
      </c>
      <c r="AX18" s="87"/>
      <c r="AY18" s="87"/>
      <c r="AZ18" s="87"/>
      <c r="BA18" s="87"/>
      <c r="BB18" s="87"/>
      <c r="BC18" s="87"/>
      <c r="BD18" s="87"/>
      <c r="BE18" s="87"/>
      <c r="BF18" s="87"/>
      <c r="BG18" s="87" t="s">
        <v>600</v>
      </c>
      <c r="BH18" s="87">
        <v>463</v>
      </c>
      <c r="BI18" s="87">
        <v>129</v>
      </c>
      <c r="BJ18" s="87">
        <v>2408</v>
      </c>
      <c r="BK18" s="87">
        <v>7629</v>
      </c>
      <c r="BL18" s="87"/>
      <c r="BM18" s="87" t="s">
        <v>650</v>
      </c>
      <c r="BN18" s="87"/>
      <c r="BO18" s="87"/>
      <c r="BP18" s="87"/>
      <c r="BQ18" s="118">
        <v>42016.929606481484</v>
      </c>
      <c r="BR18" s="87" t="s">
        <v>755</v>
      </c>
      <c r="BS18" s="87" t="b">
        <v>1</v>
      </c>
      <c r="BT18" s="87" t="b">
        <v>0</v>
      </c>
      <c r="BU18" s="87" t="b">
        <v>0</v>
      </c>
      <c r="BV18" s="87"/>
      <c r="BW18" s="87">
        <v>0</v>
      </c>
      <c r="BX18" s="87" t="s">
        <v>765</v>
      </c>
      <c r="BY18" s="87" t="b">
        <v>0</v>
      </c>
      <c r="BZ18" s="87" t="s">
        <v>66</v>
      </c>
      <c r="CA18" s="87">
        <v>3</v>
      </c>
      <c r="CB18" s="87" t="s">
        <v>282</v>
      </c>
      <c r="CC18" s="87"/>
      <c r="CD18" s="87"/>
      <c r="CE18" s="87"/>
      <c r="CF18" s="87"/>
      <c r="CG18" s="87"/>
      <c r="CH18" s="87"/>
      <c r="CI18" s="87"/>
      <c r="CJ18" s="87"/>
      <c r="CK18" s="87"/>
      <c r="CL18" s="87" t="s">
        <v>602</v>
      </c>
      <c r="CM18" s="87">
        <v>293</v>
      </c>
      <c r="CN18" s="87">
        <v>29126</v>
      </c>
      <c r="CO18" s="87">
        <v>13416</v>
      </c>
      <c r="CP18" s="87">
        <v>7719</v>
      </c>
      <c r="CQ18" s="87"/>
      <c r="CR18" s="87" t="s">
        <v>652</v>
      </c>
      <c r="CS18" s="87" t="s">
        <v>685</v>
      </c>
      <c r="CT18" s="87" t="s">
        <v>724</v>
      </c>
      <c r="CU18" s="87"/>
      <c r="CV18" s="118">
        <v>40401.728425925925</v>
      </c>
      <c r="CW18" s="87" t="s">
        <v>757</v>
      </c>
      <c r="CX18" s="87" t="b">
        <v>0</v>
      </c>
      <c r="CY18" s="87" t="b">
        <v>0</v>
      </c>
      <c r="CZ18" s="87" t="b">
        <v>0</v>
      </c>
      <c r="DA18" s="87"/>
      <c r="DB18" s="87">
        <v>83</v>
      </c>
      <c r="DC18" s="87" t="s">
        <v>765</v>
      </c>
      <c r="DD18" s="87" t="b">
        <v>0</v>
      </c>
      <c r="DE18" s="87" t="s">
        <v>65</v>
      </c>
      <c r="DF18" s="87">
        <v>3</v>
      </c>
      <c r="DG18" s="87">
        <v>1</v>
      </c>
      <c r="DH18" s="87">
        <v>1</v>
      </c>
      <c r="DI18" s="87">
        <v>2</v>
      </c>
      <c r="DJ18" s="87">
        <v>1</v>
      </c>
      <c r="DK18" s="87">
        <v>-16.25</v>
      </c>
      <c r="DL18" s="87">
        <v>-17.75</v>
      </c>
    </row>
    <row r="19" spans="1:116" ht="15">
      <c r="A19" s="87" t="s">
        <v>509</v>
      </c>
      <c r="B19" s="87" t="s">
        <v>528</v>
      </c>
      <c r="C19" s="87" t="s">
        <v>260</v>
      </c>
      <c r="D19" s="87" t="s">
        <v>272</v>
      </c>
      <c r="E19" s="87"/>
      <c r="F19" s="87" t="s">
        <v>286</v>
      </c>
      <c r="G19" s="118">
        <v>43706.64287037037</v>
      </c>
      <c r="H19" s="87" t="s">
        <v>297</v>
      </c>
      <c r="I19" s="87"/>
      <c r="J19" s="87"/>
      <c r="K19" s="87"/>
      <c r="L19" s="87"/>
      <c r="M19" s="87" t="s">
        <v>361</v>
      </c>
      <c r="N19" s="118">
        <v>43706.64287037037</v>
      </c>
      <c r="O19" s="118">
        <v>43706</v>
      </c>
      <c r="P19" s="119">
        <v>0.6428703703703703</v>
      </c>
      <c r="Q19" s="87" t="s">
        <v>457</v>
      </c>
      <c r="R19" s="87"/>
      <c r="S19" s="87"/>
      <c r="T19" s="87" t="s">
        <v>509</v>
      </c>
      <c r="U19" s="87"/>
      <c r="V19" s="87" t="b">
        <v>0</v>
      </c>
      <c r="W19" s="87">
        <v>0</v>
      </c>
      <c r="X19" s="87"/>
      <c r="Y19" s="87" t="b">
        <v>0</v>
      </c>
      <c r="Z19" s="87" t="s">
        <v>532</v>
      </c>
      <c r="AA19" s="87"/>
      <c r="AB19" s="87"/>
      <c r="AC19" s="87" t="b">
        <v>0</v>
      </c>
      <c r="AD19" s="87">
        <v>4</v>
      </c>
      <c r="AE19" s="87" t="s">
        <v>528</v>
      </c>
      <c r="AF19" s="87" t="s">
        <v>534</v>
      </c>
      <c r="AG19" s="87" t="b">
        <v>0</v>
      </c>
      <c r="AH19" s="87" t="s">
        <v>528</v>
      </c>
      <c r="AI19" s="87" t="s">
        <v>196</v>
      </c>
      <c r="AJ19" s="87">
        <v>0</v>
      </c>
      <c r="AK19" s="87">
        <v>0</v>
      </c>
      <c r="AL19" s="87"/>
      <c r="AM19" s="87"/>
      <c r="AN19" s="87"/>
      <c r="AO19" s="87"/>
      <c r="AP19" s="87"/>
      <c r="AQ19" s="87"/>
      <c r="AR19" s="87"/>
      <c r="AS19" s="87"/>
      <c r="AT19" s="87">
        <v>1</v>
      </c>
      <c r="AU19" s="87">
        <v>3</v>
      </c>
      <c r="AV19" s="87">
        <v>3</v>
      </c>
      <c r="AW19" s="87" t="s">
        <v>260</v>
      </c>
      <c r="AX19" s="87"/>
      <c r="AY19" s="87"/>
      <c r="AZ19" s="87"/>
      <c r="BA19" s="87"/>
      <c r="BB19" s="87"/>
      <c r="BC19" s="87"/>
      <c r="BD19" s="87"/>
      <c r="BE19" s="87"/>
      <c r="BF19" s="87"/>
      <c r="BG19" s="87" t="s">
        <v>600</v>
      </c>
      <c r="BH19" s="87">
        <v>463</v>
      </c>
      <c r="BI19" s="87">
        <v>129</v>
      </c>
      <c r="BJ19" s="87">
        <v>2408</v>
      </c>
      <c r="BK19" s="87">
        <v>7629</v>
      </c>
      <c r="BL19" s="87"/>
      <c r="BM19" s="87" t="s">
        <v>650</v>
      </c>
      <c r="BN19" s="87"/>
      <c r="BO19" s="87"/>
      <c r="BP19" s="87"/>
      <c r="BQ19" s="118">
        <v>42016.929606481484</v>
      </c>
      <c r="BR19" s="87" t="s">
        <v>755</v>
      </c>
      <c r="BS19" s="87" t="b">
        <v>1</v>
      </c>
      <c r="BT19" s="87" t="b">
        <v>0</v>
      </c>
      <c r="BU19" s="87" t="b">
        <v>0</v>
      </c>
      <c r="BV19" s="87"/>
      <c r="BW19" s="87">
        <v>0</v>
      </c>
      <c r="BX19" s="87" t="s">
        <v>765</v>
      </c>
      <c r="BY19" s="87" t="b">
        <v>0</v>
      </c>
      <c r="BZ19" s="87" t="s">
        <v>66</v>
      </c>
      <c r="CA19" s="87">
        <v>3</v>
      </c>
      <c r="CB19" s="87" t="s">
        <v>272</v>
      </c>
      <c r="CC19" s="87"/>
      <c r="CD19" s="87"/>
      <c r="CE19" s="87"/>
      <c r="CF19" s="87"/>
      <c r="CG19" s="87"/>
      <c r="CH19" s="87"/>
      <c r="CI19" s="87"/>
      <c r="CJ19" s="87"/>
      <c r="CK19" s="87"/>
      <c r="CL19" s="87" t="s">
        <v>601</v>
      </c>
      <c r="CM19" s="87">
        <v>492</v>
      </c>
      <c r="CN19" s="87">
        <v>8337</v>
      </c>
      <c r="CO19" s="87">
        <v>40856</v>
      </c>
      <c r="CP19" s="87">
        <v>14741</v>
      </c>
      <c r="CQ19" s="87"/>
      <c r="CR19" s="87" t="s">
        <v>651</v>
      </c>
      <c r="CS19" s="87" t="s">
        <v>685</v>
      </c>
      <c r="CT19" s="87" t="s">
        <v>723</v>
      </c>
      <c r="CU19" s="87"/>
      <c r="CV19" s="118">
        <v>40690.025300925925</v>
      </c>
      <c r="CW19" s="87" t="s">
        <v>756</v>
      </c>
      <c r="CX19" s="87" t="b">
        <v>0</v>
      </c>
      <c r="CY19" s="87" t="b">
        <v>0</v>
      </c>
      <c r="CZ19" s="87" t="b">
        <v>1</v>
      </c>
      <c r="DA19" s="87"/>
      <c r="DB19" s="87">
        <v>27</v>
      </c>
      <c r="DC19" s="87" t="s">
        <v>765</v>
      </c>
      <c r="DD19" s="87" t="b">
        <v>0</v>
      </c>
      <c r="DE19" s="87" t="s">
        <v>66</v>
      </c>
      <c r="DF19" s="87">
        <v>3</v>
      </c>
      <c r="DG19" s="87">
        <v>1</v>
      </c>
      <c r="DH19" s="87">
        <v>1</v>
      </c>
      <c r="DI19" s="87">
        <v>2</v>
      </c>
      <c r="DJ19" s="87">
        <v>1</v>
      </c>
      <c r="DK19" s="87">
        <v>-16.25</v>
      </c>
      <c r="DL19" s="87">
        <v>-17.75</v>
      </c>
    </row>
    <row r="20" spans="1:116" ht="15">
      <c r="A20" s="87" t="s">
        <v>508</v>
      </c>
      <c r="B20" s="87" t="s">
        <v>508</v>
      </c>
      <c r="C20" s="87" t="s">
        <v>259</v>
      </c>
      <c r="D20" s="87" t="s">
        <v>281</v>
      </c>
      <c r="E20" s="87"/>
      <c r="F20" s="87" t="s">
        <v>285</v>
      </c>
      <c r="G20" s="118">
        <v>43706.525034722225</v>
      </c>
      <c r="H20" s="87" t="s">
        <v>296</v>
      </c>
      <c r="I20" s="87" t="s">
        <v>310</v>
      </c>
      <c r="J20" s="87" t="s">
        <v>317</v>
      </c>
      <c r="K20" s="87" t="s">
        <v>324</v>
      </c>
      <c r="L20" s="87"/>
      <c r="M20" s="87" t="s">
        <v>360</v>
      </c>
      <c r="N20" s="118">
        <v>43706.525034722225</v>
      </c>
      <c r="O20" s="118">
        <v>43706</v>
      </c>
      <c r="P20" s="119">
        <v>0.5250347222222222</v>
      </c>
      <c r="Q20" s="87" t="s">
        <v>456</v>
      </c>
      <c r="R20" s="87"/>
      <c r="S20" s="87"/>
      <c r="T20" s="87" t="s">
        <v>508</v>
      </c>
      <c r="U20" s="87"/>
      <c r="V20" s="87" t="b">
        <v>0</v>
      </c>
      <c r="W20" s="87">
        <v>0</v>
      </c>
      <c r="X20" s="87"/>
      <c r="Y20" s="87" t="b">
        <v>0</v>
      </c>
      <c r="Z20" s="87" t="s">
        <v>531</v>
      </c>
      <c r="AA20" s="87"/>
      <c r="AB20" s="87"/>
      <c r="AC20" s="87" t="b">
        <v>0</v>
      </c>
      <c r="AD20" s="87">
        <v>0</v>
      </c>
      <c r="AE20" s="87"/>
      <c r="AF20" s="87" t="s">
        <v>533</v>
      </c>
      <c r="AG20" s="87" t="b">
        <v>0</v>
      </c>
      <c r="AH20" s="87" t="s">
        <v>508</v>
      </c>
      <c r="AI20" s="87" t="s">
        <v>196</v>
      </c>
      <c r="AJ20" s="87">
        <v>0</v>
      </c>
      <c r="AK20" s="87">
        <v>0</v>
      </c>
      <c r="AL20" s="87"/>
      <c r="AM20" s="87"/>
      <c r="AN20" s="87"/>
      <c r="AO20" s="87"/>
      <c r="AP20" s="87"/>
      <c r="AQ20" s="87"/>
      <c r="AR20" s="87"/>
      <c r="AS20" s="87"/>
      <c r="AT20" s="87">
        <v>1</v>
      </c>
      <c r="AU20" s="87">
        <v>6</v>
      </c>
      <c r="AV20" s="87">
        <v>6</v>
      </c>
      <c r="AW20" s="87" t="s">
        <v>259</v>
      </c>
      <c r="AX20" s="87"/>
      <c r="AY20" s="87"/>
      <c r="AZ20" s="87"/>
      <c r="BA20" s="87"/>
      <c r="BB20" s="87"/>
      <c r="BC20" s="87"/>
      <c r="BD20" s="87"/>
      <c r="BE20" s="87"/>
      <c r="BF20" s="87"/>
      <c r="BG20" s="87" t="s">
        <v>597</v>
      </c>
      <c r="BH20" s="87">
        <v>2468</v>
      </c>
      <c r="BI20" s="87">
        <v>4908</v>
      </c>
      <c r="BJ20" s="87">
        <v>47869</v>
      </c>
      <c r="BK20" s="87">
        <v>510</v>
      </c>
      <c r="BL20" s="87"/>
      <c r="BM20" s="87" t="s">
        <v>647</v>
      </c>
      <c r="BN20" s="87" t="s">
        <v>538</v>
      </c>
      <c r="BO20" s="87" t="s">
        <v>720</v>
      </c>
      <c r="BP20" s="87"/>
      <c r="BQ20" s="118">
        <v>40155.830092592594</v>
      </c>
      <c r="BR20" s="87"/>
      <c r="BS20" s="87" t="b">
        <v>0</v>
      </c>
      <c r="BT20" s="87" t="b">
        <v>0</v>
      </c>
      <c r="BU20" s="87" t="b">
        <v>0</v>
      </c>
      <c r="BV20" s="87"/>
      <c r="BW20" s="87">
        <v>259</v>
      </c>
      <c r="BX20" s="87" t="s">
        <v>772</v>
      </c>
      <c r="BY20" s="87" t="b">
        <v>0</v>
      </c>
      <c r="BZ20" s="87" t="s">
        <v>66</v>
      </c>
      <c r="CA20" s="87">
        <v>6</v>
      </c>
      <c r="CB20" s="87" t="s">
        <v>281</v>
      </c>
      <c r="CC20" s="87"/>
      <c r="CD20" s="87"/>
      <c r="CE20" s="87"/>
      <c r="CF20" s="87"/>
      <c r="CG20" s="87"/>
      <c r="CH20" s="87"/>
      <c r="CI20" s="87"/>
      <c r="CJ20" s="87"/>
      <c r="CK20" s="87"/>
      <c r="CL20" s="87" t="s">
        <v>599</v>
      </c>
      <c r="CM20" s="87">
        <v>1</v>
      </c>
      <c r="CN20" s="87">
        <v>2859968</v>
      </c>
      <c r="CO20" s="87">
        <v>1612</v>
      </c>
      <c r="CP20" s="87">
        <v>1</v>
      </c>
      <c r="CQ20" s="87"/>
      <c r="CR20" s="87" t="s">
        <v>649</v>
      </c>
      <c r="CS20" s="87" t="s">
        <v>684</v>
      </c>
      <c r="CT20" s="87" t="s">
        <v>722</v>
      </c>
      <c r="CU20" s="87"/>
      <c r="CV20" s="118">
        <v>39948.08420138889</v>
      </c>
      <c r="CW20" s="87"/>
      <c r="CX20" s="87" t="b">
        <v>0</v>
      </c>
      <c r="CY20" s="87" t="b">
        <v>0</v>
      </c>
      <c r="CZ20" s="87" t="b">
        <v>1</v>
      </c>
      <c r="DA20" s="87"/>
      <c r="DB20" s="87">
        <v>6559</v>
      </c>
      <c r="DC20" s="87" t="s">
        <v>765</v>
      </c>
      <c r="DD20" s="87" t="b">
        <v>1</v>
      </c>
      <c r="DE20" s="87" t="s">
        <v>65</v>
      </c>
      <c r="DF20" s="87">
        <v>6</v>
      </c>
      <c r="DG20" s="87">
        <v>10</v>
      </c>
      <c r="DH20" s="87">
        <v>10</v>
      </c>
      <c r="DI20" s="87">
        <v>1</v>
      </c>
      <c r="DJ20" s="87">
        <v>1</v>
      </c>
      <c r="DK20" s="87">
        <v>-8.75</v>
      </c>
      <c r="DL20" s="87">
        <v>-8.75</v>
      </c>
    </row>
    <row r="21" spans="1:116" ht="15">
      <c r="A21" s="87" t="s">
        <v>508</v>
      </c>
      <c r="B21" s="87" t="s">
        <v>508</v>
      </c>
      <c r="C21" s="87" t="s">
        <v>259</v>
      </c>
      <c r="D21" s="87" t="s">
        <v>280</v>
      </c>
      <c r="E21" s="87"/>
      <c r="F21" s="87" t="s">
        <v>285</v>
      </c>
      <c r="G21" s="118">
        <v>43706.525034722225</v>
      </c>
      <c r="H21" s="87" t="s">
        <v>296</v>
      </c>
      <c r="I21" s="87" t="s">
        <v>310</v>
      </c>
      <c r="J21" s="87" t="s">
        <v>317</v>
      </c>
      <c r="K21" s="87" t="s">
        <v>324</v>
      </c>
      <c r="L21" s="87"/>
      <c r="M21" s="87" t="s">
        <v>360</v>
      </c>
      <c r="N21" s="118">
        <v>43706.525034722225</v>
      </c>
      <c r="O21" s="118">
        <v>43706</v>
      </c>
      <c r="P21" s="119">
        <v>0.5250347222222222</v>
      </c>
      <c r="Q21" s="87" t="s">
        <v>456</v>
      </c>
      <c r="R21" s="87"/>
      <c r="S21" s="87"/>
      <c r="T21" s="87" t="s">
        <v>508</v>
      </c>
      <c r="U21" s="87"/>
      <c r="V21" s="87" t="b">
        <v>0</v>
      </c>
      <c r="W21" s="87">
        <v>0</v>
      </c>
      <c r="X21" s="87"/>
      <c r="Y21" s="87" t="b">
        <v>0</v>
      </c>
      <c r="Z21" s="87" t="s">
        <v>531</v>
      </c>
      <c r="AA21" s="87"/>
      <c r="AB21" s="87"/>
      <c r="AC21" s="87" t="b">
        <v>0</v>
      </c>
      <c r="AD21" s="87">
        <v>0</v>
      </c>
      <c r="AE21" s="87"/>
      <c r="AF21" s="87" t="s">
        <v>533</v>
      </c>
      <c r="AG21" s="87" t="b">
        <v>0</v>
      </c>
      <c r="AH21" s="87" t="s">
        <v>508</v>
      </c>
      <c r="AI21" s="87" t="s">
        <v>196</v>
      </c>
      <c r="AJ21" s="87">
        <v>0</v>
      </c>
      <c r="AK21" s="87">
        <v>0</v>
      </c>
      <c r="AL21" s="87"/>
      <c r="AM21" s="87"/>
      <c r="AN21" s="87"/>
      <c r="AO21" s="87"/>
      <c r="AP21" s="87"/>
      <c r="AQ21" s="87"/>
      <c r="AR21" s="87"/>
      <c r="AS21" s="87"/>
      <c r="AT21" s="87">
        <v>1</v>
      </c>
      <c r="AU21" s="87">
        <v>6</v>
      </c>
      <c r="AV21" s="87">
        <v>6</v>
      </c>
      <c r="AW21" s="87" t="s">
        <v>259</v>
      </c>
      <c r="AX21" s="87"/>
      <c r="AY21" s="87"/>
      <c r="AZ21" s="87"/>
      <c r="BA21" s="87"/>
      <c r="BB21" s="87"/>
      <c r="BC21" s="87"/>
      <c r="BD21" s="87"/>
      <c r="BE21" s="87"/>
      <c r="BF21" s="87"/>
      <c r="BG21" s="87" t="s">
        <v>597</v>
      </c>
      <c r="BH21" s="87">
        <v>2468</v>
      </c>
      <c r="BI21" s="87">
        <v>4908</v>
      </c>
      <c r="BJ21" s="87">
        <v>47869</v>
      </c>
      <c r="BK21" s="87">
        <v>510</v>
      </c>
      <c r="BL21" s="87"/>
      <c r="BM21" s="87" t="s">
        <v>647</v>
      </c>
      <c r="BN21" s="87" t="s">
        <v>538</v>
      </c>
      <c r="BO21" s="87" t="s">
        <v>720</v>
      </c>
      <c r="BP21" s="87"/>
      <c r="BQ21" s="118">
        <v>40155.830092592594</v>
      </c>
      <c r="BR21" s="87"/>
      <c r="BS21" s="87" t="b">
        <v>0</v>
      </c>
      <c r="BT21" s="87" t="b">
        <v>0</v>
      </c>
      <c r="BU21" s="87" t="b">
        <v>0</v>
      </c>
      <c r="BV21" s="87"/>
      <c r="BW21" s="87">
        <v>259</v>
      </c>
      <c r="BX21" s="87" t="s">
        <v>772</v>
      </c>
      <c r="BY21" s="87" t="b">
        <v>0</v>
      </c>
      <c r="BZ21" s="87" t="s">
        <v>66</v>
      </c>
      <c r="CA21" s="87">
        <v>6</v>
      </c>
      <c r="CB21" s="87" t="s">
        <v>280</v>
      </c>
      <c r="CC21" s="87"/>
      <c r="CD21" s="87"/>
      <c r="CE21" s="87"/>
      <c r="CF21" s="87"/>
      <c r="CG21" s="87"/>
      <c r="CH21" s="87"/>
      <c r="CI21" s="87"/>
      <c r="CJ21" s="87"/>
      <c r="CK21" s="87"/>
      <c r="CL21" s="87" t="s">
        <v>598</v>
      </c>
      <c r="CM21" s="87">
        <v>494</v>
      </c>
      <c r="CN21" s="87">
        <v>6357</v>
      </c>
      <c r="CO21" s="87">
        <v>2527</v>
      </c>
      <c r="CP21" s="87">
        <v>566</v>
      </c>
      <c r="CQ21" s="87"/>
      <c r="CR21" s="87" t="s">
        <v>648</v>
      </c>
      <c r="CS21" s="87" t="s">
        <v>683</v>
      </c>
      <c r="CT21" s="87" t="s">
        <v>721</v>
      </c>
      <c r="CU21" s="87"/>
      <c r="CV21" s="118">
        <v>39924.708391203705</v>
      </c>
      <c r="CW21" s="87" t="s">
        <v>754</v>
      </c>
      <c r="CX21" s="87" t="b">
        <v>0</v>
      </c>
      <c r="CY21" s="87" t="b">
        <v>0</v>
      </c>
      <c r="CZ21" s="87" t="b">
        <v>0</v>
      </c>
      <c r="DA21" s="87"/>
      <c r="DB21" s="87">
        <v>204</v>
      </c>
      <c r="DC21" s="87" t="s">
        <v>765</v>
      </c>
      <c r="DD21" s="87" t="b">
        <v>0</v>
      </c>
      <c r="DE21" s="87" t="s">
        <v>65</v>
      </c>
      <c r="DF21" s="87">
        <v>6</v>
      </c>
      <c r="DG21" s="87">
        <v>10</v>
      </c>
      <c r="DH21" s="87">
        <v>10</v>
      </c>
      <c r="DI21" s="87">
        <v>1</v>
      </c>
      <c r="DJ21" s="87">
        <v>1</v>
      </c>
      <c r="DK21" s="87">
        <v>-8.75</v>
      </c>
      <c r="DL21" s="87">
        <v>-8.75</v>
      </c>
    </row>
    <row r="22" spans="1:116" ht="15">
      <c r="A22" s="87" t="s">
        <v>508</v>
      </c>
      <c r="B22" s="87" t="s">
        <v>508</v>
      </c>
      <c r="C22" s="87" t="s">
        <v>259</v>
      </c>
      <c r="D22" s="87" t="s">
        <v>274</v>
      </c>
      <c r="E22" s="87"/>
      <c r="F22" s="87" t="s">
        <v>285</v>
      </c>
      <c r="G22" s="118">
        <v>43706.525034722225</v>
      </c>
      <c r="H22" s="87" t="s">
        <v>296</v>
      </c>
      <c r="I22" s="87" t="s">
        <v>310</v>
      </c>
      <c r="J22" s="87" t="s">
        <v>317</v>
      </c>
      <c r="K22" s="87" t="s">
        <v>324</v>
      </c>
      <c r="L22" s="87"/>
      <c r="M22" s="87" t="s">
        <v>360</v>
      </c>
      <c r="N22" s="118">
        <v>43706.525034722225</v>
      </c>
      <c r="O22" s="118">
        <v>43706</v>
      </c>
      <c r="P22" s="119">
        <v>0.5250347222222222</v>
      </c>
      <c r="Q22" s="87" t="s">
        <v>456</v>
      </c>
      <c r="R22" s="87"/>
      <c r="S22" s="87"/>
      <c r="T22" s="87" t="s">
        <v>508</v>
      </c>
      <c r="U22" s="87"/>
      <c r="V22" s="87" t="b">
        <v>0</v>
      </c>
      <c r="W22" s="87">
        <v>0</v>
      </c>
      <c r="X22" s="87"/>
      <c r="Y22" s="87" t="b">
        <v>0</v>
      </c>
      <c r="Z22" s="87" t="s">
        <v>531</v>
      </c>
      <c r="AA22" s="87"/>
      <c r="AB22" s="87"/>
      <c r="AC22" s="87" t="b">
        <v>0</v>
      </c>
      <c r="AD22" s="87">
        <v>0</v>
      </c>
      <c r="AE22" s="87"/>
      <c r="AF22" s="87" t="s">
        <v>533</v>
      </c>
      <c r="AG22" s="87" t="b">
        <v>0</v>
      </c>
      <c r="AH22" s="87" t="s">
        <v>508</v>
      </c>
      <c r="AI22" s="87" t="s">
        <v>196</v>
      </c>
      <c r="AJ22" s="87">
        <v>0</v>
      </c>
      <c r="AK22" s="87">
        <v>0</v>
      </c>
      <c r="AL22" s="87"/>
      <c r="AM22" s="87"/>
      <c r="AN22" s="87"/>
      <c r="AO22" s="87"/>
      <c r="AP22" s="87"/>
      <c r="AQ22" s="87"/>
      <c r="AR22" s="87"/>
      <c r="AS22" s="87"/>
      <c r="AT22" s="87">
        <v>1</v>
      </c>
      <c r="AU22" s="87">
        <v>6</v>
      </c>
      <c r="AV22" s="87">
        <v>1</v>
      </c>
      <c r="AW22" s="87" t="s">
        <v>259</v>
      </c>
      <c r="AX22" s="87"/>
      <c r="AY22" s="87"/>
      <c r="AZ22" s="87"/>
      <c r="BA22" s="87"/>
      <c r="BB22" s="87"/>
      <c r="BC22" s="87"/>
      <c r="BD22" s="87"/>
      <c r="BE22" s="87"/>
      <c r="BF22" s="87"/>
      <c r="BG22" s="87" t="s">
        <v>597</v>
      </c>
      <c r="BH22" s="87">
        <v>2468</v>
      </c>
      <c r="BI22" s="87">
        <v>4908</v>
      </c>
      <c r="BJ22" s="87">
        <v>47869</v>
      </c>
      <c r="BK22" s="87">
        <v>510</v>
      </c>
      <c r="BL22" s="87"/>
      <c r="BM22" s="87" t="s">
        <v>647</v>
      </c>
      <c r="BN22" s="87" t="s">
        <v>538</v>
      </c>
      <c r="BO22" s="87" t="s">
        <v>720</v>
      </c>
      <c r="BP22" s="87"/>
      <c r="BQ22" s="118">
        <v>40155.830092592594</v>
      </c>
      <c r="BR22" s="87"/>
      <c r="BS22" s="87" t="b">
        <v>0</v>
      </c>
      <c r="BT22" s="87" t="b">
        <v>0</v>
      </c>
      <c r="BU22" s="87" t="b">
        <v>0</v>
      </c>
      <c r="BV22" s="87"/>
      <c r="BW22" s="87">
        <v>259</v>
      </c>
      <c r="BX22" s="87" t="s">
        <v>772</v>
      </c>
      <c r="BY22" s="87" t="b">
        <v>0</v>
      </c>
      <c r="BZ22" s="87" t="s">
        <v>66</v>
      </c>
      <c r="CA22" s="87">
        <v>6</v>
      </c>
      <c r="CB22" s="87" t="s">
        <v>274</v>
      </c>
      <c r="CC22" s="87"/>
      <c r="CD22" s="87"/>
      <c r="CE22" s="87"/>
      <c r="CF22" s="87"/>
      <c r="CG22" s="87"/>
      <c r="CH22" s="87"/>
      <c r="CI22" s="87"/>
      <c r="CJ22" s="87"/>
      <c r="CK22" s="87"/>
      <c r="CL22" s="87" t="s">
        <v>571</v>
      </c>
      <c r="CM22" s="87">
        <v>79</v>
      </c>
      <c r="CN22" s="87">
        <v>126</v>
      </c>
      <c r="CO22" s="87">
        <v>710</v>
      </c>
      <c r="CP22" s="87">
        <v>2</v>
      </c>
      <c r="CQ22" s="87"/>
      <c r="CR22" s="87" t="s">
        <v>619</v>
      </c>
      <c r="CS22" s="87" t="s">
        <v>538</v>
      </c>
      <c r="CT22" s="87" t="s">
        <v>697</v>
      </c>
      <c r="CU22" s="87"/>
      <c r="CV22" s="118">
        <v>42600.21954861111</v>
      </c>
      <c r="CW22" s="87" t="s">
        <v>730</v>
      </c>
      <c r="CX22" s="87" t="b">
        <v>1</v>
      </c>
      <c r="CY22" s="87" t="b">
        <v>0</v>
      </c>
      <c r="CZ22" s="87" t="b">
        <v>0</v>
      </c>
      <c r="DA22" s="87"/>
      <c r="DB22" s="87">
        <v>2</v>
      </c>
      <c r="DC22" s="87"/>
      <c r="DD22" s="87" t="b">
        <v>0</v>
      </c>
      <c r="DE22" s="87" t="s">
        <v>65</v>
      </c>
      <c r="DF22" s="87">
        <v>1</v>
      </c>
      <c r="DG22" s="87">
        <v>10</v>
      </c>
      <c r="DH22" s="87">
        <v>10</v>
      </c>
      <c r="DI22" s="87">
        <v>1</v>
      </c>
      <c r="DJ22" s="87">
        <v>1</v>
      </c>
      <c r="DK22" s="87">
        <v>-8.75</v>
      </c>
      <c r="DL22" s="87">
        <v>-8.75</v>
      </c>
    </row>
    <row r="23" spans="1:116" ht="15">
      <c r="A23" s="87" t="s">
        <v>507</v>
      </c>
      <c r="B23" s="87" t="s">
        <v>518</v>
      </c>
      <c r="C23" s="87" t="s">
        <v>258</v>
      </c>
      <c r="D23" s="87" t="s">
        <v>265</v>
      </c>
      <c r="E23" s="87"/>
      <c r="F23" s="87" t="s">
        <v>285</v>
      </c>
      <c r="G23" s="118">
        <v>43705.5753587963</v>
      </c>
      <c r="H23" s="87" t="s">
        <v>294</v>
      </c>
      <c r="I23" s="87"/>
      <c r="J23" s="87"/>
      <c r="K23" s="87" t="s">
        <v>321</v>
      </c>
      <c r="L23" s="87"/>
      <c r="M23" s="87" t="s">
        <v>359</v>
      </c>
      <c r="N23" s="118">
        <v>43705.5753587963</v>
      </c>
      <c r="O23" s="118">
        <v>43705</v>
      </c>
      <c r="P23" s="119">
        <v>0.5753587962962963</v>
      </c>
      <c r="Q23" s="87" t="s">
        <v>455</v>
      </c>
      <c r="R23" s="87"/>
      <c r="S23" s="87"/>
      <c r="T23" s="87" t="s">
        <v>507</v>
      </c>
      <c r="U23" s="87"/>
      <c r="V23" s="87" t="b">
        <v>0</v>
      </c>
      <c r="W23" s="87">
        <v>0</v>
      </c>
      <c r="X23" s="87"/>
      <c r="Y23" s="87" t="b">
        <v>0</v>
      </c>
      <c r="Z23" s="87" t="s">
        <v>531</v>
      </c>
      <c r="AA23" s="87"/>
      <c r="AB23" s="87"/>
      <c r="AC23" s="87" t="b">
        <v>0</v>
      </c>
      <c r="AD23" s="87">
        <v>3</v>
      </c>
      <c r="AE23" s="87" t="s">
        <v>518</v>
      </c>
      <c r="AF23" s="87" t="s">
        <v>534</v>
      </c>
      <c r="AG23" s="87" t="b">
        <v>0</v>
      </c>
      <c r="AH23" s="87" t="s">
        <v>518</v>
      </c>
      <c r="AI23" s="87" t="s">
        <v>196</v>
      </c>
      <c r="AJ23" s="87">
        <v>0</v>
      </c>
      <c r="AK23" s="87">
        <v>0</v>
      </c>
      <c r="AL23" s="87"/>
      <c r="AM23" s="87"/>
      <c r="AN23" s="87"/>
      <c r="AO23" s="87"/>
      <c r="AP23" s="87"/>
      <c r="AQ23" s="87"/>
      <c r="AR23" s="87"/>
      <c r="AS23" s="87"/>
      <c r="AT23" s="87">
        <v>3</v>
      </c>
      <c r="AU23" s="87">
        <v>1</v>
      </c>
      <c r="AV23" s="87">
        <v>1</v>
      </c>
      <c r="AW23" s="87" t="s">
        <v>258</v>
      </c>
      <c r="AX23" s="87"/>
      <c r="AY23" s="87"/>
      <c r="AZ23" s="87"/>
      <c r="BA23" s="87"/>
      <c r="BB23" s="87"/>
      <c r="BC23" s="87"/>
      <c r="BD23" s="87"/>
      <c r="BE23" s="87"/>
      <c r="BF23" s="87"/>
      <c r="BG23" s="87" t="s">
        <v>596</v>
      </c>
      <c r="BH23" s="87">
        <v>2392</v>
      </c>
      <c r="BI23" s="87">
        <v>868</v>
      </c>
      <c r="BJ23" s="87">
        <v>9350</v>
      </c>
      <c r="BK23" s="87">
        <v>115558</v>
      </c>
      <c r="BL23" s="87"/>
      <c r="BM23" s="87" t="s">
        <v>646</v>
      </c>
      <c r="BN23" s="87" t="s">
        <v>682</v>
      </c>
      <c r="BO23" s="87" t="s">
        <v>719</v>
      </c>
      <c r="BP23" s="87"/>
      <c r="BQ23" s="118">
        <v>40875.41048611111</v>
      </c>
      <c r="BR23" s="87" t="s">
        <v>753</v>
      </c>
      <c r="BS23" s="87" t="b">
        <v>0</v>
      </c>
      <c r="BT23" s="87" t="b">
        <v>0</v>
      </c>
      <c r="BU23" s="87" t="b">
        <v>1</v>
      </c>
      <c r="BV23" s="87"/>
      <c r="BW23" s="87">
        <v>14</v>
      </c>
      <c r="BX23" s="87" t="s">
        <v>767</v>
      </c>
      <c r="BY23" s="87" t="b">
        <v>0</v>
      </c>
      <c r="BZ23" s="87" t="s">
        <v>66</v>
      </c>
      <c r="CA23" s="87">
        <v>1</v>
      </c>
      <c r="CB23" s="87" t="s">
        <v>265</v>
      </c>
      <c r="CC23" s="87"/>
      <c r="CD23" s="87"/>
      <c r="CE23" s="87"/>
      <c r="CF23" s="87"/>
      <c r="CG23" s="87"/>
      <c r="CH23" s="87"/>
      <c r="CI23" s="87"/>
      <c r="CJ23" s="87"/>
      <c r="CK23" s="87"/>
      <c r="CL23" s="87" t="s">
        <v>572</v>
      </c>
      <c r="CM23" s="87">
        <v>78</v>
      </c>
      <c r="CN23" s="87">
        <v>3374</v>
      </c>
      <c r="CO23" s="87">
        <v>901</v>
      </c>
      <c r="CP23" s="87">
        <v>1159</v>
      </c>
      <c r="CQ23" s="87"/>
      <c r="CR23" s="87" t="s">
        <v>620</v>
      </c>
      <c r="CS23" s="87"/>
      <c r="CT23" s="87" t="s">
        <v>698</v>
      </c>
      <c r="CU23" s="87"/>
      <c r="CV23" s="118">
        <v>43376.05888888889</v>
      </c>
      <c r="CW23" s="87" t="s">
        <v>731</v>
      </c>
      <c r="CX23" s="87" t="b">
        <v>1</v>
      </c>
      <c r="CY23" s="87" t="b">
        <v>0</v>
      </c>
      <c r="CZ23" s="87" t="b">
        <v>1</v>
      </c>
      <c r="DA23" s="87"/>
      <c r="DB23" s="87">
        <v>59</v>
      </c>
      <c r="DC23" s="87"/>
      <c r="DD23" s="87" t="b">
        <v>0</v>
      </c>
      <c r="DE23" s="87" t="s">
        <v>66</v>
      </c>
      <c r="DF23" s="87">
        <v>1</v>
      </c>
      <c r="DG23" s="87">
        <v>11</v>
      </c>
      <c r="DH23" s="87">
        <v>11</v>
      </c>
      <c r="DI23" s="87">
        <v>2</v>
      </c>
      <c r="DJ23" s="87">
        <v>1</v>
      </c>
      <c r="DK23" s="87">
        <v>-8.75</v>
      </c>
      <c r="DL23" s="87">
        <v>-7.75</v>
      </c>
    </row>
    <row r="24" spans="1:116" ht="15">
      <c r="A24" s="87" t="s">
        <v>507</v>
      </c>
      <c r="B24" s="87" t="s">
        <v>518</v>
      </c>
      <c r="C24" s="87" t="s">
        <v>258</v>
      </c>
      <c r="D24" s="87" t="s">
        <v>266</v>
      </c>
      <c r="E24" s="87"/>
      <c r="F24" s="87" t="s">
        <v>286</v>
      </c>
      <c r="G24" s="118">
        <v>43705.5753587963</v>
      </c>
      <c r="H24" s="87" t="s">
        <v>294</v>
      </c>
      <c r="I24" s="87"/>
      <c r="J24" s="87"/>
      <c r="K24" s="87" t="s">
        <v>321</v>
      </c>
      <c r="L24" s="87"/>
      <c r="M24" s="87" t="s">
        <v>359</v>
      </c>
      <c r="N24" s="118">
        <v>43705.5753587963</v>
      </c>
      <c r="O24" s="118">
        <v>43705</v>
      </c>
      <c r="P24" s="119">
        <v>0.5753587962962963</v>
      </c>
      <c r="Q24" s="87" t="s">
        <v>455</v>
      </c>
      <c r="R24" s="87"/>
      <c r="S24" s="87"/>
      <c r="T24" s="87" t="s">
        <v>507</v>
      </c>
      <c r="U24" s="87"/>
      <c r="V24" s="87" t="b">
        <v>0</v>
      </c>
      <c r="W24" s="87">
        <v>0</v>
      </c>
      <c r="X24" s="87"/>
      <c r="Y24" s="87" t="b">
        <v>0</v>
      </c>
      <c r="Z24" s="87" t="s">
        <v>531</v>
      </c>
      <c r="AA24" s="87"/>
      <c r="AB24" s="87"/>
      <c r="AC24" s="87" t="b">
        <v>0</v>
      </c>
      <c r="AD24" s="87">
        <v>3</v>
      </c>
      <c r="AE24" s="87" t="s">
        <v>518</v>
      </c>
      <c r="AF24" s="87" t="s">
        <v>534</v>
      </c>
      <c r="AG24" s="87" t="b">
        <v>0</v>
      </c>
      <c r="AH24" s="87" t="s">
        <v>518</v>
      </c>
      <c r="AI24" s="87" t="s">
        <v>196</v>
      </c>
      <c r="AJ24" s="87">
        <v>0</v>
      </c>
      <c r="AK24" s="87">
        <v>0</v>
      </c>
      <c r="AL24" s="87"/>
      <c r="AM24" s="87"/>
      <c r="AN24" s="87"/>
      <c r="AO24" s="87"/>
      <c r="AP24" s="87"/>
      <c r="AQ24" s="87"/>
      <c r="AR24" s="87"/>
      <c r="AS24" s="87"/>
      <c r="AT24" s="87">
        <v>3</v>
      </c>
      <c r="AU24" s="87">
        <v>1</v>
      </c>
      <c r="AV24" s="87">
        <v>1</v>
      </c>
      <c r="AW24" s="87" t="s">
        <v>258</v>
      </c>
      <c r="AX24" s="87"/>
      <c r="AY24" s="87"/>
      <c r="AZ24" s="87"/>
      <c r="BA24" s="87"/>
      <c r="BB24" s="87"/>
      <c r="BC24" s="87"/>
      <c r="BD24" s="87"/>
      <c r="BE24" s="87"/>
      <c r="BF24" s="87"/>
      <c r="BG24" s="87" t="s">
        <v>596</v>
      </c>
      <c r="BH24" s="87">
        <v>2392</v>
      </c>
      <c r="BI24" s="87">
        <v>868</v>
      </c>
      <c r="BJ24" s="87">
        <v>9350</v>
      </c>
      <c r="BK24" s="87">
        <v>115558</v>
      </c>
      <c r="BL24" s="87"/>
      <c r="BM24" s="87" t="s">
        <v>646</v>
      </c>
      <c r="BN24" s="87" t="s">
        <v>682</v>
      </c>
      <c r="BO24" s="87" t="s">
        <v>719</v>
      </c>
      <c r="BP24" s="87"/>
      <c r="BQ24" s="118">
        <v>40875.41048611111</v>
      </c>
      <c r="BR24" s="87" t="s">
        <v>753</v>
      </c>
      <c r="BS24" s="87" t="b">
        <v>0</v>
      </c>
      <c r="BT24" s="87" t="b">
        <v>0</v>
      </c>
      <c r="BU24" s="87" t="b">
        <v>1</v>
      </c>
      <c r="BV24" s="87"/>
      <c r="BW24" s="87">
        <v>14</v>
      </c>
      <c r="BX24" s="87" t="s">
        <v>767</v>
      </c>
      <c r="BY24" s="87" t="b">
        <v>0</v>
      </c>
      <c r="BZ24" s="87" t="s">
        <v>66</v>
      </c>
      <c r="CA24" s="87">
        <v>1</v>
      </c>
      <c r="CB24" s="87" t="s">
        <v>266</v>
      </c>
      <c r="CC24" s="87"/>
      <c r="CD24" s="87"/>
      <c r="CE24" s="87"/>
      <c r="CF24" s="87"/>
      <c r="CG24" s="87"/>
      <c r="CH24" s="87"/>
      <c r="CI24" s="87"/>
      <c r="CJ24" s="87"/>
      <c r="CK24" s="87"/>
      <c r="CL24" s="87" t="s">
        <v>569</v>
      </c>
      <c r="CM24" s="87">
        <v>53</v>
      </c>
      <c r="CN24" s="87">
        <v>143</v>
      </c>
      <c r="CO24" s="87">
        <v>70</v>
      </c>
      <c r="CP24" s="87">
        <v>61</v>
      </c>
      <c r="CQ24" s="87"/>
      <c r="CR24" s="87" t="s">
        <v>617</v>
      </c>
      <c r="CS24" s="87"/>
      <c r="CT24" s="87"/>
      <c r="CU24" s="87"/>
      <c r="CV24" s="118">
        <v>43009.83945601852</v>
      </c>
      <c r="CW24" s="87" t="s">
        <v>728</v>
      </c>
      <c r="CX24" s="87" t="b">
        <v>1</v>
      </c>
      <c r="CY24" s="87" t="b">
        <v>0</v>
      </c>
      <c r="CZ24" s="87" t="b">
        <v>0</v>
      </c>
      <c r="DA24" s="87"/>
      <c r="DB24" s="87">
        <v>1</v>
      </c>
      <c r="DC24" s="87"/>
      <c r="DD24" s="87" t="b">
        <v>0</v>
      </c>
      <c r="DE24" s="87" t="s">
        <v>66</v>
      </c>
      <c r="DF24" s="87">
        <v>1</v>
      </c>
      <c r="DG24" s="87">
        <v>11</v>
      </c>
      <c r="DH24" s="87">
        <v>11</v>
      </c>
      <c r="DI24" s="87">
        <v>2</v>
      </c>
      <c r="DJ24" s="87">
        <v>1</v>
      </c>
      <c r="DK24" s="87">
        <v>-8.75</v>
      </c>
      <c r="DL24" s="87">
        <v>-7.75</v>
      </c>
    </row>
    <row r="25" spans="1:116" ht="15">
      <c r="A25" s="87" t="s">
        <v>506</v>
      </c>
      <c r="B25" s="87" t="s">
        <v>519</v>
      </c>
      <c r="C25" s="87" t="s">
        <v>258</v>
      </c>
      <c r="D25" s="87" t="s">
        <v>274</v>
      </c>
      <c r="E25" s="87"/>
      <c r="F25" s="87" t="s">
        <v>285</v>
      </c>
      <c r="G25" s="118">
        <v>43705.57502314815</v>
      </c>
      <c r="H25" s="87" t="s">
        <v>295</v>
      </c>
      <c r="I25" s="87"/>
      <c r="J25" s="87"/>
      <c r="K25" s="87" t="s">
        <v>322</v>
      </c>
      <c r="L25" s="87"/>
      <c r="M25" s="87" t="s">
        <v>359</v>
      </c>
      <c r="N25" s="118">
        <v>43705.57502314815</v>
      </c>
      <c r="O25" s="118">
        <v>43705</v>
      </c>
      <c r="P25" s="119">
        <v>0.5750231481481481</v>
      </c>
      <c r="Q25" s="87" t="s">
        <v>454</v>
      </c>
      <c r="R25" s="87"/>
      <c r="S25" s="87"/>
      <c r="T25" s="87" t="s">
        <v>506</v>
      </c>
      <c r="U25" s="87"/>
      <c r="V25" s="87" t="b">
        <v>0</v>
      </c>
      <c r="W25" s="87">
        <v>0</v>
      </c>
      <c r="X25" s="87"/>
      <c r="Y25" s="87" t="b">
        <v>0</v>
      </c>
      <c r="Z25" s="87" t="s">
        <v>531</v>
      </c>
      <c r="AA25" s="87"/>
      <c r="AB25" s="87"/>
      <c r="AC25" s="87" t="b">
        <v>0</v>
      </c>
      <c r="AD25" s="87">
        <v>3</v>
      </c>
      <c r="AE25" s="87" t="s">
        <v>519</v>
      </c>
      <c r="AF25" s="87" t="s">
        <v>534</v>
      </c>
      <c r="AG25" s="87" t="b">
        <v>0</v>
      </c>
      <c r="AH25" s="87" t="s">
        <v>519</v>
      </c>
      <c r="AI25" s="87" t="s">
        <v>196</v>
      </c>
      <c r="AJ25" s="87">
        <v>0</v>
      </c>
      <c r="AK25" s="87">
        <v>0</v>
      </c>
      <c r="AL25" s="87"/>
      <c r="AM25" s="87"/>
      <c r="AN25" s="87"/>
      <c r="AO25" s="87"/>
      <c r="AP25" s="87"/>
      <c r="AQ25" s="87"/>
      <c r="AR25" s="87"/>
      <c r="AS25" s="87"/>
      <c r="AT25" s="87">
        <v>2</v>
      </c>
      <c r="AU25" s="87">
        <v>1</v>
      </c>
      <c r="AV25" s="87">
        <v>1</v>
      </c>
      <c r="AW25" s="87" t="s">
        <v>258</v>
      </c>
      <c r="AX25" s="87"/>
      <c r="AY25" s="87"/>
      <c r="AZ25" s="87"/>
      <c r="BA25" s="87"/>
      <c r="BB25" s="87"/>
      <c r="BC25" s="87"/>
      <c r="BD25" s="87"/>
      <c r="BE25" s="87"/>
      <c r="BF25" s="87"/>
      <c r="BG25" s="87" t="s">
        <v>596</v>
      </c>
      <c r="BH25" s="87">
        <v>2392</v>
      </c>
      <c r="BI25" s="87">
        <v>868</v>
      </c>
      <c r="BJ25" s="87">
        <v>9350</v>
      </c>
      <c r="BK25" s="87">
        <v>115558</v>
      </c>
      <c r="BL25" s="87"/>
      <c r="BM25" s="87" t="s">
        <v>646</v>
      </c>
      <c r="BN25" s="87" t="s">
        <v>682</v>
      </c>
      <c r="BO25" s="87" t="s">
        <v>719</v>
      </c>
      <c r="BP25" s="87"/>
      <c r="BQ25" s="118">
        <v>40875.41048611111</v>
      </c>
      <c r="BR25" s="87" t="s">
        <v>753</v>
      </c>
      <c r="BS25" s="87" t="b">
        <v>0</v>
      </c>
      <c r="BT25" s="87" t="b">
        <v>0</v>
      </c>
      <c r="BU25" s="87" t="b">
        <v>1</v>
      </c>
      <c r="BV25" s="87"/>
      <c r="BW25" s="87">
        <v>14</v>
      </c>
      <c r="BX25" s="87" t="s">
        <v>767</v>
      </c>
      <c r="BY25" s="87" t="b">
        <v>0</v>
      </c>
      <c r="BZ25" s="87" t="s">
        <v>66</v>
      </c>
      <c r="CA25" s="87">
        <v>1</v>
      </c>
      <c r="CB25" s="87" t="s">
        <v>274</v>
      </c>
      <c r="CC25" s="87"/>
      <c r="CD25" s="87"/>
      <c r="CE25" s="87"/>
      <c r="CF25" s="87"/>
      <c r="CG25" s="87"/>
      <c r="CH25" s="87"/>
      <c r="CI25" s="87"/>
      <c r="CJ25" s="87"/>
      <c r="CK25" s="87"/>
      <c r="CL25" s="87" t="s">
        <v>571</v>
      </c>
      <c r="CM25" s="87">
        <v>79</v>
      </c>
      <c r="CN25" s="87">
        <v>126</v>
      </c>
      <c r="CO25" s="87">
        <v>710</v>
      </c>
      <c r="CP25" s="87">
        <v>2</v>
      </c>
      <c r="CQ25" s="87"/>
      <c r="CR25" s="87" t="s">
        <v>619</v>
      </c>
      <c r="CS25" s="87" t="s">
        <v>538</v>
      </c>
      <c r="CT25" s="87" t="s">
        <v>697</v>
      </c>
      <c r="CU25" s="87"/>
      <c r="CV25" s="118">
        <v>42600.21954861111</v>
      </c>
      <c r="CW25" s="87" t="s">
        <v>730</v>
      </c>
      <c r="CX25" s="87" t="b">
        <v>1</v>
      </c>
      <c r="CY25" s="87" t="b">
        <v>0</v>
      </c>
      <c r="CZ25" s="87" t="b">
        <v>0</v>
      </c>
      <c r="DA25" s="87"/>
      <c r="DB25" s="87">
        <v>2</v>
      </c>
      <c r="DC25" s="87"/>
      <c r="DD25" s="87" t="b">
        <v>0</v>
      </c>
      <c r="DE25" s="87" t="s">
        <v>65</v>
      </c>
      <c r="DF25" s="87">
        <v>1</v>
      </c>
      <c r="DG25" s="87">
        <v>12</v>
      </c>
      <c r="DH25" s="87">
        <v>12</v>
      </c>
      <c r="DI25" s="87">
        <v>2</v>
      </c>
      <c r="DJ25" s="87">
        <v>1</v>
      </c>
      <c r="DK25" s="87">
        <v>-5.75</v>
      </c>
      <c r="DL25" s="87">
        <v>-4.75</v>
      </c>
    </row>
    <row r="26" spans="1:116" ht="15">
      <c r="A26" s="87" t="s">
        <v>506</v>
      </c>
      <c r="B26" s="87" t="s">
        <v>519</v>
      </c>
      <c r="C26" s="87" t="s">
        <v>258</v>
      </c>
      <c r="D26" s="87" t="s">
        <v>264</v>
      </c>
      <c r="E26" s="87"/>
      <c r="F26" s="87" t="s">
        <v>285</v>
      </c>
      <c r="G26" s="118">
        <v>43705.57502314815</v>
      </c>
      <c r="H26" s="87" t="s">
        <v>295</v>
      </c>
      <c r="I26" s="87"/>
      <c r="J26" s="87"/>
      <c r="K26" s="87" t="s">
        <v>322</v>
      </c>
      <c r="L26" s="87"/>
      <c r="M26" s="87" t="s">
        <v>359</v>
      </c>
      <c r="N26" s="118">
        <v>43705.57502314815</v>
      </c>
      <c r="O26" s="118">
        <v>43705</v>
      </c>
      <c r="P26" s="119">
        <v>0.5750231481481481</v>
      </c>
      <c r="Q26" s="87" t="s">
        <v>454</v>
      </c>
      <c r="R26" s="87"/>
      <c r="S26" s="87"/>
      <c r="T26" s="87" t="s">
        <v>506</v>
      </c>
      <c r="U26" s="87"/>
      <c r="V26" s="87" t="b">
        <v>0</v>
      </c>
      <c r="W26" s="87">
        <v>0</v>
      </c>
      <c r="X26" s="87"/>
      <c r="Y26" s="87" t="b">
        <v>0</v>
      </c>
      <c r="Z26" s="87" t="s">
        <v>531</v>
      </c>
      <c r="AA26" s="87"/>
      <c r="AB26" s="87"/>
      <c r="AC26" s="87" t="b">
        <v>0</v>
      </c>
      <c r="AD26" s="87">
        <v>3</v>
      </c>
      <c r="AE26" s="87" t="s">
        <v>519</v>
      </c>
      <c r="AF26" s="87" t="s">
        <v>534</v>
      </c>
      <c r="AG26" s="87" t="b">
        <v>0</v>
      </c>
      <c r="AH26" s="87" t="s">
        <v>519</v>
      </c>
      <c r="AI26" s="87" t="s">
        <v>196</v>
      </c>
      <c r="AJ26" s="87">
        <v>0</v>
      </c>
      <c r="AK26" s="87">
        <v>0</v>
      </c>
      <c r="AL26" s="87"/>
      <c r="AM26" s="87"/>
      <c r="AN26" s="87"/>
      <c r="AO26" s="87"/>
      <c r="AP26" s="87"/>
      <c r="AQ26" s="87"/>
      <c r="AR26" s="87"/>
      <c r="AS26" s="87"/>
      <c r="AT26" s="87">
        <v>2</v>
      </c>
      <c r="AU26" s="87">
        <v>1</v>
      </c>
      <c r="AV26" s="87">
        <v>1</v>
      </c>
      <c r="AW26" s="87" t="s">
        <v>258</v>
      </c>
      <c r="AX26" s="87"/>
      <c r="AY26" s="87"/>
      <c r="AZ26" s="87"/>
      <c r="BA26" s="87"/>
      <c r="BB26" s="87"/>
      <c r="BC26" s="87"/>
      <c r="BD26" s="87"/>
      <c r="BE26" s="87"/>
      <c r="BF26" s="87"/>
      <c r="BG26" s="87" t="s">
        <v>596</v>
      </c>
      <c r="BH26" s="87">
        <v>2392</v>
      </c>
      <c r="BI26" s="87">
        <v>868</v>
      </c>
      <c r="BJ26" s="87">
        <v>9350</v>
      </c>
      <c r="BK26" s="87">
        <v>115558</v>
      </c>
      <c r="BL26" s="87"/>
      <c r="BM26" s="87" t="s">
        <v>646</v>
      </c>
      <c r="BN26" s="87" t="s">
        <v>682</v>
      </c>
      <c r="BO26" s="87" t="s">
        <v>719</v>
      </c>
      <c r="BP26" s="87"/>
      <c r="BQ26" s="118">
        <v>40875.41048611111</v>
      </c>
      <c r="BR26" s="87" t="s">
        <v>753</v>
      </c>
      <c r="BS26" s="87" t="b">
        <v>0</v>
      </c>
      <c r="BT26" s="87" t="b">
        <v>0</v>
      </c>
      <c r="BU26" s="87" t="b">
        <v>1</v>
      </c>
      <c r="BV26" s="87"/>
      <c r="BW26" s="87">
        <v>14</v>
      </c>
      <c r="BX26" s="87" t="s">
        <v>767</v>
      </c>
      <c r="BY26" s="87" t="b">
        <v>0</v>
      </c>
      <c r="BZ26" s="87" t="s">
        <v>66</v>
      </c>
      <c r="CA26" s="87">
        <v>1</v>
      </c>
      <c r="CB26" s="87" t="s">
        <v>264</v>
      </c>
      <c r="CC26" s="87"/>
      <c r="CD26" s="87"/>
      <c r="CE26" s="87"/>
      <c r="CF26" s="87"/>
      <c r="CG26" s="87"/>
      <c r="CH26" s="87"/>
      <c r="CI26" s="87"/>
      <c r="CJ26" s="87"/>
      <c r="CK26" s="87"/>
      <c r="CL26" s="87" t="s">
        <v>570</v>
      </c>
      <c r="CM26" s="87">
        <v>1040</v>
      </c>
      <c r="CN26" s="87">
        <v>363</v>
      </c>
      <c r="CO26" s="87">
        <v>647</v>
      </c>
      <c r="CP26" s="87">
        <v>1620</v>
      </c>
      <c r="CQ26" s="87"/>
      <c r="CR26" s="87" t="s">
        <v>618</v>
      </c>
      <c r="CS26" s="87" t="s">
        <v>663</v>
      </c>
      <c r="CT26" s="87" t="s">
        <v>696</v>
      </c>
      <c r="CU26" s="87"/>
      <c r="CV26" s="118">
        <v>43473.66789351852</v>
      </c>
      <c r="CW26" s="87" t="s">
        <v>729</v>
      </c>
      <c r="CX26" s="87" t="b">
        <v>0</v>
      </c>
      <c r="CY26" s="87" t="b">
        <v>0</v>
      </c>
      <c r="CZ26" s="87" t="b">
        <v>0</v>
      </c>
      <c r="DA26" s="87"/>
      <c r="DB26" s="87">
        <v>7</v>
      </c>
      <c r="DC26" s="87" t="s">
        <v>765</v>
      </c>
      <c r="DD26" s="87" t="b">
        <v>0</v>
      </c>
      <c r="DE26" s="87" t="s">
        <v>66</v>
      </c>
      <c r="DF26" s="87">
        <v>1</v>
      </c>
      <c r="DG26" s="87">
        <v>12</v>
      </c>
      <c r="DH26" s="87">
        <v>12</v>
      </c>
      <c r="DI26" s="87">
        <v>2</v>
      </c>
      <c r="DJ26" s="87">
        <v>1</v>
      </c>
      <c r="DK26" s="87">
        <v>-5.75</v>
      </c>
      <c r="DL26" s="87">
        <v>-4.75</v>
      </c>
    </row>
    <row r="27" spans="1:116" ht="15">
      <c r="A27" s="87" t="s">
        <v>506</v>
      </c>
      <c r="B27" s="87" t="s">
        <v>519</v>
      </c>
      <c r="C27" s="87" t="s">
        <v>258</v>
      </c>
      <c r="D27" s="87" t="s">
        <v>265</v>
      </c>
      <c r="E27" s="87"/>
      <c r="F27" s="87" t="s">
        <v>285</v>
      </c>
      <c r="G27" s="118">
        <v>43705.57502314815</v>
      </c>
      <c r="H27" s="87" t="s">
        <v>295</v>
      </c>
      <c r="I27" s="87"/>
      <c r="J27" s="87"/>
      <c r="K27" s="87" t="s">
        <v>322</v>
      </c>
      <c r="L27" s="87"/>
      <c r="M27" s="87" t="s">
        <v>359</v>
      </c>
      <c r="N27" s="118">
        <v>43705.57502314815</v>
      </c>
      <c r="O27" s="118">
        <v>43705</v>
      </c>
      <c r="P27" s="119">
        <v>0.5750231481481481</v>
      </c>
      <c r="Q27" s="87" t="s">
        <v>454</v>
      </c>
      <c r="R27" s="87"/>
      <c r="S27" s="87"/>
      <c r="T27" s="87" t="s">
        <v>506</v>
      </c>
      <c r="U27" s="87"/>
      <c r="V27" s="87" t="b">
        <v>0</v>
      </c>
      <c r="W27" s="87">
        <v>0</v>
      </c>
      <c r="X27" s="87"/>
      <c r="Y27" s="87" t="b">
        <v>0</v>
      </c>
      <c r="Z27" s="87" t="s">
        <v>531</v>
      </c>
      <c r="AA27" s="87"/>
      <c r="AB27" s="87"/>
      <c r="AC27" s="87" t="b">
        <v>0</v>
      </c>
      <c r="AD27" s="87">
        <v>3</v>
      </c>
      <c r="AE27" s="87" t="s">
        <v>519</v>
      </c>
      <c r="AF27" s="87" t="s">
        <v>534</v>
      </c>
      <c r="AG27" s="87" t="b">
        <v>0</v>
      </c>
      <c r="AH27" s="87" t="s">
        <v>519</v>
      </c>
      <c r="AI27" s="87" t="s">
        <v>196</v>
      </c>
      <c r="AJ27" s="87">
        <v>0</v>
      </c>
      <c r="AK27" s="87">
        <v>0</v>
      </c>
      <c r="AL27" s="87"/>
      <c r="AM27" s="87"/>
      <c r="AN27" s="87"/>
      <c r="AO27" s="87"/>
      <c r="AP27" s="87"/>
      <c r="AQ27" s="87"/>
      <c r="AR27" s="87"/>
      <c r="AS27" s="87"/>
      <c r="AT27" s="87">
        <v>3</v>
      </c>
      <c r="AU27" s="87">
        <v>1</v>
      </c>
      <c r="AV27" s="87">
        <v>1</v>
      </c>
      <c r="AW27" s="87" t="s">
        <v>258</v>
      </c>
      <c r="AX27" s="87"/>
      <c r="AY27" s="87"/>
      <c r="AZ27" s="87"/>
      <c r="BA27" s="87"/>
      <c r="BB27" s="87"/>
      <c r="BC27" s="87"/>
      <c r="BD27" s="87"/>
      <c r="BE27" s="87"/>
      <c r="BF27" s="87"/>
      <c r="BG27" s="87" t="s">
        <v>596</v>
      </c>
      <c r="BH27" s="87">
        <v>2392</v>
      </c>
      <c r="BI27" s="87">
        <v>868</v>
      </c>
      <c r="BJ27" s="87">
        <v>9350</v>
      </c>
      <c r="BK27" s="87">
        <v>115558</v>
      </c>
      <c r="BL27" s="87"/>
      <c r="BM27" s="87" t="s">
        <v>646</v>
      </c>
      <c r="BN27" s="87" t="s">
        <v>682</v>
      </c>
      <c r="BO27" s="87" t="s">
        <v>719</v>
      </c>
      <c r="BP27" s="87"/>
      <c r="BQ27" s="118">
        <v>40875.41048611111</v>
      </c>
      <c r="BR27" s="87" t="s">
        <v>753</v>
      </c>
      <c r="BS27" s="87" t="b">
        <v>0</v>
      </c>
      <c r="BT27" s="87" t="b">
        <v>0</v>
      </c>
      <c r="BU27" s="87" t="b">
        <v>1</v>
      </c>
      <c r="BV27" s="87"/>
      <c r="BW27" s="87">
        <v>14</v>
      </c>
      <c r="BX27" s="87" t="s">
        <v>767</v>
      </c>
      <c r="BY27" s="87" t="b">
        <v>0</v>
      </c>
      <c r="BZ27" s="87" t="s">
        <v>66</v>
      </c>
      <c r="CA27" s="87">
        <v>1</v>
      </c>
      <c r="CB27" s="87" t="s">
        <v>265</v>
      </c>
      <c r="CC27" s="87"/>
      <c r="CD27" s="87"/>
      <c r="CE27" s="87"/>
      <c r="CF27" s="87"/>
      <c r="CG27" s="87"/>
      <c r="CH27" s="87"/>
      <c r="CI27" s="87"/>
      <c r="CJ27" s="87"/>
      <c r="CK27" s="87"/>
      <c r="CL27" s="87" t="s">
        <v>572</v>
      </c>
      <c r="CM27" s="87">
        <v>78</v>
      </c>
      <c r="CN27" s="87">
        <v>3374</v>
      </c>
      <c r="CO27" s="87">
        <v>901</v>
      </c>
      <c r="CP27" s="87">
        <v>1159</v>
      </c>
      <c r="CQ27" s="87"/>
      <c r="CR27" s="87" t="s">
        <v>620</v>
      </c>
      <c r="CS27" s="87"/>
      <c r="CT27" s="87" t="s">
        <v>698</v>
      </c>
      <c r="CU27" s="87"/>
      <c r="CV27" s="118">
        <v>43376.05888888889</v>
      </c>
      <c r="CW27" s="87" t="s">
        <v>731</v>
      </c>
      <c r="CX27" s="87" t="b">
        <v>1</v>
      </c>
      <c r="CY27" s="87" t="b">
        <v>0</v>
      </c>
      <c r="CZ27" s="87" t="b">
        <v>1</v>
      </c>
      <c r="DA27" s="87"/>
      <c r="DB27" s="87">
        <v>59</v>
      </c>
      <c r="DC27" s="87"/>
      <c r="DD27" s="87" t="b">
        <v>0</v>
      </c>
      <c r="DE27" s="87" t="s">
        <v>66</v>
      </c>
      <c r="DF27" s="87">
        <v>1</v>
      </c>
      <c r="DG27" s="87">
        <v>12</v>
      </c>
      <c r="DH27" s="87">
        <v>12</v>
      </c>
      <c r="DI27" s="87">
        <v>2</v>
      </c>
      <c r="DJ27" s="87">
        <v>1</v>
      </c>
      <c r="DK27" s="87">
        <v>-5.75</v>
      </c>
      <c r="DL27" s="87">
        <v>-4.75</v>
      </c>
    </row>
    <row r="28" spans="1:116" ht="15">
      <c r="A28" s="87" t="s">
        <v>506</v>
      </c>
      <c r="B28" s="87" t="s">
        <v>519</v>
      </c>
      <c r="C28" s="87" t="s">
        <v>258</v>
      </c>
      <c r="D28" s="87" t="s">
        <v>266</v>
      </c>
      <c r="E28" s="87"/>
      <c r="F28" s="87" t="s">
        <v>286</v>
      </c>
      <c r="G28" s="118">
        <v>43705.57502314815</v>
      </c>
      <c r="H28" s="87" t="s">
        <v>295</v>
      </c>
      <c r="I28" s="87"/>
      <c r="J28" s="87"/>
      <c r="K28" s="87" t="s">
        <v>322</v>
      </c>
      <c r="L28" s="87"/>
      <c r="M28" s="87" t="s">
        <v>359</v>
      </c>
      <c r="N28" s="118">
        <v>43705.57502314815</v>
      </c>
      <c r="O28" s="118">
        <v>43705</v>
      </c>
      <c r="P28" s="119">
        <v>0.5750231481481481</v>
      </c>
      <c r="Q28" s="87" t="s">
        <v>454</v>
      </c>
      <c r="R28" s="87"/>
      <c r="S28" s="87"/>
      <c r="T28" s="87" t="s">
        <v>506</v>
      </c>
      <c r="U28" s="87"/>
      <c r="V28" s="87" t="b">
        <v>0</v>
      </c>
      <c r="W28" s="87">
        <v>0</v>
      </c>
      <c r="X28" s="87"/>
      <c r="Y28" s="87" t="b">
        <v>0</v>
      </c>
      <c r="Z28" s="87" t="s">
        <v>531</v>
      </c>
      <c r="AA28" s="87"/>
      <c r="AB28" s="87"/>
      <c r="AC28" s="87" t="b">
        <v>0</v>
      </c>
      <c r="AD28" s="87">
        <v>3</v>
      </c>
      <c r="AE28" s="87" t="s">
        <v>519</v>
      </c>
      <c r="AF28" s="87" t="s">
        <v>534</v>
      </c>
      <c r="AG28" s="87" t="b">
        <v>0</v>
      </c>
      <c r="AH28" s="87" t="s">
        <v>519</v>
      </c>
      <c r="AI28" s="87" t="s">
        <v>196</v>
      </c>
      <c r="AJ28" s="87">
        <v>0</v>
      </c>
      <c r="AK28" s="87">
        <v>0</v>
      </c>
      <c r="AL28" s="87"/>
      <c r="AM28" s="87"/>
      <c r="AN28" s="87"/>
      <c r="AO28" s="87"/>
      <c r="AP28" s="87"/>
      <c r="AQ28" s="87"/>
      <c r="AR28" s="87"/>
      <c r="AS28" s="87"/>
      <c r="AT28" s="87">
        <v>3</v>
      </c>
      <c r="AU28" s="87">
        <v>1</v>
      </c>
      <c r="AV28" s="87">
        <v>1</v>
      </c>
      <c r="AW28" s="87" t="s">
        <v>258</v>
      </c>
      <c r="AX28" s="87"/>
      <c r="AY28" s="87"/>
      <c r="AZ28" s="87"/>
      <c r="BA28" s="87"/>
      <c r="BB28" s="87"/>
      <c r="BC28" s="87"/>
      <c r="BD28" s="87"/>
      <c r="BE28" s="87"/>
      <c r="BF28" s="87"/>
      <c r="BG28" s="87" t="s">
        <v>596</v>
      </c>
      <c r="BH28" s="87">
        <v>2392</v>
      </c>
      <c r="BI28" s="87">
        <v>868</v>
      </c>
      <c r="BJ28" s="87">
        <v>9350</v>
      </c>
      <c r="BK28" s="87">
        <v>115558</v>
      </c>
      <c r="BL28" s="87"/>
      <c r="BM28" s="87" t="s">
        <v>646</v>
      </c>
      <c r="BN28" s="87" t="s">
        <v>682</v>
      </c>
      <c r="BO28" s="87" t="s">
        <v>719</v>
      </c>
      <c r="BP28" s="87"/>
      <c r="BQ28" s="118">
        <v>40875.41048611111</v>
      </c>
      <c r="BR28" s="87" t="s">
        <v>753</v>
      </c>
      <c r="BS28" s="87" t="b">
        <v>0</v>
      </c>
      <c r="BT28" s="87" t="b">
        <v>0</v>
      </c>
      <c r="BU28" s="87" t="b">
        <v>1</v>
      </c>
      <c r="BV28" s="87"/>
      <c r="BW28" s="87">
        <v>14</v>
      </c>
      <c r="BX28" s="87" t="s">
        <v>767</v>
      </c>
      <c r="BY28" s="87" t="b">
        <v>0</v>
      </c>
      <c r="BZ28" s="87" t="s">
        <v>66</v>
      </c>
      <c r="CA28" s="87">
        <v>1</v>
      </c>
      <c r="CB28" s="87" t="s">
        <v>266</v>
      </c>
      <c r="CC28" s="87"/>
      <c r="CD28" s="87"/>
      <c r="CE28" s="87"/>
      <c r="CF28" s="87"/>
      <c r="CG28" s="87"/>
      <c r="CH28" s="87"/>
      <c r="CI28" s="87"/>
      <c r="CJ28" s="87"/>
      <c r="CK28" s="87"/>
      <c r="CL28" s="87" t="s">
        <v>569</v>
      </c>
      <c r="CM28" s="87">
        <v>53</v>
      </c>
      <c r="CN28" s="87">
        <v>143</v>
      </c>
      <c r="CO28" s="87">
        <v>70</v>
      </c>
      <c r="CP28" s="87">
        <v>61</v>
      </c>
      <c r="CQ28" s="87"/>
      <c r="CR28" s="87" t="s">
        <v>617</v>
      </c>
      <c r="CS28" s="87"/>
      <c r="CT28" s="87"/>
      <c r="CU28" s="87"/>
      <c r="CV28" s="118">
        <v>43009.83945601852</v>
      </c>
      <c r="CW28" s="87" t="s">
        <v>728</v>
      </c>
      <c r="CX28" s="87" t="b">
        <v>1</v>
      </c>
      <c r="CY28" s="87" t="b">
        <v>0</v>
      </c>
      <c r="CZ28" s="87" t="b">
        <v>0</v>
      </c>
      <c r="DA28" s="87"/>
      <c r="DB28" s="87">
        <v>1</v>
      </c>
      <c r="DC28" s="87"/>
      <c r="DD28" s="87" t="b">
        <v>0</v>
      </c>
      <c r="DE28" s="87" t="s">
        <v>66</v>
      </c>
      <c r="DF28" s="87">
        <v>1</v>
      </c>
      <c r="DG28" s="87">
        <v>12</v>
      </c>
      <c r="DH28" s="87">
        <v>12</v>
      </c>
      <c r="DI28" s="87">
        <v>2</v>
      </c>
      <c r="DJ28" s="87">
        <v>1</v>
      </c>
      <c r="DK28" s="87">
        <v>-5.75</v>
      </c>
      <c r="DL28" s="87">
        <v>-4.75</v>
      </c>
    </row>
    <row r="29" spans="1:116" ht="15">
      <c r="A29" s="87" t="s">
        <v>505</v>
      </c>
      <c r="B29" s="87" t="s">
        <v>517</v>
      </c>
      <c r="C29" s="87" t="s">
        <v>258</v>
      </c>
      <c r="D29" s="87" t="s">
        <v>265</v>
      </c>
      <c r="E29" s="87"/>
      <c r="F29" s="87" t="s">
        <v>285</v>
      </c>
      <c r="G29" s="118">
        <v>43700.9859375</v>
      </c>
      <c r="H29" s="87" t="s">
        <v>288</v>
      </c>
      <c r="I29" s="87"/>
      <c r="J29" s="87"/>
      <c r="K29" s="87"/>
      <c r="L29" s="87"/>
      <c r="M29" s="87" t="s">
        <v>359</v>
      </c>
      <c r="N29" s="118">
        <v>43700.9859375</v>
      </c>
      <c r="O29" s="118">
        <v>43700</v>
      </c>
      <c r="P29" s="119">
        <v>0.9859375</v>
      </c>
      <c r="Q29" s="87" t="s">
        <v>453</v>
      </c>
      <c r="R29" s="87"/>
      <c r="S29" s="87"/>
      <c r="T29" s="87" t="s">
        <v>505</v>
      </c>
      <c r="U29" s="87"/>
      <c r="V29" s="87" t="b">
        <v>0</v>
      </c>
      <c r="W29" s="87">
        <v>0</v>
      </c>
      <c r="X29" s="87"/>
      <c r="Y29" s="87" t="b">
        <v>0</v>
      </c>
      <c r="Z29" s="87" t="s">
        <v>531</v>
      </c>
      <c r="AA29" s="87"/>
      <c r="AB29" s="87"/>
      <c r="AC29" s="87" t="b">
        <v>0</v>
      </c>
      <c r="AD29" s="87">
        <v>10</v>
      </c>
      <c r="AE29" s="87" t="s">
        <v>517</v>
      </c>
      <c r="AF29" s="87" t="s">
        <v>534</v>
      </c>
      <c r="AG29" s="87" t="b">
        <v>0</v>
      </c>
      <c r="AH29" s="87" t="s">
        <v>517</v>
      </c>
      <c r="AI29" s="87" t="s">
        <v>196</v>
      </c>
      <c r="AJ29" s="87">
        <v>0</v>
      </c>
      <c r="AK29" s="87">
        <v>0</v>
      </c>
      <c r="AL29" s="87"/>
      <c r="AM29" s="87"/>
      <c r="AN29" s="87"/>
      <c r="AO29" s="87"/>
      <c r="AP29" s="87"/>
      <c r="AQ29" s="87"/>
      <c r="AR29" s="87"/>
      <c r="AS29" s="87"/>
      <c r="AT29" s="87">
        <v>3</v>
      </c>
      <c r="AU29" s="87">
        <v>1</v>
      </c>
      <c r="AV29" s="87">
        <v>1</v>
      </c>
      <c r="AW29" s="87" t="s">
        <v>258</v>
      </c>
      <c r="AX29" s="87"/>
      <c r="AY29" s="87"/>
      <c r="AZ29" s="87"/>
      <c r="BA29" s="87"/>
      <c r="BB29" s="87"/>
      <c r="BC29" s="87"/>
      <c r="BD29" s="87"/>
      <c r="BE29" s="87"/>
      <c r="BF29" s="87"/>
      <c r="BG29" s="87" t="s">
        <v>596</v>
      </c>
      <c r="BH29" s="87">
        <v>2392</v>
      </c>
      <c r="BI29" s="87">
        <v>868</v>
      </c>
      <c r="BJ29" s="87">
        <v>9350</v>
      </c>
      <c r="BK29" s="87">
        <v>115558</v>
      </c>
      <c r="BL29" s="87"/>
      <c r="BM29" s="87" t="s">
        <v>646</v>
      </c>
      <c r="BN29" s="87" t="s">
        <v>682</v>
      </c>
      <c r="BO29" s="87" t="s">
        <v>719</v>
      </c>
      <c r="BP29" s="87"/>
      <c r="BQ29" s="118">
        <v>40875.41048611111</v>
      </c>
      <c r="BR29" s="87" t="s">
        <v>753</v>
      </c>
      <c r="BS29" s="87" t="b">
        <v>0</v>
      </c>
      <c r="BT29" s="87" t="b">
        <v>0</v>
      </c>
      <c r="BU29" s="87" t="b">
        <v>1</v>
      </c>
      <c r="BV29" s="87"/>
      <c r="BW29" s="87">
        <v>14</v>
      </c>
      <c r="BX29" s="87" t="s">
        <v>767</v>
      </c>
      <c r="BY29" s="87" t="b">
        <v>0</v>
      </c>
      <c r="BZ29" s="87" t="s">
        <v>66</v>
      </c>
      <c r="CA29" s="87">
        <v>1</v>
      </c>
      <c r="CB29" s="87" t="s">
        <v>265</v>
      </c>
      <c r="CC29" s="87"/>
      <c r="CD29" s="87"/>
      <c r="CE29" s="87"/>
      <c r="CF29" s="87"/>
      <c r="CG29" s="87"/>
      <c r="CH29" s="87"/>
      <c r="CI29" s="87"/>
      <c r="CJ29" s="87"/>
      <c r="CK29" s="87"/>
      <c r="CL29" s="87" t="s">
        <v>572</v>
      </c>
      <c r="CM29" s="87">
        <v>78</v>
      </c>
      <c r="CN29" s="87">
        <v>3374</v>
      </c>
      <c r="CO29" s="87">
        <v>901</v>
      </c>
      <c r="CP29" s="87">
        <v>1159</v>
      </c>
      <c r="CQ29" s="87"/>
      <c r="CR29" s="87" t="s">
        <v>620</v>
      </c>
      <c r="CS29" s="87"/>
      <c r="CT29" s="87" t="s">
        <v>698</v>
      </c>
      <c r="CU29" s="87"/>
      <c r="CV29" s="118">
        <v>43376.05888888889</v>
      </c>
      <c r="CW29" s="87" t="s">
        <v>731</v>
      </c>
      <c r="CX29" s="87" t="b">
        <v>1</v>
      </c>
      <c r="CY29" s="87" t="b">
        <v>0</v>
      </c>
      <c r="CZ29" s="87" t="b">
        <v>1</v>
      </c>
      <c r="DA29" s="87"/>
      <c r="DB29" s="87">
        <v>59</v>
      </c>
      <c r="DC29" s="87"/>
      <c r="DD29" s="87" t="b">
        <v>0</v>
      </c>
      <c r="DE29" s="87" t="s">
        <v>66</v>
      </c>
      <c r="DF29" s="87">
        <v>1</v>
      </c>
      <c r="DG29" s="87">
        <v>13</v>
      </c>
      <c r="DH29" s="87">
        <v>13</v>
      </c>
      <c r="DI29" s="87">
        <v>2</v>
      </c>
      <c r="DJ29" s="87">
        <v>1</v>
      </c>
      <c r="DK29" s="87">
        <v>-2.75</v>
      </c>
      <c r="DL29" s="87">
        <v>1.75</v>
      </c>
    </row>
    <row r="30" spans="1:116" ht="15">
      <c r="A30" s="87" t="s">
        <v>505</v>
      </c>
      <c r="B30" s="87" t="s">
        <v>517</v>
      </c>
      <c r="C30" s="87" t="s">
        <v>258</v>
      </c>
      <c r="D30" s="87" t="s">
        <v>274</v>
      </c>
      <c r="E30" s="87"/>
      <c r="F30" s="87" t="s">
        <v>285</v>
      </c>
      <c r="G30" s="118">
        <v>43700.9859375</v>
      </c>
      <c r="H30" s="87" t="s">
        <v>288</v>
      </c>
      <c r="I30" s="87"/>
      <c r="J30" s="87"/>
      <c r="K30" s="87"/>
      <c r="L30" s="87"/>
      <c r="M30" s="87" t="s">
        <v>359</v>
      </c>
      <c r="N30" s="118">
        <v>43700.9859375</v>
      </c>
      <c r="O30" s="118">
        <v>43700</v>
      </c>
      <c r="P30" s="119">
        <v>0.9859375</v>
      </c>
      <c r="Q30" s="87" t="s">
        <v>453</v>
      </c>
      <c r="R30" s="87"/>
      <c r="S30" s="87"/>
      <c r="T30" s="87" t="s">
        <v>505</v>
      </c>
      <c r="U30" s="87"/>
      <c r="V30" s="87" t="b">
        <v>0</v>
      </c>
      <c r="W30" s="87">
        <v>0</v>
      </c>
      <c r="X30" s="87"/>
      <c r="Y30" s="87" t="b">
        <v>0</v>
      </c>
      <c r="Z30" s="87" t="s">
        <v>531</v>
      </c>
      <c r="AA30" s="87"/>
      <c r="AB30" s="87"/>
      <c r="AC30" s="87" t="b">
        <v>0</v>
      </c>
      <c r="AD30" s="87">
        <v>10</v>
      </c>
      <c r="AE30" s="87" t="s">
        <v>517</v>
      </c>
      <c r="AF30" s="87" t="s">
        <v>534</v>
      </c>
      <c r="AG30" s="87" t="b">
        <v>0</v>
      </c>
      <c r="AH30" s="87" t="s">
        <v>517</v>
      </c>
      <c r="AI30" s="87" t="s">
        <v>196</v>
      </c>
      <c r="AJ30" s="87">
        <v>0</v>
      </c>
      <c r="AK30" s="87">
        <v>0</v>
      </c>
      <c r="AL30" s="87"/>
      <c r="AM30" s="87"/>
      <c r="AN30" s="87"/>
      <c r="AO30" s="87"/>
      <c r="AP30" s="87"/>
      <c r="AQ30" s="87"/>
      <c r="AR30" s="87"/>
      <c r="AS30" s="87"/>
      <c r="AT30" s="87">
        <v>2</v>
      </c>
      <c r="AU30" s="87">
        <v>1</v>
      </c>
      <c r="AV30" s="87">
        <v>1</v>
      </c>
      <c r="AW30" s="87" t="s">
        <v>258</v>
      </c>
      <c r="AX30" s="87"/>
      <c r="AY30" s="87"/>
      <c r="AZ30" s="87"/>
      <c r="BA30" s="87"/>
      <c r="BB30" s="87"/>
      <c r="BC30" s="87"/>
      <c r="BD30" s="87"/>
      <c r="BE30" s="87"/>
      <c r="BF30" s="87"/>
      <c r="BG30" s="87" t="s">
        <v>596</v>
      </c>
      <c r="BH30" s="87">
        <v>2392</v>
      </c>
      <c r="BI30" s="87">
        <v>868</v>
      </c>
      <c r="BJ30" s="87">
        <v>9350</v>
      </c>
      <c r="BK30" s="87">
        <v>115558</v>
      </c>
      <c r="BL30" s="87"/>
      <c r="BM30" s="87" t="s">
        <v>646</v>
      </c>
      <c r="BN30" s="87" t="s">
        <v>682</v>
      </c>
      <c r="BO30" s="87" t="s">
        <v>719</v>
      </c>
      <c r="BP30" s="87"/>
      <c r="BQ30" s="118">
        <v>40875.41048611111</v>
      </c>
      <c r="BR30" s="87" t="s">
        <v>753</v>
      </c>
      <c r="BS30" s="87" t="b">
        <v>0</v>
      </c>
      <c r="BT30" s="87" t="b">
        <v>0</v>
      </c>
      <c r="BU30" s="87" t="b">
        <v>1</v>
      </c>
      <c r="BV30" s="87"/>
      <c r="BW30" s="87">
        <v>14</v>
      </c>
      <c r="BX30" s="87" t="s">
        <v>767</v>
      </c>
      <c r="BY30" s="87" t="b">
        <v>0</v>
      </c>
      <c r="BZ30" s="87" t="s">
        <v>66</v>
      </c>
      <c r="CA30" s="87">
        <v>1</v>
      </c>
      <c r="CB30" s="87" t="s">
        <v>274</v>
      </c>
      <c r="CC30" s="87"/>
      <c r="CD30" s="87"/>
      <c r="CE30" s="87"/>
      <c r="CF30" s="87"/>
      <c r="CG30" s="87"/>
      <c r="CH30" s="87"/>
      <c r="CI30" s="87"/>
      <c r="CJ30" s="87"/>
      <c r="CK30" s="87"/>
      <c r="CL30" s="87" t="s">
        <v>571</v>
      </c>
      <c r="CM30" s="87">
        <v>79</v>
      </c>
      <c r="CN30" s="87">
        <v>126</v>
      </c>
      <c r="CO30" s="87">
        <v>710</v>
      </c>
      <c r="CP30" s="87">
        <v>2</v>
      </c>
      <c r="CQ30" s="87"/>
      <c r="CR30" s="87" t="s">
        <v>619</v>
      </c>
      <c r="CS30" s="87" t="s">
        <v>538</v>
      </c>
      <c r="CT30" s="87" t="s">
        <v>697</v>
      </c>
      <c r="CU30" s="87"/>
      <c r="CV30" s="118">
        <v>42600.21954861111</v>
      </c>
      <c r="CW30" s="87" t="s">
        <v>730</v>
      </c>
      <c r="CX30" s="87" t="b">
        <v>1</v>
      </c>
      <c r="CY30" s="87" t="b">
        <v>0</v>
      </c>
      <c r="CZ30" s="87" t="b">
        <v>0</v>
      </c>
      <c r="DA30" s="87"/>
      <c r="DB30" s="87">
        <v>2</v>
      </c>
      <c r="DC30" s="87"/>
      <c r="DD30" s="87" t="b">
        <v>0</v>
      </c>
      <c r="DE30" s="87" t="s">
        <v>65</v>
      </c>
      <c r="DF30" s="87">
        <v>1</v>
      </c>
      <c r="DG30" s="87">
        <v>13</v>
      </c>
      <c r="DH30" s="87">
        <v>13</v>
      </c>
      <c r="DI30" s="87">
        <v>2</v>
      </c>
      <c r="DJ30" s="87">
        <v>1</v>
      </c>
      <c r="DK30" s="87">
        <v>-2.75</v>
      </c>
      <c r="DL30" s="87">
        <v>1.75</v>
      </c>
    </row>
    <row r="31" spans="1:116" ht="15">
      <c r="A31" s="87" t="s">
        <v>505</v>
      </c>
      <c r="B31" s="87" t="s">
        <v>517</v>
      </c>
      <c r="C31" s="87" t="s">
        <v>258</v>
      </c>
      <c r="D31" s="87" t="s">
        <v>264</v>
      </c>
      <c r="E31" s="87"/>
      <c r="F31" s="87" t="s">
        <v>285</v>
      </c>
      <c r="G31" s="118">
        <v>43700.9859375</v>
      </c>
      <c r="H31" s="87" t="s">
        <v>288</v>
      </c>
      <c r="I31" s="87"/>
      <c r="J31" s="87"/>
      <c r="K31" s="87"/>
      <c r="L31" s="87"/>
      <c r="M31" s="87" t="s">
        <v>359</v>
      </c>
      <c r="N31" s="118">
        <v>43700.9859375</v>
      </c>
      <c r="O31" s="118">
        <v>43700</v>
      </c>
      <c r="P31" s="119">
        <v>0.9859375</v>
      </c>
      <c r="Q31" s="87" t="s">
        <v>453</v>
      </c>
      <c r="R31" s="87"/>
      <c r="S31" s="87"/>
      <c r="T31" s="87" t="s">
        <v>505</v>
      </c>
      <c r="U31" s="87"/>
      <c r="V31" s="87" t="b">
        <v>0</v>
      </c>
      <c r="W31" s="87">
        <v>0</v>
      </c>
      <c r="X31" s="87"/>
      <c r="Y31" s="87" t="b">
        <v>0</v>
      </c>
      <c r="Z31" s="87" t="s">
        <v>531</v>
      </c>
      <c r="AA31" s="87"/>
      <c r="AB31" s="87"/>
      <c r="AC31" s="87" t="b">
        <v>0</v>
      </c>
      <c r="AD31" s="87">
        <v>10</v>
      </c>
      <c r="AE31" s="87" t="s">
        <v>517</v>
      </c>
      <c r="AF31" s="87" t="s">
        <v>534</v>
      </c>
      <c r="AG31" s="87" t="b">
        <v>0</v>
      </c>
      <c r="AH31" s="87" t="s">
        <v>517</v>
      </c>
      <c r="AI31" s="87" t="s">
        <v>196</v>
      </c>
      <c r="AJ31" s="87">
        <v>0</v>
      </c>
      <c r="AK31" s="87">
        <v>0</v>
      </c>
      <c r="AL31" s="87"/>
      <c r="AM31" s="87"/>
      <c r="AN31" s="87"/>
      <c r="AO31" s="87"/>
      <c r="AP31" s="87"/>
      <c r="AQ31" s="87"/>
      <c r="AR31" s="87"/>
      <c r="AS31" s="87"/>
      <c r="AT31" s="87">
        <v>2</v>
      </c>
      <c r="AU31" s="87">
        <v>1</v>
      </c>
      <c r="AV31" s="87">
        <v>1</v>
      </c>
      <c r="AW31" s="87" t="s">
        <v>258</v>
      </c>
      <c r="AX31" s="87"/>
      <c r="AY31" s="87"/>
      <c r="AZ31" s="87"/>
      <c r="BA31" s="87"/>
      <c r="BB31" s="87"/>
      <c r="BC31" s="87"/>
      <c r="BD31" s="87"/>
      <c r="BE31" s="87"/>
      <c r="BF31" s="87"/>
      <c r="BG31" s="87" t="s">
        <v>596</v>
      </c>
      <c r="BH31" s="87">
        <v>2392</v>
      </c>
      <c r="BI31" s="87">
        <v>868</v>
      </c>
      <c r="BJ31" s="87">
        <v>9350</v>
      </c>
      <c r="BK31" s="87">
        <v>115558</v>
      </c>
      <c r="BL31" s="87"/>
      <c r="BM31" s="87" t="s">
        <v>646</v>
      </c>
      <c r="BN31" s="87" t="s">
        <v>682</v>
      </c>
      <c r="BO31" s="87" t="s">
        <v>719</v>
      </c>
      <c r="BP31" s="87"/>
      <c r="BQ31" s="118">
        <v>40875.41048611111</v>
      </c>
      <c r="BR31" s="87" t="s">
        <v>753</v>
      </c>
      <c r="BS31" s="87" t="b">
        <v>0</v>
      </c>
      <c r="BT31" s="87" t="b">
        <v>0</v>
      </c>
      <c r="BU31" s="87" t="b">
        <v>1</v>
      </c>
      <c r="BV31" s="87"/>
      <c r="BW31" s="87">
        <v>14</v>
      </c>
      <c r="BX31" s="87" t="s">
        <v>767</v>
      </c>
      <c r="BY31" s="87" t="b">
        <v>0</v>
      </c>
      <c r="BZ31" s="87" t="s">
        <v>66</v>
      </c>
      <c r="CA31" s="87">
        <v>1</v>
      </c>
      <c r="CB31" s="87" t="s">
        <v>264</v>
      </c>
      <c r="CC31" s="87"/>
      <c r="CD31" s="87"/>
      <c r="CE31" s="87"/>
      <c r="CF31" s="87"/>
      <c r="CG31" s="87"/>
      <c r="CH31" s="87"/>
      <c r="CI31" s="87"/>
      <c r="CJ31" s="87"/>
      <c r="CK31" s="87"/>
      <c r="CL31" s="87" t="s">
        <v>570</v>
      </c>
      <c r="CM31" s="87">
        <v>1040</v>
      </c>
      <c r="CN31" s="87">
        <v>363</v>
      </c>
      <c r="CO31" s="87">
        <v>647</v>
      </c>
      <c r="CP31" s="87">
        <v>1620</v>
      </c>
      <c r="CQ31" s="87"/>
      <c r="CR31" s="87" t="s">
        <v>618</v>
      </c>
      <c r="CS31" s="87" t="s">
        <v>663</v>
      </c>
      <c r="CT31" s="87" t="s">
        <v>696</v>
      </c>
      <c r="CU31" s="87"/>
      <c r="CV31" s="118">
        <v>43473.66789351852</v>
      </c>
      <c r="CW31" s="87" t="s">
        <v>729</v>
      </c>
      <c r="CX31" s="87" t="b">
        <v>0</v>
      </c>
      <c r="CY31" s="87" t="b">
        <v>0</v>
      </c>
      <c r="CZ31" s="87" t="b">
        <v>0</v>
      </c>
      <c r="DA31" s="87"/>
      <c r="DB31" s="87">
        <v>7</v>
      </c>
      <c r="DC31" s="87" t="s">
        <v>765</v>
      </c>
      <c r="DD31" s="87" t="b">
        <v>0</v>
      </c>
      <c r="DE31" s="87" t="s">
        <v>66</v>
      </c>
      <c r="DF31" s="87">
        <v>1</v>
      </c>
      <c r="DG31" s="87">
        <v>13</v>
      </c>
      <c r="DH31" s="87">
        <v>13</v>
      </c>
      <c r="DI31" s="87">
        <v>2</v>
      </c>
      <c r="DJ31" s="87">
        <v>1</v>
      </c>
      <c r="DK31" s="87">
        <v>-2.75</v>
      </c>
      <c r="DL31" s="87">
        <v>1.75</v>
      </c>
    </row>
    <row r="32" spans="1:116" ht="15">
      <c r="A32" s="87" t="s">
        <v>505</v>
      </c>
      <c r="B32" s="87" t="s">
        <v>517</v>
      </c>
      <c r="C32" s="87" t="s">
        <v>258</v>
      </c>
      <c r="D32" s="87" t="s">
        <v>266</v>
      </c>
      <c r="E32" s="87"/>
      <c r="F32" s="87" t="s">
        <v>286</v>
      </c>
      <c r="G32" s="118">
        <v>43700.9859375</v>
      </c>
      <c r="H32" s="87" t="s">
        <v>288</v>
      </c>
      <c r="I32" s="87"/>
      <c r="J32" s="87"/>
      <c r="K32" s="87"/>
      <c r="L32" s="87"/>
      <c r="M32" s="87" t="s">
        <v>359</v>
      </c>
      <c r="N32" s="118">
        <v>43700.9859375</v>
      </c>
      <c r="O32" s="118">
        <v>43700</v>
      </c>
      <c r="P32" s="119">
        <v>0.9859375</v>
      </c>
      <c r="Q32" s="87" t="s">
        <v>453</v>
      </c>
      <c r="R32" s="87"/>
      <c r="S32" s="87"/>
      <c r="T32" s="87" t="s">
        <v>505</v>
      </c>
      <c r="U32" s="87"/>
      <c r="V32" s="87" t="b">
        <v>0</v>
      </c>
      <c r="W32" s="87">
        <v>0</v>
      </c>
      <c r="X32" s="87"/>
      <c r="Y32" s="87" t="b">
        <v>0</v>
      </c>
      <c r="Z32" s="87" t="s">
        <v>531</v>
      </c>
      <c r="AA32" s="87"/>
      <c r="AB32" s="87"/>
      <c r="AC32" s="87" t="b">
        <v>0</v>
      </c>
      <c r="AD32" s="87">
        <v>10</v>
      </c>
      <c r="AE32" s="87" t="s">
        <v>517</v>
      </c>
      <c r="AF32" s="87" t="s">
        <v>534</v>
      </c>
      <c r="AG32" s="87" t="b">
        <v>0</v>
      </c>
      <c r="AH32" s="87" t="s">
        <v>517</v>
      </c>
      <c r="AI32" s="87" t="s">
        <v>196</v>
      </c>
      <c r="AJ32" s="87">
        <v>0</v>
      </c>
      <c r="AK32" s="87">
        <v>0</v>
      </c>
      <c r="AL32" s="87"/>
      <c r="AM32" s="87"/>
      <c r="AN32" s="87"/>
      <c r="AO32" s="87"/>
      <c r="AP32" s="87"/>
      <c r="AQ32" s="87"/>
      <c r="AR32" s="87"/>
      <c r="AS32" s="87"/>
      <c r="AT32" s="87">
        <v>3</v>
      </c>
      <c r="AU32" s="87">
        <v>1</v>
      </c>
      <c r="AV32" s="87">
        <v>1</v>
      </c>
      <c r="AW32" s="87" t="s">
        <v>258</v>
      </c>
      <c r="AX32" s="87"/>
      <c r="AY32" s="87"/>
      <c r="AZ32" s="87"/>
      <c r="BA32" s="87"/>
      <c r="BB32" s="87"/>
      <c r="BC32" s="87"/>
      <c r="BD32" s="87"/>
      <c r="BE32" s="87"/>
      <c r="BF32" s="87"/>
      <c r="BG32" s="87" t="s">
        <v>596</v>
      </c>
      <c r="BH32" s="87">
        <v>2392</v>
      </c>
      <c r="BI32" s="87">
        <v>868</v>
      </c>
      <c r="BJ32" s="87">
        <v>9350</v>
      </c>
      <c r="BK32" s="87">
        <v>115558</v>
      </c>
      <c r="BL32" s="87"/>
      <c r="BM32" s="87" t="s">
        <v>646</v>
      </c>
      <c r="BN32" s="87" t="s">
        <v>682</v>
      </c>
      <c r="BO32" s="87" t="s">
        <v>719</v>
      </c>
      <c r="BP32" s="87"/>
      <c r="BQ32" s="118">
        <v>40875.41048611111</v>
      </c>
      <c r="BR32" s="87" t="s">
        <v>753</v>
      </c>
      <c r="BS32" s="87" t="b">
        <v>0</v>
      </c>
      <c r="BT32" s="87" t="b">
        <v>0</v>
      </c>
      <c r="BU32" s="87" t="b">
        <v>1</v>
      </c>
      <c r="BV32" s="87"/>
      <c r="BW32" s="87">
        <v>14</v>
      </c>
      <c r="BX32" s="87" t="s">
        <v>767</v>
      </c>
      <c r="BY32" s="87" t="b">
        <v>0</v>
      </c>
      <c r="BZ32" s="87" t="s">
        <v>66</v>
      </c>
      <c r="CA32" s="87">
        <v>1</v>
      </c>
      <c r="CB32" s="87" t="s">
        <v>266</v>
      </c>
      <c r="CC32" s="87"/>
      <c r="CD32" s="87"/>
      <c r="CE32" s="87"/>
      <c r="CF32" s="87"/>
      <c r="CG32" s="87"/>
      <c r="CH32" s="87"/>
      <c r="CI32" s="87"/>
      <c r="CJ32" s="87"/>
      <c r="CK32" s="87"/>
      <c r="CL32" s="87" t="s">
        <v>569</v>
      </c>
      <c r="CM32" s="87">
        <v>53</v>
      </c>
      <c r="CN32" s="87">
        <v>143</v>
      </c>
      <c r="CO32" s="87">
        <v>70</v>
      </c>
      <c r="CP32" s="87">
        <v>61</v>
      </c>
      <c r="CQ32" s="87"/>
      <c r="CR32" s="87" t="s">
        <v>617</v>
      </c>
      <c r="CS32" s="87"/>
      <c r="CT32" s="87"/>
      <c r="CU32" s="87"/>
      <c r="CV32" s="118">
        <v>43009.83945601852</v>
      </c>
      <c r="CW32" s="87" t="s">
        <v>728</v>
      </c>
      <c r="CX32" s="87" t="b">
        <v>1</v>
      </c>
      <c r="CY32" s="87" t="b">
        <v>0</v>
      </c>
      <c r="CZ32" s="87" t="b">
        <v>0</v>
      </c>
      <c r="DA32" s="87"/>
      <c r="DB32" s="87">
        <v>1</v>
      </c>
      <c r="DC32" s="87"/>
      <c r="DD32" s="87" t="b">
        <v>0</v>
      </c>
      <c r="DE32" s="87" t="s">
        <v>66</v>
      </c>
      <c r="DF32" s="87">
        <v>1</v>
      </c>
      <c r="DG32" s="87">
        <v>13</v>
      </c>
      <c r="DH32" s="87">
        <v>13</v>
      </c>
      <c r="DI32" s="87">
        <v>2</v>
      </c>
      <c r="DJ32" s="87">
        <v>1</v>
      </c>
      <c r="DK32" s="87">
        <v>-2.75</v>
      </c>
      <c r="DL32" s="87">
        <v>1.75</v>
      </c>
    </row>
    <row r="33" spans="1:116" ht="15">
      <c r="A33" s="87" t="s">
        <v>504</v>
      </c>
      <c r="B33" s="87" t="s">
        <v>503</v>
      </c>
      <c r="C33" s="87" t="s">
        <v>257</v>
      </c>
      <c r="D33" s="87" t="s">
        <v>256</v>
      </c>
      <c r="E33" s="87"/>
      <c r="F33" s="87" t="s">
        <v>286</v>
      </c>
      <c r="G33" s="118">
        <v>43705.21090277778</v>
      </c>
      <c r="H33" s="87" t="s">
        <v>291</v>
      </c>
      <c r="I33" s="87"/>
      <c r="J33" s="87"/>
      <c r="K33" s="87"/>
      <c r="L33" s="87"/>
      <c r="M33" s="87" t="s">
        <v>358</v>
      </c>
      <c r="N33" s="118">
        <v>43705.21090277778</v>
      </c>
      <c r="O33" s="118">
        <v>43705</v>
      </c>
      <c r="P33" s="119">
        <v>0.21090277777777777</v>
      </c>
      <c r="Q33" s="87" t="s">
        <v>452</v>
      </c>
      <c r="R33" s="87"/>
      <c r="S33" s="87"/>
      <c r="T33" s="87" t="s">
        <v>504</v>
      </c>
      <c r="U33" s="87"/>
      <c r="V33" s="87" t="b">
        <v>0</v>
      </c>
      <c r="W33" s="87">
        <v>0</v>
      </c>
      <c r="X33" s="87"/>
      <c r="Y33" s="87" t="b">
        <v>0</v>
      </c>
      <c r="Z33" s="87" t="s">
        <v>531</v>
      </c>
      <c r="AA33" s="87"/>
      <c r="AB33" s="87"/>
      <c r="AC33" s="87" t="b">
        <v>0</v>
      </c>
      <c r="AD33" s="87">
        <v>9</v>
      </c>
      <c r="AE33" s="87" t="s">
        <v>503</v>
      </c>
      <c r="AF33" s="87" t="s">
        <v>534</v>
      </c>
      <c r="AG33" s="87" t="b">
        <v>0</v>
      </c>
      <c r="AH33" s="87" t="s">
        <v>503</v>
      </c>
      <c r="AI33" s="87" t="s">
        <v>196</v>
      </c>
      <c r="AJ33" s="87">
        <v>0</v>
      </c>
      <c r="AK33" s="87">
        <v>0</v>
      </c>
      <c r="AL33" s="87"/>
      <c r="AM33" s="87"/>
      <c r="AN33" s="87"/>
      <c r="AO33" s="87"/>
      <c r="AP33" s="87"/>
      <c r="AQ33" s="87"/>
      <c r="AR33" s="87"/>
      <c r="AS33" s="87"/>
      <c r="AT33" s="87">
        <v>1</v>
      </c>
      <c r="AU33" s="87">
        <v>2</v>
      </c>
      <c r="AV33" s="87">
        <v>2</v>
      </c>
      <c r="AW33" s="87" t="s">
        <v>257</v>
      </c>
      <c r="AX33" s="87"/>
      <c r="AY33" s="87"/>
      <c r="AZ33" s="87"/>
      <c r="BA33" s="87"/>
      <c r="BB33" s="87"/>
      <c r="BC33" s="87"/>
      <c r="BD33" s="87"/>
      <c r="BE33" s="87"/>
      <c r="BF33" s="87"/>
      <c r="BG33" s="87" t="s">
        <v>595</v>
      </c>
      <c r="BH33" s="87">
        <v>275</v>
      </c>
      <c r="BI33" s="87">
        <v>858</v>
      </c>
      <c r="BJ33" s="87">
        <v>84611</v>
      </c>
      <c r="BK33" s="87">
        <v>125286</v>
      </c>
      <c r="BL33" s="87"/>
      <c r="BM33" s="87" t="s">
        <v>645</v>
      </c>
      <c r="BN33" s="87" t="s">
        <v>681</v>
      </c>
      <c r="BO33" s="87"/>
      <c r="BP33" s="87"/>
      <c r="BQ33" s="118">
        <v>42770.449594907404</v>
      </c>
      <c r="BR33" s="87"/>
      <c r="BS33" s="87" t="b">
        <v>1</v>
      </c>
      <c r="BT33" s="87" t="b">
        <v>0</v>
      </c>
      <c r="BU33" s="87" t="b">
        <v>0</v>
      </c>
      <c r="BV33" s="87"/>
      <c r="BW33" s="87">
        <v>16</v>
      </c>
      <c r="BX33" s="87"/>
      <c r="BY33" s="87" t="b">
        <v>0</v>
      </c>
      <c r="BZ33" s="87" t="s">
        <v>66</v>
      </c>
      <c r="CA33" s="87">
        <v>2</v>
      </c>
      <c r="CB33" s="87" t="s">
        <v>256</v>
      </c>
      <c r="CC33" s="87"/>
      <c r="CD33" s="87"/>
      <c r="CE33" s="87"/>
      <c r="CF33" s="87"/>
      <c r="CG33" s="87"/>
      <c r="CH33" s="87"/>
      <c r="CI33" s="87"/>
      <c r="CJ33" s="87"/>
      <c r="CK33" s="87"/>
      <c r="CL33" s="87" t="s">
        <v>586</v>
      </c>
      <c r="CM33" s="87">
        <v>3862</v>
      </c>
      <c r="CN33" s="87">
        <v>9241</v>
      </c>
      <c r="CO33" s="87">
        <v>8647</v>
      </c>
      <c r="CP33" s="87">
        <v>33712</v>
      </c>
      <c r="CQ33" s="87"/>
      <c r="CR33" s="87" t="s">
        <v>635</v>
      </c>
      <c r="CS33" s="87" t="s">
        <v>672</v>
      </c>
      <c r="CT33" s="87" t="s">
        <v>711</v>
      </c>
      <c r="CU33" s="87"/>
      <c r="CV33" s="118">
        <v>40122.1453587963</v>
      </c>
      <c r="CW33" s="87" t="s">
        <v>744</v>
      </c>
      <c r="CX33" s="87" t="b">
        <v>0</v>
      </c>
      <c r="CY33" s="87" t="b">
        <v>0</v>
      </c>
      <c r="CZ33" s="87" t="b">
        <v>1</v>
      </c>
      <c r="DA33" s="87"/>
      <c r="DB33" s="87">
        <v>860</v>
      </c>
      <c r="DC33" s="87" t="s">
        <v>766</v>
      </c>
      <c r="DD33" s="87" t="b">
        <v>1</v>
      </c>
      <c r="DE33" s="87" t="s">
        <v>66</v>
      </c>
      <c r="DF33" s="87">
        <v>2</v>
      </c>
      <c r="DG33" s="87">
        <v>14</v>
      </c>
      <c r="DH33" s="87">
        <v>14</v>
      </c>
      <c r="DI33" s="87">
        <v>2</v>
      </c>
      <c r="DJ33" s="87">
        <v>1</v>
      </c>
      <c r="DK33" s="87">
        <v>7.25</v>
      </c>
      <c r="DL33" s="87">
        <v>11.25</v>
      </c>
    </row>
    <row r="34" spans="1:116" ht="15">
      <c r="A34" s="87" t="s">
        <v>502</v>
      </c>
      <c r="B34" s="87" t="s">
        <v>519</v>
      </c>
      <c r="C34" s="87" t="s">
        <v>255</v>
      </c>
      <c r="D34" s="87" t="s">
        <v>274</v>
      </c>
      <c r="E34" s="87"/>
      <c r="F34" s="87" t="s">
        <v>285</v>
      </c>
      <c r="G34" s="118">
        <v>43704.979780092595</v>
      </c>
      <c r="H34" s="87" t="s">
        <v>295</v>
      </c>
      <c r="I34" s="87"/>
      <c r="J34" s="87"/>
      <c r="K34" s="87" t="s">
        <v>322</v>
      </c>
      <c r="L34" s="87"/>
      <c r="M34" s="87" t="s">
        <v>357</v>
      </c>
      <c r="N34" s="118">
        <v>43704.979780092595</v>
      </c>
      <c r="O34" s="118">
        <v>43704</v>
      </c>
      <c r="P34" s="119">
        <v>0.9797800925925926</v>
      </c>
      <c r="Q34" s="87" t="s">
        <v>450</v>
      </c>
      <c r="R34" s="87"/>
      <c r="S34" s="87"/>
      <c r="T34" s="87" t="s">
        <v>502</v>
      </c>
      <c r="U34" s="87"/>
      <c r="V34" s="87" t="b">
        <v>0</v>
      </c>
      <c r="W34" s="87">
        <v>0</v>
      </c>
      <c r="X34" s="87"/>
      <c r="Y34" s="87" t="b">
        <v>0</v>
      </c>
      <c r="Z34" s="87" t="s">
        <v>531</v>
      </c>
      <c r="AA34" s="87"/>
      <c r="AB34" s="87"/>
      <c r="AC34" s="87" t="b">
        <v>0</v>
      </c>
      <c r="AD34" s="87">
        <v>3</v>
      </c>
      <c r="AE34" s="87" t="s">
        <v>519</v>
      </c>
      <c r="AF34" s="87" t="s">
        <v>534</v>
      </c>
      <c r="AG34" s="87" t="b">
        <v>0</v>
      </c>
      <c r="AH34" s="87" t="s">
        <v>519</v>
      </c>
      <c r="AI34" s="87" t="s">
        <v>196</v>
      </c>
      <c r="AJ34" s="87">
        <v>0</v>
      </c>
      <c r="AK34" s="87">
        <v>0</v>
      </c>
      <c r="AL34" s="87"/>
      <c r="AM34" s="87"/>
      <c r="AN34" s="87"/>
      <c r="AO34" s="87"/>
      <c r="AP34" s="87"/>
      <c r="AQ34" s="87"/>
      <c r="AR34" s="87"/>
      <c r="AS34" s="87"/>
      <c r="AT34" s="87">
        <v>2</v>
      </c>
      <c r="AU34" s="87">
        <v>1</v>
      </c>
      <c r="AV34" s="87">
        <v>1</v>
      </c>
      <c r="AW34" s="87" t="s">
        <v>255</v>
      </c>
      <c r="AX34" s="87"/>
      <c r="AY34" s="87"/>
      <c r="AZ34" s="87"/>
      <c r="BA34" s="87"/>
      <c r="BB34" s="87"/>
      <c r="BC34" s="87"/>
      <c r="BD34" s="87"/>
      <c r="BE34" s="87"/>
      <c r="BF34" s="87"/>
      <c r="BG34" s="87" t="s">
        <v>594</v>
      </c>
      <c r="BH34" s="87">
        <v>534</v>
      </c>
      <c r="BI34" s="87">
        <v>2252</v>
      </c>
      <c r="BJ34" s="87">
        <v>5771</v>
      </c>
      <c r="BK34" s="87">
        <v>6778</v>
      </c>
      <c r="BL34" s="87"/>
      <c r="BM34" s="87" t="s">
        <v>644</v>
      </c>
      <c r="BN34" s="87" t="s">
        <v>680</v>
      </c>
      <c r="BO34" s="87" t="s">
        <v>718</v>
      </c>
      <c r="BP34" s="87"/>
      <c r="BQ34" s="118">
        <v>39721.65521990741</v>
      </c>
      <c r="BR34" s="87" t="s">
        <v>752</v>
      </c>
      <c r="BS34" s="87" t="b">
        <v>0</v>
      </c>
      <c r="BT34" s="87" t="b">
        <v>0</v>
      </c>
      <c r="BU34" s="87" t="b">
        <v>1</v>
      </c>
      <c r="BV34" s="87"/>
      <c r="BW34" s="87">
        <v>222</v>
      </c>
      <c r="BX34" s="87" t="s">
        <v>767</v>
      </c>
      <c r="BY34" s="87" t="b">
        <v>0</v>
      </c>
      <c r="BZ34" s="87" t="s">
        <v>66</v>
      </c>
      <c r="CA34" s="87">
        <v>1</v>
      </c>
      <c r="CB34" s="87" t="s">
        <v>274</v>
      </c>
      <c r="CC34" s="87"/>
      <c r="CD34" s="87"/>
      <c r="CE34" s="87"/>
      <c r="CF34" s="87"/>
      <c r="CG34" s="87"/>
      <c r="CH34" s="87"/>
      <c r="CI34" s="87"/>
      <c r="CJ34" s="87"/>
      <c r="CK34" s="87"/>
      <c r="CL34" s="87" t="s">
        <v>571</v>
      </c>
      <c r="CM34" s="87">
        <v>79</v>
      </c>
      <c r="CN34" s="87">
        <v>126</v>
      </c>
      <c r="CO34" s="87">
        <v>710</v>
      </c>
      <c r="CP34" s="87">
        <v>2</v>
      </c>
      <c r="CQ34" s="87"/>
      <c r="CR34" s="87" t="s">
        <v>619</v>
      </c>
      <c r="CS34" s="87" t="s">
        <v>538</v>
      </c>
      <c r="CT34" s="87" t="s">
        <v>697</v>
      </c>
      <c r="CU34" s="87"/>
      <c r="CV34" s="118">
        <v>42600.21954861111</v>
      </c>
      <c r="CW34" s="87" t="s">
        <v>730</v>
      </c>
      <c r="CX34" s="87" t="b">
        <v>1</v>
      </c>
      <c r="CY34" s="87" t="b">
        <v>0</v>
      </c>
      <c r="CZ34" s="87" t="b">
        <v>0</v>
      </c>
      <c r="DA34" s="87"/>
      <c r="DB34" s="87">
        <v>2</v>
      </c>
      <c r="DC34" s="87"/>
      <c r="DD34" s="87" t="b">
        <v>0</v>
      </c>
      <c r="DE34" s="87" t="s">
        <v>65</v>
      </c>
      <c r="DF34" s="87">
        <v>1</v>
      </c>
      <c r="DG34" s="87">
        <v>12</v>
      </c>
      <c r="DH34" s="87">
        <v>12</v>
      </c>
      <c r="DI34" s="87">
        <v>2</v>
      </c>
      <c r="DJ34" s="87">
        <v>1</v>
      </c>
      <c r="DK34" s="87">
        <v>-4.75</v>
      </c>
      <c r="DL34" s="87">
        <v>-4.75</v>
      </c>
    </row>
    <row r="35" spans="1:116" ht="15">
      <c r="A35" s="87" t="s">
        <v>502</v>
      </c>
      <c r="B35" s="87" t="s">
        <v>519</v>
      </c>
      <c r="C35" s="87" t="s">
        <v>255</v>
      </c>
      <c r="D35" s="87" t="s">
        <v>264</v>
      </c>
      <c r="E35" s="87"/>
      <c r="F35" s="87" t="s">
        <v>285</v>
      </c>
      <c r="G35" s="118">
        <v>43704.979780092595</v>
      </c>
      <c r="H35" s="87" t="s">
        <v>295</v>
      </c>
      <c r="I35" s="87"/>
      <c r="J35" s="87"/>
      <c r="K35" s="87" t="s">
        <v>322</v>
      </c>
      <c r="L35" s="87"/>
      <c r="M35" s="87" t="s">
        <v>357</v>
      </c>
      <c r="N35" s="118">
        <v>43704.979780092595</v>
      </c>
      <c r="O35" s="118">
        <v>43704</v>
      </c>
      <c r="P35" s="119">
        <v>0.9797800925925926</v>
      </c>
      <c r="Q35" s="87" t="s">
        <v>450</v>
      </c>
      <c r="R35" s="87"/>
      <c r="S35" s="87"/>
      <c r="T35" s="87" t="s">
        <v>502</v>
      </c>
      <c r="U35" s="87"/>
      <c r="V35" s="87" t="b">
        <v>0</v>
      </c>
      <c r="W35" s="87">
        <v>0</v>
      </c>
      <c r="X35" s="87"/>
      <c r="Y35" s="87" t="b">
        <v>0</v>
      </c>
      <c r="Z35" s="87" t="s">
        <v>531</v>
      </c>
      <c r="AA35" s="87"/>
      <c r="AB35" s="87"/>
      <c r="AC35" s="87" t="b">
        <v>0</v>
      </c>
      <c r="AD35" s="87">
        <v>3</v>
      </c>
      <c r="AE35" s="87" t="s">
        <v>519</v>
      </c>
      <c r="AF35" s="87" t="s">
        <v>534</v>
      </c>
      <c r="AG35" s="87" t="b">
        <v>0</v>
      </c>
      <c r="AH35" s="87" t="s">
        <v>519</v>
      </c>
      <c r="AI35" s="87" t="s">
        <v>196</v>
      </c>
      <c r="AJ35" s="87">
        <v>0</v>
      </c>
      <c r="AK35" s="87">
        <v>0</v>
      </c>
      <c r="AL35" s="87"/>
      <c r="AM35" s="87"/>
      <c r="AN35" s="87"/>
      <c r="AO35" s="87"/>
      <c r="AP35" s="87"/>
      <c r="AQ35" s="87"/>
      <c r="AR35" s="87"/>
      <c r="AS35" s="87"/>
      <c r="AT35" s="87">
        <v>2</v>
      </c>
      <c r="AU35" s="87">
        <v>1</v>
      </c>
      <c r="AV35" s="87">
        <v>1</v>
      </c>
      <c r="AW35" s="87" t="s">
        <v>255</v>
      </c>
      <c r="AX35" s="87"/>
      <c r="AY35" s="87"/>
      <c r="AZ35" s="87"/>
      <c r="BA35" s="87"/>
      <c r="BB35" s="87"/>
      <c r="BC35" s="87"/>
      <c r="BD35" s="87"/>
      <c r="BE35" s="87"/>
      <c r="BF35" s="87"/>
      <c r="BG35" s="87" t="s">
        <v>594</v>
      </c>
      <c r="BH35" s="87">
        <v>534</v>
      </c>
      <c r="BI35" s="87">
        <v>2252</v>
      </c>
      <c r="BJ35" s="87">
        <v>5771</v>
      </c>
      <c r="BK35" s="87">
        <v>6778</v>
      </c>
      <c r="BL35" s="87"/>
      <c r="BM35" s="87" t="s">
        <v>644</v>
      </c>
      <c r="BN35" s="87" t="s">
        <v>680</v>
      </c>
      <c r="BO35" s="87" t="s">
        <v>718</v>
      </c>
      <c r="BP35" s="87"/>
      <c r="BQ35" s="118">
        <v>39721.65521990741</v>
      </c>
      <c r="BR35" s="87" t="s">
        <v>752</v>
      </c>
      <c r="BS35" s="87" t="b">
        <v>0</v>
      </c>
      <c r="BT35" s="87" t="b">
        <v>0</v>
      </c>
      <c r="BU35" s="87" t="b">
        <v>1</v>
      </c>
      <c r="BV35" s="87"/>
      <c r="BW35" s="87">
        <v>222</v>
      </c>
      <c r="BX35" s="87" t="s">
        <v>767</v>
      </c>
      <c r="BY35" s="87" t="b">
        <v>0</v>
      </c>
      <c r="BZ35" s="87" t="s">
        <v>66</v>
      </c>
      <c r="CA35" s="87">
        <v>1</v>
      </c>
      <c r="CB35" s="87" t="s">
        <v>264</v>
      </c>
      <c r="CC35" s="87"/>
      <c r="CD35" s="87"/>
      <c r="CE35" s="87"/>
      <c r="CF35" s="87"/>
      <c r="CG35" s="87"/>
      <c r="CH35" s="87"/>
      <c r="CI35" s="87"/>
      <c r="CJ35" s="87"/>
      <c r="CK35" s="87"/>
      <c r="CL35" s="87" t="s">
        <v>570</v>
      </c>
      <c r="CM35" s="87">
        <v>1040</v>
      </c>
      <c r="CN35" s="87">
        <v>363</v>
      </c>
      <c r="CO35" s="87">
        <v>647</v>
      </c>
      <c r="CP35" s="87">
        <v>1620</v>
      </c>
      <c r="CQ35" s="87"/>
      <c r="CR35" s="87" t="s">
        <v>618</v>
      </c>
      <c r="CS35" s="87" t="s">
        <v>663</v>
      </c>
      <c r="CT35" s="87" t="s">
        <v>696</v>
      </c>
      <c r="CU35" s="87"/>
      <c r="CV35" s="118">
        <v>43473.66789351852</v>
      </c>
      <c r="CW35" s="87" t="s">
        <v>729</v>
      </c>
      <c r="CX35" s="87" t="b">
        <v>0</v>
      </c>
      <c r="CY35" s="87" t="b">
        <v>0</v>
      </c>
      <c r="CZ35" s="87" t="b">
        <v>0</v>
      </c>
      <c r="DA35" s="87"/>
      <c r="DB35" s="87">
        <v>7</v>
      </c>
      <c r="DC35" s="87" t="s">
        <v>765</v>
      </c>
      <c r="DD35" s="87" t="b">
        <v>0</v>
      </c>
      <c r="DE35" s="87" t="s">
        <v>66</v>
      </c>
      <c r="DF35" s="87">
        <v>1</v>
      </c>
      <c r="DG35" s="87">
        <v>12</v>
      </c>
      <c r="DH35" s="87">
        <v>12</v>
      </c>
      <c r="DI35" s="87">
        <v>2</v>
      </c>
      <c r="DJ35" s="87">
        <v>1</v>
      </c>
      <c r="DK35" s="87">
        <v>-4.75</v>
      </c>
      <c r="DL35" s="87">
        <v>-4.75</v>
      </c>
    </row>
    <row r="36" spans="1:116" ht="15">
      <c r="A36" s="87" t="s">
        <v>502</v>
      </c>
      <c r="B36" s="87" t="s">
        <v>519</v>
      </c>
      <c r="C36" s="87" t="s">
        <v>255</v>
      </c>
      <c r="D36" s="87" t="s">
        <v>265</v>
      </c>
      <c r="E36" s="87"/>
      <c r="F36" s="87" t="s">
        <v>285</v>
      </c>
      <c r="G36" s="118">
        <v>43704.979780092595</v>
      </c>
      <c r="H36" s="87" t="s">
        <v>295</v>
      </c>
      <c r="I36" s="87"/>
      <c r="J36" s="87"/>
      <c r="K36" s="87" t="s">
        <v>322</v>
      </c>
      <c r="L36" s="87"/>
      <c r="M36" s="87" t="s">
        <v>357</v>
      </c>
      <c r="N36" s="118">
        <v>43704.979780092595</v>
      </c>
      <c r="O36" s="118">
        <v>43704</v>
      </c>
      <c r="P36" s="119">
        <v>0.9797800925925926</v>
      </c>
      <c r="Q36" s="87" t="s">
        <v>450</v>
      </c>
      <c r="R36" s="87"/>
      <c r="S36" s="87"/>
      <c r="T36" s="87" t="s">
        <v>502</v>
      </c>
      <c r="U36" s="87"/>
      <c r="V36" s="87" t="b">
        <v>0</v>
      </c>
      <c r="W36" s="87">
        <v>0</v>
      </c>
      <c r="X36" s="87"/>
      <c r="Y36" s="87" t="b">
        <v>0</v>
      </c>
      <c r="Z36" s="87" t="s">
        <v>531</v>
      </c>
      <c r="AA36" s="87"/>
      <c r="AB36" s="87"/>
      <c r="AC36" s="87" t="b">
        <v>0</v>
      </c>
      <c r="AD36" s="87">
        <v>3</v>
      </c>
      <c r="AE36" s="87" t="s">
        <v>519</v>
      </c>
      <c r="AF36" s="87" t="s">
        <v>534</v>
      </c>
      <c r="AG36" s="87" t="b">
        <v>0</v>
      </c>
      <c r="AH36" s="87" t="s">
        <v>519</v>
      </c>
      <c r="AI36" s="87" t="s">
        <v>196</v>
      </c>
      <c r="AJ36" s="87">
        <v>0</v>
      </c>
      <c r="AK36" s="87">
        <v>0</v>
      </c>
      <c r="AL36" s="87"/>
      <c r="AM36" s="87"/>
      <c r="AN36" s="87"/>
      <c r="AO36" s="87"/>
      <c r="AP36" s="87"/>
      <c r="AQ36" s="87"/>
      <c r="AR36" s="87"/>
      <c r="AS36" s="87"/>
      <c r="AT36" s="87">
        <v>3</v>
      </c>
      <c r="AU36" s="87">
        <v>1</v>
      </c>
      <c r="AV36" s="87">
        <v>1</v>
      </c>
      <c r="AW36" s="87" t="s">
        <v>255</v>
      </c>
      <c r="AX36" s="87"/>
      <c r="AY36" s="87"/>
      <c r="AZ36" s="87"/>
      <c r="BA36" s="87"/>
      <c r="BB36" s="87"/>
      <c r="BC36" s="87"/>
      <c r="BD36" s="87"/>
      <c r="BE36" s="87"/>
      <c r="BF36" s="87"/>
      <c r="BG36" s="87" t="s">
        <v>594</v>
      </c>
      <c r="BH36" s="87">
        <v>534</v>
      </c>
      <c r="BI36" s="87">
        <v>2252</v>
      </c>
      <c r="BJ36" s="87">
        <v>5771</v>
      </c>
      <c r="BK36" s="87">
        <v>6778</v>
      </c>
      <c r="BL36" s="87"/>
      <c r="BM36" s="87" t="s">
        <v>644</v>
      </c>
      <c r="BN36" s="87" t="s">
        <v>680</v>
      </c>
      <c r="BO36" s="87" t="s">
        <v>718</v>
      </c>
      <c r="BP36" s="87"/>
      <c r="BQ36" s="118">
        <v>39721.65521990741</v>
      </c>
      <c r="BR36" s="87" t="s">
        <v>752</v>
      </c>
      <c r="BS36" s="87" t="b">
        <v>0</v>
      </c>
      <c r="BT36" s="87" t="b">
        <v>0</v>
      </c>
      <c r="BU36" s="87" t="b">
        <v>1</v>
      </c>
      <c r="BV36" s="87"/>
      <c r="BW36" s="87">
        <v>222</v>
      </c>
      <c r="BX36" s="87" t="s">
        <v>767</v>
      </c>
      <c r="BY36" s="87" t="b">
        <v>0</v>
      </c>
      <c r="BZ36" s="87" t="s">
        <v>66</v>
      </c>
      <c r="CA36" s="87">
        <v>1</v>
      </c>
      <c r="CB36" s="87" t="s">
        <v>265</v>
      </c>
      <c r="CC36" s="87"/>
      <c r="CD36" s="87"/>
      <c r="CE36" s="87"/>
      <c r="CF36" s="87"/>
      <c r="CG36" s="87"/>
      <c r="CH36" s="87"/>
      <c r="CI36" s="87"/>
      <c r="CJ36" s="87"/>
      <c r="CK36" s="87"/>
      <c r="CL36" s="87" t="s">
        <v>572</v>
      </c>
      <c r="CM36" s="87">
        <v>78</v>
      </c>
      <c r="CN36" s="87">
        <v>3374</v>
      </c>
      <c r="CO36" s="87">
        <v>901</v>
      </c>
      <c r="CP36" s="87">
        <v>1159</v>
      </c>
      <c r="CQ36" s="87"/>
      <c r="CR36" s="87" t="s">
        <v>620</v>
      </c>
      <c r="CS36" s="87"/>
      <c r="CT36" s="87" t="s">
        <v>698</v>
      </c>
      <c r="CU36" s="87"/>
      <c r="CV36" s="118">
        <v>43376.05888888889</v>
      </c>
      <c r="CW36" s="87" t="s">
        <v>731</v>
      </c>
      <c r="CX36" s="87" t="b">
        <v>1</v>
      </c>
      <c r="CY36" s="87" t="b">
        <v>0</v>
      </c>
      <c r="CZ36" s="87" t="b">
        <v>1</v>
      </c>
      <c r="DA36" s="87"/>
      <c r="DB36" s="87">
        <v>59</v>
      </c>
      <c r="DC36" s="87"/>
      <c r="DD36" s="87" t="b">
        <v>0</v>
      </c>
      <c r="DE36" s="87" t="s">
        <v>66</v>
      </c>
      <c r="DF36" s="87">
        <v>1</v>
      </c>
      <c r="DG36" s="87">
        <v>12</v>
      </c>
      <c r="DH36" s="87">
        <v>12</v>
      </c>
      <c r="DI36" s="87">
        <v>2</v>
      </c>
      <c r="DJ36" s="87">
        <v>1</v>
      </c>
      <c r="DK36" s="87">
        <v>-4.75</v>
      </c>
      <c r="DL36" s="87">
        <v>-4.75</v>
      </c>
    </row>
    <row r="37" spans="1:116" ht="15">
      <c r="A37" s="87" t="s">
        <v>502</v>
      </c>
      <c r="B37" s="87" t="s">
        <v>519</v>
      </c>
      <c r="C37" s="87" t="s">
        <v>255</v>
      </c>
      <c r="D37" s="87" t="s">
        <v>266</v>
      </c>
      <c r="E37" s="87"/>
      <c r="F37" s="87" t="s">
        <v>286</v>
      </c>
      <c r="G37" s="118">
        <v>43704.979780092595</v>
      </c>
      <c r="H37" s="87" t="s">
        <v>295</v>
      </c>
      <c r="I37" s="87"/>
      <c r="J37" s="87"/>
      <c r="K37" s="87" t="s">
        <v>322</v>
      </c>
      <c r="L37" s="87"/>
      <c r="M37" s="87" t="s">
        <v>357</v>
      </c>
      <c r="N37" s="118">
        <v>43704.979780092595</v>
      </c>
      <c r="O37" s="118">
        <v>43704</v>
      </c>
      <c r="P37" s="119">
        <v>0.9797800925925926</v>
      </c>
      <c r="Q37" s="87" t="s">
        <v>450</v>
      </c>
      <c r="R37" s="87"/>
      <c r="S37" s="87"/>
      <c r="T37" s="87" t="s">
        <v>502</v>
      </c>
      <c r="U37" s="87"/>
      <c r="V37" s="87" t="b">
        <v>0</v>
      </c>
      <c r="W37" s="87">
        <v>0</v>
      </c>
      <c r="X37" s="87"/>
      <c r="Y37" s="87" t="b">
        <v>0</v>
      </c>
      <c r="Z37" s="87" t="s">
        <v>531</v>
      </c>
      <c r="AA37" s="87"/>
      <c r="AB37" s="87"/>
      <c r="AC37" s="87" t="b">
        <v>0</v>
      </c>
      <c r="AD37" s="87">
        <v>3</v>
      </c>
      <c r="AE37" s="87" t="s">
        <v>519</v>
      </c>
      <c r="AF37" s="87" t="s">
        <v>534</v>
      </c>
      <c r="AG37" s="87" t="b">
        <v>0</v>
      </c>
      <c r="AH37" s="87" t="s">
        <v>519</v>
      </c>
      <c r="AI37" s="87" t="s">
        <v>196</v>
      </c>
      <c r="AJ37" s="87">
        <v>0</v>
      </c>
      <c r="AK37" s="87">
        <v>0</v>
      </c>
      <c r="AL37" s="87"/>
      <c r="AM37" s="87"/>
      <c r="AN37" s="87"/>
      <c r="AO37" s="87"/>
      <c r="AP37" s="87"/>
      <c r="AQ37" s="87"/>
      <c r="AR37" s="87"/>
      <c r="AS37" s="87"/>
      <c r="AT37" s="87">
        <v>3</v>
      </c>
      <c r="AU37" s="87">
        <v>1</v>
      </c>
      <c r="AV37" s="87">
        <v>1</v>
      </c>
      <c r="AW37" s="87" t="s">
        <v>255</v>
      </c>
      <c r="AX37" s="87"/>
      <c r="AY37" s="87"/>
      <c r="AZ37" s="87"/>
      <c r="BA37" s="87"/>
      <c r="BB37" s="87"/>
      <c r="BC37" s="87"/>
      <c r="BD37" s="87"/>
      <c r="BE37" s="87"/>
      <c r="BF37" s="87"/>
      <c r="BG37" s="87" t="s">
        <v>594</v>
      </c>
      <c r="BH37" s="87">
        <v>534</v>
      </c>
      <c r="BI37" s="87">
        <v>2252</v>
      </c>
      <c r="BJ37" s="87">
        <v>5771</v>
      </c>
      <c r="BK37" s="87">
        <v>6778</v>
      </c>
      <c r="BL37" s="87"/>
      <c r="BM37" s="87" t="s">
        <v>644</v>
      </c>
      <c r="BN37" s="87" t="s">
        <v>680</v>
      </c>
      <c r="BO37" s="87" t="s">
        <v>718</v>
      </c>
      <c r="BP37" s="87"/>
      <c r="BQ37" s="118">
        <v>39721.65521990741</v>
      </c>
      <c r="BR37" s="87" t="s">
        <v>752</v>
      </c>
      <c r="BS37" s="87" t="b">
        <v>0</v>
      </c>
      <c r="BT37" s="87" t="b">
        <v>0</v>
      </c>
      <c r="BU37" s="87" t="b">
        <v>1</v>
      </c>
      <c r="BV37" s="87"/>
      <c r="BW37" s="87">
        <v>222</v>
      </c>
      <c r="BX37" s="87" t="s">
        <v>767</v>
      </c>
      <c r="BY37" s="87" t="b">
        <v>0</v>
      </c>
      <c r="BZ37" s="87" t="s">
        <v>66</v>
      </c>
      <c r="CA37" s="87">
        <v>1</v>
      </c>
      <c r="CB37" s="87" t="s">
        <v>266</v>
      </c>
      <c r="CC37" s="87"/>
      <c r="CD37" s="87"/>
      <c r="CE37" s="87"/>
      <c r="CF37" s="87"/>
      <c r="CG37" s="87"/>
      <c r="CH37" s="87"/>
      <c r="CI37" s="87"/>
      <c r="CJ37" s="87"/>
      <c r="CK37" s="87"/>
      <c r="CL37" s="87" t="s">
        <v>569</v>
      </c>
      <c r="CM37" s="87">
        <v>53</v>
      </c>
      <c r="CN37" s="87">
        <v>143</v>
      </c>
      <c r="CO37" s="87">
        <v>70</v>
      </c>
      <c r="CP37" s="87">
        <v>61</v>
      </c>
      <c r="CQ37" s="87"/>
      <c r="CR37" s="87" t="s">
        <v>617</v>
      </c>
      <c r="CS37" s="87"/>
      <c r="CT37" s="87"/>
      <c r="CU37" s="87"/>
      <c r="CV37" s="118">
        <v>43009.83945601852</v>
      </c>
      <c r="CW37" s="87" t="s">
        <v>728</v>
      </c>
      <c r="CX37" s="87" t="b">
        <v>1</v>
      </c>
      <c r="CY37" s="87" t="b">
        <v>0</v>
      </c>
      <c r="CZ37" s="87" t="b">
        <v>0</v>
      </c>
      <c r="DA37" s="87"/>
      <c r="DB37" s="87">
        <v>1</v>
      </c>
      <c r="DC37" s="87"/>
      <c r="DD37" s="87" t="b">
        <v>0</v>
      </c>
      <c r="DE37" s="87" t="s">
        <v>66</v>
      </c>
      <c r="DF37" s="87">
        <v>1</v>
      </c>
      <c r="DG37" s="87">
        <v>12</v>
      </c>
      <c r="DH37" s="87">
        <v>12</v>
      </c>
      <c r="DI37" s="87">
        <v>2</v>
      </c>
      <c r="DJ37" s="87">
        <v>1</v>
      </c>
      <c r="DK37" s="87">
        <v>-4.75</v>
      </c>
      <c r="DL37" s="87">
        <v>-4.75</v>
      </c>
    </row>
    <row r="38" spans="1:116" ht="15">
      <c r="A38" s="87" t="s">
        <v>501</v>
      </c>
      <c r="B38" s="87" t="s">
        <v>518</v>
      </c>
      <c r="C38" s="87" t="s">
        <v>255</v>
      </c>
      <c r="D38" s="87" t="s">
        <v>265</v>
      </c>
      <c r="E38" s="87"/>
      <c r="F38" s="87" t="s">
        <v>285</v>
      </c>
      <c r="G38" s="118">
        <v>43704.979537037034</v>
      </c>
      <c r="H38" s="87" t="s">
        <v>294</v>
      </c>
      <c r="I38" s="87"/>
      <c r="J38" s="87"/>
      <c r="K38" s="87" t="s">
        <v>321</v>
      </c>
      <c r="L38" s="87"/>
      <c r="M38" s="87" t="s">
        <v>357</v>
      </c>
      <c r="N38" s="118">
        <v>43704.979537037034</v>
      </c>
      <c r="O38" s="118">
        <v>43704</v>
      </c>
      <c r="P38" s="119">
        <v>0.9795370370370371</v>
      </c>
      <c r="Q38" s="87" t="s">
        <v>449</v>
      </c>
      <c r="R38" s="87"/>
      <c r="S38" s="87"/>
      <c r="T38" s="87" t="s">
        <v>501</v>
      </c>
      <c r="U38" s="87"/>
      <c r="V38" s="87" t="b">
        <v>0</v>
      </c>
      <c r="W38" s="87">
        <v>0</v>
      </c>
      <c r="X38" s="87"/>
      <c r="Y38" s="87" t="b">
        <v>0</v>
      </c>
      <c r="Z38" s="87" t="s">
        <v>531</v>
      </c>
      <c r="AA38" s="87"/>
      <c r="AB38" s="87"/>
      <c r="AC38" s="87" t="b">
        <v>0</v>
      </c>
      <c r="AD38" s="87">
        <v>3</v>
      </c>
      <c r="AE38" s="87" t="s">
        <v>518</v>
      </c>
      <c r="AF38" s="87" t="s">
        <v>534</v>
      </c>
      <c r="AG38" s="87" t="b">
        <v>0</v>
      </c>
      <c r="AH38" s="87" t="s">
        <v>518</v>
      </c>
      <c r="AI38" s="87" t="s">
        <v>196</v>
      </c>
      <c r="AJ38" s="87">
        <v>0</v>
      </c>
      <c r="AK38" s="87">
        <v>0</v>
      </c>
      <c r="AL38" s="87"/>
      <c r="AM38" s="87"/>
      <c r="AN38" s="87"/>
      <c r="AO38" s="87"/>
      <c r="AP38" s="87"/>
      <c r="AQ38" s="87"/>
      <c r="AR38" s="87"/>
      <c r="AS38" s="87"/>
      <c r="AT38" s="87">
        <v>3</v>
      </c>
      <c r="AU38" s="87">
        <v>1</v>
      </c>
      <c r="AV38" s="87">
        <v>1</v>
      </c>
      <c r="AW38" s="87" t="s">
        <v>255</v>
      </c>
      <c r="AX38" s="87"/>
      <c r="AY38" s="87"/>
      <c r="AZ38" s="87"/>
      <c r="BA38" s="87"/>
      <c r="BB38" s="87"/>
      <c r="BC38" s="87"/>
      <c r="BD38" s="87"/>
      <c r="BE38" s="87"/>
      <c r="BF38" s="87"/>
      <c r="BG38" s="87" t="s">
        <v>594</v>
      </c>
      <c r="BH38" s="87">
        <v>534</v>
      </c>
      <c r="BI38" s="87">
        <v>2252</v>
      </c>
      <c r="BJ38" s="87">
        <v>5771</v>
      </c>
      <c r="BK38" s="87">
        <v>6778</v>
      </c>
      <c r="BL38" s="87"/>
      <c r="BM38" s="87" t="s">
        <v>644</v>
      </c>
      <c r="BN38" s="87" t="s">
        <v>680</v>
      </c>
      <c r="BO38" s="87" t="s">
        <v>718</v>
      </c>
      <c r="BP38" s="87"/>
      <c r="BQ38" s="118">
        <v>39721.65521990741</v>
      </c>
      <c r="BR38" s="87" t="s">
        <v>752</v>
      </c>
      <c r="BS38" s="87" t="b">
        <v>0</v>
      </c>
      <c r="BT38" s="87" t="b">
        <v>0</v>
      </c>
      <c r="BU38" s="87" t="b">
        <v>1</v>
      </c>
      <c r="BV38" s="87"/>
      <c r="BW38" s="87">
        <v>222</v>
      </c>
      <c r="BX38" s="87" t="s">
        <v>767</v>
      </c>
      <c r="BY38" s="87" t="b">
        <v>0</v>
      </c>
      <c r="BZ38" s="87" t="s">
        <v>66</v>
      </c>
      <c r="CA38" s="87">
        <v>1</v>
      </c>
      <c r="CB38" s="87" t="s">
        <v>265</v>
      </c>
      <c r="CC38" s="87"/>
      <c r="CD38" s="87"/>
      <c r="CE38" s="87"/>
      <c r="CF38" s="87"/>
      <c r="CG38" s="87"/>
      <c r="CH38" s="87"/>
      <c r="CI38" s="87"/>
      <c r="CJ38" s="87"/>
      <c r="CK38" s="87"/>
      <c r="CL38" s="87" t="s">
        <v>572</v>
      </c>
      <c r="CM38" s="87">
        <v>78</v>
      </c>
      <c r="CN38" s="87">
        <v>3374</v>
      </c>
      <c r="CO38" s="87">
        <v>901</v>
      </c>
      <c r="CP38" s="87">
        <v>1159</v>
      </c>
      <c r="CQ38" s="87"/>
      <c r="CR38" s="87" t="s">
        <v>620</v>
      </c>
      <c r="CS38" s="87"/>
      <c r="CT38" s="87" t="s">
        <v>698</v>
      </c>
      <c r="CU38" s="87"/>
      <c r="CV38" s="118">
        <v>43376.05888888889</v>
      </c>
      <c r="CW38" s="87" t="s">
        <v>731</v>
      </c>
      <c r="CX38" s="87" t="b">
        <v>1</v>
      </c>
      <c r="CY38" s="87" t="b">
        <v>0</v>
      </c>
      <c r="CZ38" s="87" t="b">
        <v>1</v>
      </c>
      <c r="DA38" s="87"/>
      <c r="DB38" s="87">
        <v>59</v>
      </c>
      <c r="DC38" s="87"/>
      <c r="DD38" s="87" t="b">
        <v>0</v>
      </c>
      <c r="DE38" s="87" t="s">
        <v>66</v>
      </c>
      <c r="DF38" s="87">
        <v>1</v>
      </c>
      <c r="DG38" s="87">
        <v>11</v>
      </c>
      <c r="DH38" s="87">
        <v>11</v>
      </c>
      <c r="DI38" s="87">
        <v>2</v>
      </c>
      <c r="DJ38" s="87">
        <v>1</v>
      </c>
      <c r="DK38" s="87">
        <v>-7.75</v>
      </c>
      <c r="DL38" s="87">
        <v>-7.75</v>
      </c>
    </row>
    <row r="39" spans="1:116" ht="15">
      <c r="A39" s="87" t="s">
        <v>501</v>
      </c>
      <c r="B39" s="87" t="s">
        <v>518</v>
      </c>
      <c r="C39" s="87" t="s">
        <v>255</v>
      </c>
      <c r="D39" s="87" t="s">
        <v>266</v>
      </c>
      <c r="E39" s="87"/>
      <c r="F39" s="87" t="s">
        <v>286</v>
      </c>
      <c r="G39" s="118">
        <v>43704.979537037034</v>
      </c>
      <c r="H39" s="87" t="s">
        <v>294</v>
      </c>
      <c r="I39" s="87"/>
      <c r="J39" s="87"/>
      <c r="K39" s="87" t="s">
        <v>321</v>
      </c>
      <c r="L39" s="87"/>
      <c r="M39" s="87" t="s">
        <v>357</v>
      </c>
      <c r="N39" s="118">
        <v>43704.979537037034</v>
      </c>
      <c r="O39" s="118">
        <v>43704</v>
      </c>
      <c r="P39" s="119">
        <v>0.9795370370370371</v>
      </c>
      <c r="Q39" s="87" t="s">
        <v>449</v>
      </c>
      <c r="R39" s="87"/>
      <c r="S39" s="87"/>
      <c r="T39" s="87" t="s">
        <v>501</v>
      </c>
      <c r="U39" s="87"/>
      <c r="V39" s="87" t="b">
        <v>0</v>
      </c>
      <c r="W39" s="87">
        <v>0</v>
      </c>
      <c r="X39" s="87"/>
      <c r="Y39" s="87" t="b">
        <v>0</v>
      </c>
      <c r="Z39" s="87" t="s">
        <v>531</v>
      </c>
      <c r="AA39" s="87"/>
      <c r="AB39" s="87"/>
      <c r="AC39" s="87" t="b">
        <v>0</v>
      </c>
      <c r="AD39" s="87">
        <v>3</v>
      </c>
      <c r="AE39" s="87" t="s">
        <v>518</v>
      </c>
      <c r="AF39" s="87" t="s">
        <v>534</v>
      </c>
      <c r="AG39" s="87" t="b">
        <v>0</v>
      </c>
      <c r="AH39" s="87" t="s">
        <v>518</v>
      </c>
      <c r="AI39" s="87" t="s">
        <v>196</v>
      </c>
      <c r="AJ39" s="87">
        <v>0</v>
      </c>
      <c r="AK39" s="87">
        <v>0</v>
      </c>
      <c r="AL39" s="87"/>
      <c r="AM39" s="87"/>
      <c r="AN39" s="87"/>
      <c r="AO39" s="87"/>
      <c r="AP39" s="87"/>
      <c r="AQ39" s="87"/>
      <c r="AR39" s="87"/>
      <c r="AS39" s="87"/>
      <c r="AT39" s="87">
        <v>3</v>
      </c>
      <c r="AU39" s="87">
        <v>1</v>
      </c>
      <c r="AV39" s="87">
        <v>1</v>
      </c>
      <c r="AW39" s="87" t="s">
        <v>255</v>
      </c>
      <c r="AX39" s="87"/>
      <c r="AY39" s="87"/>
      <c r="AZ39" s="87"/>
      <c r="BA39" s="87"/>
      <c r="BB39" s="87"/>
      <c r="BC39" s="87"/>
      <c r="BD39" s="87"/>
      <c r="BE39" s="87"/>
      <c r="BF39" s="87"/>
      <c r="BG39" s="87" t="s">
        <v>594</v>
      </c>
      <c r="BH39" s="87">
        <v>534</v>
      </c>
      <c r="BI39" s="87">
        <v>2252</v>
      </c>
      <c r="BJ39" s="87">
        <v>5771</v>
      </c>
      <c r="BK39" s="87">
        <v>6778</v>
      </c>
      <c r="BL39" s="87"/>
      <c r="BM39" s="87" t="s">
        <v>644</v>
      </c>
      <c r="BN39" s="87" t="s">
        <v>680</v>
      </c>
      <c r="BO39" s="87" t="s">
        <v>718</v>
      </c>
      <c r="BP39" s="87"/>
      <c r="BQ39" s="118">
        <v>39721.65521990741</v>
      </c>
      <c r="BR39" s="87" t="s">
        <v>752</v>
      </c>
      <c r="BS39" s="87" t="b">
        <v>0</v>
      </c>
      <c r="BT39" s="87" t="b">
        <v>0</v>
      </c>
      <c r="BU39" s="87" t="b">
        <v>1</v>
      </c>
      <c r="BV39" s="87"/>
      <c r="BW39" s="87">
        <v>222</v>
      </c>
      <c r="BX39" s="87" t="s">
        <v>767</v>
      </c>
      <c r="BY39" s="87" t="b">
        <v>0</v>
      </c>
      <c r="BZ39" s="87" t="s">
        <v>66</v>
      </c>
      <c r="CA39" s="87">
        <v>1</v>
      </c>
      <c r="CB39" s="87" t="s">
        <v>266</v>
      </c>
      <c r="CC39" s="87"/>
      <c r="CD39" s="87"/>
      <c r="CE39" s="87"/>
      <c r="CF39" s="87"/>
      <c r="CG39" s="87"/>
      <c r="CH39" s="87"/>
      <c r="CI39" s="87"/>
      <c r="CJ39" s="87"/>
      <c r="CK39" s="87"/>
      <c r="CL39" s="87" t="s">
        <v>569</v>
      </c>
      <c r="CM39" s="87">
        <v>53</v>
      </c>
      <c r="CN39" s="87">
        <v>143</v>
      </c>
      <c r="CO39" s="87">
        <v>70</v>
      </c>
      <c r="CP39" s="87">
        <v>61</v>
      </c>
      <c r="CQ39" s="87"/>
      <c r="CR39" s="87" t="s">
        <v>617</v>
      </c>
      <c r="CS39" s="87"/>
      <c r="CT39" s="87"/>
      <c r="CU39" s="87"/>
      <c r="CV39" s="118">
        <v>43009.83945601852</v>
      </c>
      <c r="CW39" s="87" t="s">
        <v>728</v>
      </c>
      <c r="CX39" s="87" t="b">
        <v>1</v>
      </c>
      <c r="CY39" s="87" t="b">
        <v>0</v>
      </c>
      <c r="CZ39" s="87" t="b">
        <v>0</v>
      </c>
      <c r="DA39" s="87"/>
      <c r="DB39" s="87">
        <v>1</v>
      </c>
      <c r="DC39" s="87"/>
      <c r="DD39" s="87" t="b">
        <v>0</v>
      </c>
      <c r="DE39" s="87" t="s">
        <v>66</v>
      </c>
      <c r="DF39" s="87">
        <v>1</v>
      </c>
      <c r="DG39" s="87">
        <v>11</v>
      </c>
      <c r="DH39" s="87">
        <v>11</v>
      </c>
      <c r="DI39" s="87">
        <v>2</v>
      </c>
      <c r="DJ39" s="87">
        <v>1</v>
      </c>
      <c r="DK39" s="87">
        <v>-7.75</v>
      </c>
      <c r="DL39" s="87">
        <v>-7.75</v>
      </c>
    </row>
    <row r="40" spans="1:116" ht="15">
      <c r="A40" s="87" t="s">
        <v>500</v>
      </c>
      <c r="B40" s="87" t="s">
        <v>517</v>
      </c>
      <c r="C40" s="87" t="s">
        <v>255</v>
      </c>
      <c r="D40" s="87" t="s">
        <v>265</v>
      </c>
      <c r="E40" s="87"/>
      <c r="F40" s="87" t="s">
        <v>285</v>
      </c>
      <c r="G40" s="118">
        <v>43700.98678240741</v>
      </c>
      <c r="H40" s="87" t="s">
        <v>288</v>
      </c>
      <c r="I40" s="87"/>
      <c r="J40" s="87"/>
      <c r="K40" s="87"/>
      <c r="L40" s="87"/>
      <c r="M40" s="87" t="s">
        <v>357</v>
      </c>
      <c r="N40" s="118">
        <v>43700.98678240741</v>
      </c>
      <c r="O40" s="118">
        <v>43700</v>
      </c>
      <c r="P40" s="119">
        <v>0.9867824074074073</v>
      </c>
      <c r="Q40" s="87" t="s">
        <v>448</v>
      </c>
      <c r="R40" s="87"/>
      <c r="S40" s="87"/>
      <c r="T40" s="87" t="s">
        <v>500</v>
      </c>
      <c r="U40" s="87"/>
      <c r="V40" s="87" t="b">
        <v>0</v>
      </c>
      <c r="W40" s="87">
        <v>0</v>
      </c>
      <c r="X40" s="87"/>
      <c r="Y40" s="87" t="b">
        <v>0</v>
      </c>
      <c r="Z40" s="87" t="s">
        <v>531</v>
      </c>
      <c r="AA40" s="87"/>
      <c r="AB40" s="87"/>
      <c r="AC40" s="87" t="b">
        <v>0</v>
      </c>
      <c r="AD40" s="87">
        <v>10</v>
      </c>
      <c r="AE40" s="87" t="s">
        <v>517</v>
      </c>
      <c r="AF40" s="87" t="s">
        <v>534</v>
      </c>
      <c r="AG40" s="87" t="b">
        <v>0</v>
      </c>
      <c r="AH40" s="87" t="s">
        <v>517</v>
      </c>
      <c r="AI40" s="87" t="s">
        <v>196</v>
      </c>
      <c r="AJ40" s="87">
        <v>0</v>
      </c>
      <c r="AK40" s="87">
        <v>0</v>
      </c>
      <c r="AL40" s="87"/>
      <c r="AM40" s="87"/>
      <c r="AN40" s="87"/>
      <c r="AO40" s="87"/>
      <c r="AP40" s="87"/>
      <c r="AQ40" s="87"/>
      <c r="AR40" s="87"/>
      <c r="AS40" s="87"/>
      <c r="AT40" s="87">
        <v>3</v>
      </c>
      <c r="AU40" s="87">
        <v>1</v>
      </c>
      <c r="AV40" s="87">
        <v>1</v>
      </c>
      <c r="AW40" s="87" t="s">
        <v>255</v>
      </c>
      <c r="AX40" s="87"/>
      <c r="AY40" s="87"/>
      <c r="AZ40" s="87"/>
      <c r="BA40" s="87"/>
      <c r="BB40" s="87"/>
      <c r="BC40" s="87"/>
      <c r="BD40" s="87"/>
      <c r="BE40" s="87"/>
      <c r="BF40" s="87"/>
      <c r="BG40" s="87" t="s">
        <v>594</v>
      </c>
      <c r="BH40" s="87">
        <v>534</v>
      </c>
      <c r="BI40" s="87">
        <v>2252</v>
      </c>
      <c r="BJ40" s="87">
        <v>5771</v>
      </c>
      <c r="BK40" s="87">
        <v>6778</v>
      </c>
      <c r="BL40" s="87"/>
      <c r="BM40" s="87" t="s">
        <v>644</v>
      </c>
      <c r="BN40" s="87" t="s">
        <v>680</v>
      </c>
      <c r="BO40" s="87" t="s">
        <v>718</v>
      </c>
      <c r="BP40" s="87"/>
      <c r="BQ40" s="118">
        <v>39721.65521990741</v>
      </c>
      <c r="BR40" s="87" t="s">
        <v>752</v>
      </c>
      <c r="BS40" s="87" t="b">
        <v>0</v>
      </c>
      <c r="BT40" s="87" t="b">
        <v>0</v>
      </c>
      <c r="BU40" s="87" t="b">
        <v>1</v>
      </c>
      <c r="BV40" s="87"/>
      <c r="BW40" s="87">
        <v>222</v>
      </c>
      <c r="BX40" s="87" t="s">
        <v>767</v>
      </c>
      <c r="BY40" s="87" t="b">
        <v>0</v>
      </c>
      <c r="BZ40" s="87" t="s">
        <v>66</v>
      </c>
      <c r="CA40" s="87">
        <v>1</v>
      </c>
      <c r="CB40" s="87" t="s">
        <v>265</v>
      </c>
      <c r="CC40" s="87"/>
      <c r="CD40" s="87"/>
      <c r="CE40" s="87"/>
      <c r="CF40" s="87"/>
      <c r="CG40" s="87"/>
      <c r="CH40" s="87"/>
      <c r="CI40" s="87"/>
      <c r="CJ40" s="87"/>
      <c r="CK40" s="87"/>
      <c r="CL40" s="87" t="s">
        <v>572</v>
      </c>
      <c r="CM40" s="87">
        <v>78</v>
      </c>
      <c r="CN40" s="87">
        <v>3374</v>
      </c>
      <c r="CO40" s="87">
        <v>901</v>
      </c>
      <c r="CP40" s="87">
        <v>1159</v>
      </c>
      <c r="CQ40" s="87"/>
      <c r="CR40" s="87" t="s">
        <v>620</v>
      </c>
      <c r="CS40" s="87"/>
      <c r="CT40" s="87" t="s">
        <v>698</v>
      </c>
      <c r="CU40" s="87"/>
      <c r="CV40" s="118">
        <v>43376.05888888889</v>
      </c>
      <c r="CW40" s="87" t="s">
        <v>731</v>
      </c>
      <c r="CX40" s="87" t="b">
        <v>1</v>
      </c>
      <c r="CY40" s="87" t="b">
        <v>0</v>
      </c>
      <c r="CZ40" s="87" t="b">
        <v>1</v>
      </c>
      <c r="DA40" s="87"/>
      <c r="DB40" s="87">
        <v>59</v>
      </c>
      <c r="DC40" s="87"/>
      <c r="DD40" s="87" t="b">
        <v>0</v>
      </c>
      <c r="DE40" s="87" t="s">
        <v>66</v>
      </c>
      <c r="DF40" s="87">
        <v>1</v>
      </c>
      <c r="DG40" s="87">
        <v>13</v>
      </c>
      <c r="DH40" s="87">
        <v>13</v>
      </c>
      <c r="DI40" s="87">
        <v>2</v>
      </c>
      <c r="DJ40" s="87">
        <v>1</v>
      </c>
      <c r="DK40" s="87">
        <v>-1.75</v>
      </c>
      <c r="DL40" s="87">
        <v>1.75</v>
      </c>
    </row>
    <row r="41" spans="1:116" ht="15">
      <c r="A41" s="87" t="s">
        <v>500</v>
      </c>
      <c r="B41" s="87" t="s">
        <v>517</v>
      </c>
      <c r="C41" s="87" t="s">
        <v>255</v>
      </c>
      <c r="D41" s="87" t="s">
        <v>274</v>
      </c>
      <c r="E41" s="87"/>
      <c r="F41" s="87" t="s">
        <v>285</v>
      </c>
      <c r="G41" s="118">
        <v>43700.98678240741</v>
      </c>
      <c r="H41" s="87" t="s">
        <v>288</v>
      </c>
      <c r="I41" s="87"/>
      <c r="J41" s="87"/>
      <c r="K41" s="87"/>
      <c r="L41" s="87"/>
      <c r="M41" s="87" t="s">
        <v>357</v>
      </c>
      <c r="N41" s="118">
        <v>43700.98678240741</v>
      </c>
      <c r="O41" s="118">
        <v>43700</v>
      </c>
      <c r="P41" s="119">
        <v>0.9867824074074073</v>
      </c>
      <c r="Q41" s="87" t="s">
        <v>448</v>
      </c>
      <c r="R41" s="87"/>
      <c r="S41" s="87"/>
      <c r="T41" s="87" t="s">
        <v>500</v>
      </c>
      <c r="U41" s="87"/>
      <c r="V41" s="87" t="b">
        <v>0</v>
      </c>
      <c r="W41" s="87">
        <v>0</v>
      </c>
      <c r="X41" s="87"/>
      <c r="Y41" s="87" t="b">
        <v>0</v>
      </c>
      <c r="Z41" s="87" t="s">
        <v>531</v>
      </c>
      <c r="AA41" s="87"/>
      <c r="AB41" s="87"/>
      <c r="AC41" s="87" t="b">
        <v>0</v>
      </c>
      <c r="AD41" s="87">
        <v>10</v>
      </c>
      <c r="AE41" s="87" t="s">
        <v>517</v>
      </c>
      <c r="AF41" s="87" t="s">
        <v>534</v>
      </c>
      <c r="AG41" s="87" t="b">
        <v>0</v>
      </c>
      <c r="AH41" s="87" t="s">
        <v>517</v>
      </c>
      <c r="AI41" s="87" t="s">
        <v>196</v>
      </c>
      <c r="AJ41" s="87">
        <v>0</v>
      </c>
      <c r="AK41" s="87">
        <v>0</v>
      </c>
      <c r="AL41" s="87"/>
      <c r="AM41" s="87"/>
      <c r="AN41" s="87"/>
      <c r="AO41" s="87"/>
      <c r="AP41" s="87"/>
      <c r="AQ41" s="87"/>
      <c r="AR41" s="87"/>
      <c r="AS41" s="87"/>
      <c r="AT41" s="87">
        <v>2</v>
      </c>
      <c r="AU41" s="87">
        <v>1</v>
      </c>
      <c r="AV41" s="87">
        <v>1</v>
      </c>
      <c r="AW41" s="87" t="s">
        <v>255</v>
      </c>
      <c r="AX41" s="87"/>
      <c r="AY41" s="87"/>
      <c r="AZ41" s="87"/>
      <c r="BA41" s="87"/>
      <c r="BB41" s="87"/>
      <c r="BC41" s="87"/>
      <c r="BD41" s="87"/>
      <c r="BE41" s="87"/>
      <c r="BF41" s="87"/>
      <c r="BG41" s="87" t="s">
        <v>594</v>
      </c>
      <c r="BH41" s="87">
        <v>534</v>
      </c>
      <c r="BI41" s="87">
        <v>2252</v>
      </c>
      <c r="BJ41" s="87">
        <v>5771</v>
      </c>
      <c r="BK41" s="87">
        <v>6778</v>
      </c>
      <c r="BL41" s="87"/>
      <c r="BM41" s="87" t="s">
        <v>644</v>
      </c>
      <c r="BN41" s="87" t="s">
        <v>680</v>
      </c>
      <c r="BO41" s="87" t="s">
        <v>718</v>
      </c>
      <c r="BP41" s="87"/>
      <c r="BQ41" s="118">
        <v>39721.65521990741</v>
      </c>
      <c r="BR41" s="87" t="s">
        <v>752</v>
      </c>
      <c r="BS41" s="87" t="b">
        <v>0</v>
      </c>
      <c r="BT41" s="87" t="b">
        <v>0</v>
      </c>
      <c r="BU41" s="87" t="b">
        <v>1</v>
      </c>
      <c r="BV41" s="87"/>
      <c r="BW41" s="87">
        <v>222</v>
      </c>
      <c r="BX41" s="87" t="s">
        <v>767</v>
      </c>
      <c r="BY41" s="87" t="b">
        <v>0</v>
      </c>
      <c r="BZ41" s="87" t="s">
        <v>66</v>
      </c>
      <c r="CA41" s="87">
        <v>1</v>
      </c>
      <c r="CB41" s="87" t="s">
        <v>274</v>
      </c>
      <c r="CC41" s="87"/>
      <c r="CD41" s="87"/>
      <c r="CE41" s="87"/>
      <c r="CF41" s="87"/>
      <c r="CG41" s="87"/>
      <c r="CH41" s="87"/>
      <c r="CI41" s="87"/>
      <c r="CJ41" s="87"/>
      <c r="CK41" s="87"/>
      <c r="CL41" s="87" t="s">
        <v>571</v>
      </c>
      <c r="CM41" s="87">
        <v>79</v>
      </c>
      <c r="CN41" s="87">
        <v>126</v>
      </c>
      <c r="CO41" s="87">
        <v>710</v>
      </c>
      <c r="CP41" s="87">
        <v>2</v>
      </c>
      <c r="CQ41" s="87"/>
      <c r="CR41" s="87" t="s">
        <v>619</v>
      </c>
      <c r="CS41" s="87" t="s">
        <v>538</v>
      </c>
      <c r="CT41" s="87" t="s">
        <v>697</v>
      </c>
      <c r="CU41" s="87"/>
      <c r="CV41" s="118">
        <v>42600.21954861111</v>
      </c>
      <c r="CW41" s="87" t="s">
        <v>730</v>
      </c>
      <c r="CX41" s="87" t="b">
        <v>1</v>
      </c>
      <c r="CY41" s="87" t="b">
        <v>0</v>
      </c>
      <c r="CZ41" s="87" t="b">
        <v>0</v>
      </c>
      <c r="DA41" s="87"/>
      <c r="DB41" s="87">
        <v>2</v>
      </c>
      <c r="DC41" s="87"/>
      <c r="DD41" s="87" t="b">
        <v>0</v>
      </c>
      <c r="DE41" s="87" t="s">
        <v>65</v>
      </c>
      <c r="DF41" s="87">
        <v>1</v>
      </c>
      <c r="DG41" s="87">
        <v>13</v>
      </c>
      <c r="DH41" s="87">
        <v>13</v>
      </c>
      <c r="DI41" s="87">
        <v>2</v>
      </c>
      <c r="DJ41" s="87">
        <v>1</v>
      </c>
      <c r="DK41" s="87">
        <v>-1.75</v>
      </c>
      <c r="DL41" s="87">
        <v>1.75</v>
      </c>
    </row>
    <row r="42" spans="1:116" ht="15">
      <c r="A42" s="87" t="s">
        <v>500</v>
      </c>
      <c r="B42" s="87" t="s">
        <v>517</v>
      </c>
      <c r="C42" s="87" t="s">
        <v>255</v>
      </c>
      <c r="D42" s="87" t="s">
        <v>264</v>
      </c>
      <c r="E42" s="87"/>
      <c r="F42" s="87" t="s">
        <v>285</v>
      </c>
      <c r="G42" s="118">
        <v>43700.98678240741</v>
      </c>
      <c r="H42" s="87" t="s">
        <v>288</v>
      </c>
      <c r="I42" s="87"/>
      <c r="J42" s="87"/>
      <c r="K42" s="87"/>
      <c r="L42" s="87"/>
      <c r="M42" s="87" t="s">
        <v>357</v>
      </c>
      <c r="N42" s="118">
        <v>43700.98678240741</v>
      </c>
      <c r="O42" s="118">
        <v>43700</v>
      </c>
      <c r="P42" s="119">
        <v>0.9867824074074073</v>
      </c>
      <c r="Q42" s="87" t="s">
        <v>448</v>
      </c>
      <c r="R42" s="87"/>
      <c r="S42" s="87"/>
      <c r="T42" s="87" t="s">
        <v>500</v>
      </c>
      <c r="U42" s="87"/>
      <c r="V42" s="87" t="b">
        <v>0</v>
      </c>
      <c r="W42" s="87">
        <v>0</v>
      </c>
      <c r="X42" s="87"/>
      <c r="Y42" s="87" t="b">
        <v>0</v>
      </c>
      <c r="Z42" s="87" t="s">
        <v>531</v>
      </c>
      <c r="AA42" s="87"/>
      <c r="AB42" s="87"/>
      <c r="AC42" s="87" t="b">
        <v>0</v>
      </c>
      <c r="AD42" s="87">
        <v>10</v>
      </c>
      <c r="AE42" s="87" t="s">
        <v>517</v>
      </c>
      <c r="AF42" s="87" t="s">
        <v>534</v>
      </c>
      <c r="AG42" s="87" t="b">
        <v>0</v>
      </c>
      <c r="AH42" s="87" t="s">
        <v>517</v>
      </c>
      <c r="AI42" s="87" t="s">
        <v>196</v>
      </c>
      <c r="AJ42" s="87">
        <v>0</v>
      </c>
      <c r="AK42" s="87">
        <v>0</v>
      </c>
      <c r="AL42" s="87"/>
      <c r="AM42" s="87"/>
      <c r="AN42" s="87"/>
      <c r="AO42" s="87"/>
      <c r="AP42" s="87"/>
      <c r="AQ42" s="87"/>
      <c r="AR42" s="87"/>
      <c r="AS42" s="87"/>
      <c r="AT42" s="87">
        <v>2</v>
      </c>
      <c r="AU42" s="87">
        <v>1</v>
      </c>
      <c r="AV42" s="87">
        <v>1</v>
      </c>
      <c r="AW42" s="87" t="s">
        <v>255</v>
      </c>
      <c r="AX42" s="87"/>
      <c r="AY42" s="87"/>
      <c r="AZ42" s="87"/>
      <c r="BA42" s="87"/>
      <c r="BB42" s="87"/>
      <c r="BC42" s="87"/>
      <c r="BD42" s="87"/>
      <c r="BE42" s="87"/>
      <c r="BF42" s="87"/>
      <c r="BG42" s="87" t="s">
        <v>594</v>
      </c>
      <c r="BH42" s="87">
        <v>534</v>
      </c>
      <c r="BI42" s="87">
        <v>2252</v>
      </c>
      <c r="BJ42" s="87">
        <v>5771</v>
      </c>
      <c r="BK42" s="87">
        <v>6778</v>
      </c>
      <c r="BL42" s="87"/>
      <c r="BM42" s="87" t="s">
        <v>644</v>
      </c>
      <c r="BN42" s="87" t="s">
        <v>680</v>
      </c>
      <c r="BO42" s="87" t="s">
        <v>718</v>
      </c>
      <c r="BP42" s="87"/>
      <c r="BQ42" s="118">
        <v>39721.65521990741</v>
      </c>
      <c r="BR42" s="87" t="s">
        <v>752</v>
      </c>
      <c r="BS42" s="87" t="b">
        <v>0</v>
      </c>
      <c r="BT42" s="87" t="b">
        <v>0</v>
      </c>
      <c r="BU42" s="87" t="b">
        <v>1</v>
      </c>
      <c r="BV42" s="87"/>
      <c r="BW42" s="87">
        <v>222</v>
      </c>
      <c r="BX42" s="87" t="s">
        <v>767</v>
      </c>
      <c r="BY42" s="87" t="b">
        <v>0</v>
      </c>
      <c r="BZ42" s="87" t="s">
        <v>66</v>
      </c>
      <c r="CA42" s="87">
        <v>1</v>
      </c>
      <c r="CB42" s="87" t="s">
        <v>264</v>
      </c>
      <c r="CC42" s="87"/>
      <c r="CD42" s="87"/>
      <c r="CE42" s="87"/>
      <c r="CF42" s="87"/>
      <c r="CG42" s="87"/>
      <c r="CH42" s="87"/>
      <c r="CI42" s="87"/>
      <c r="CJ42" s="87"/>
      <c r="CK42" s="87"/>
      <c r="CL42" s="87" t="s">
        <v>570</v>
      </c>
      <c r="CM42" s="87">
        <v>1040</v>
      </c>
      <c r="CN42" s="87">
        <v>363</v>
      </c>
      <c r="CO42" s="87">
        <v>647</v>
      </c>
      <c r="CP42" s="87">
        <v>1620</v>
      </c>
      <c r="CQ42" s="87"/>
      <c r="CR42" s="87" t="s">
        <v>618</v>
      </c>
      <c r="CS42" s="87" t="s">
        <v>663</v>
      </c>
      <c r="CT42" s="87" t="s">
        <v>696</v>
      </c>
      <c r="CU42" s="87"/>
      <c r="CV42" s="118">
        <v>43473.66789351852</v>
      </c>
      <c r="CW42" s="87" t="s">
        <v>729</v>
      </c>
      <c r="CX42" s="87" t="b">
        <v>0</v>
      </c>
      <c r="CY42" s="87" t="b">
        <v>0</v>
      </c>
      <c r="CZ42" s="87" t="b">
        <v>0</v>
      </c>
      <c r="DA42" s="87"/>
      <c r="DB42" s="87">
        <v>7</v>
      </c>
      <c r="DC42" s="87" t="s">
        <v>765</v>
      </c>
      <c r="DD42" s="87" t="b">
        <v>0</v>
      </c>
      <c r="DE42" s="87" t="s">
        <v>66</v>
      </c>
      <c r="DF42" s="87">
        <v>1</v>
      </c>
      <c r="DG42" s="87">
        <v>13</v>
      </c>
      <c r="DH42" s="87">
        <v>13</v>
      </c>
      <c r="DI42" s="87">
        <v>2</v>
      </c>
      <c r="DJ42" s="87">
        <v>1</v>
      </c>
      <c r="DK42" s="87">
        <v>-1.75</v>
      </c>
      <c r="DL42" s="87">
        <v>1.75</v>
      </c>
    </row>
    <row r="43" spans="1:116" ht="15">
      <c r="A43" s="87" t="s">
        <v>500</v>
      </c>
      <c r="B43" s="87" t="s">
        <v>517</v>
      </c>
      <c r="C43" s="87" t="s">
        <v>255</v>
      </c>
      <c r="D43" s="87" t="s">
        <v>266</v>
      </c>
      <c r="E43" s="87"/>
      <c r="F43" s="87" t="s">
        <v>286</v>
      </c>
      <c r="G43" s="118">
        <v>43700.98678240741</v>
      </c>
      <c r="H43" s="87" t="s">
        <v>288</v>
      </c>
      <c r="I43" s="87"/>
      <c r="J43" s="87"/>
      <c r="K43" s="87"/>
      <c r="L43" s="87"/>
      <c r="M43" s="87" t="s">
        <v>357</v>
      </c>
      <c r="N43" s="118">
        <v>43700.98678240741</v>
      </c>
      <c r="O43" s="118">
        <v>43700</v>
      </c>
      <c r="P43" s="119">
        <v>0.9867824074074073</v>
      </c>
      <c r="Q43" s="87" t="s">
        <v>448</v>
      </c>
      <c r="R43" s="87"/>
      <c r="S43" s="87"/>
      <c r="T43" s="87" t="s">
        <v>500</v>
      </c>
      <c r="U43" s="87"/>
      <c r="V43" s="87" t="b">
        <v>0</v>
      </c>
      <c r="W43" s="87">
        <v>0</v>
      </c>
      <c r="X43" s="87"/>
      <c r="Y43" s="87" t="b">
        <v>0</v>
      </c>
      <c r="Z43" s="87" t="s">
        <v>531</v>
      </c>
      <c r="AA43" s="87"/>
      <c r="AB43" s="87"/>
      <c r="AC43" s="87" t="b">
        <v>0</v>
      </c>
      <c r="AD43" s="87">
        <v>10</v>
      </c>
      <c r="AE43" s="87" t="s">
        <v>517</v>
      </c>
      <c r="AF43" s="87" t="s">
        <v>534</v>
      </c>
      <c r="AG43" s="87" t="b">
        <v>0</v>
      </c>
      <c r="AH43" s="87" t="s">
        <v>517</v>
      </c>
      <c r="AI43" s="87" t="s">
        <v>196</v>
      </c>
      <c r="AJ43" s="87">
        <v>0</v>
      </c>
      <c r="AK43" s="87">
        <v>0</v>
      </c>
      <c r="AL43" s="87"/>
      <c r="AM43" s="87"/>
      <c r="AN43" s="87"/>
      <c r="AO43" s="87"/>
      <c r="AP43" s="87"/>
      <c r="AQ43" s="87"/>
      <c r="AR43" s="87"/>
      <c r="AS43" s="87"/>
      <c r="AT43" s="87">
        <v>3</v>
      </c>
      <c r="AU43" s="87">
        <v>1</v>
      </c>
      <c r="AV43" s="87">
        <v>1</v>
      </c>
      <c r="AW43" s="87" t="s">
        <v>255</v>
      </c>
      <c r="AX43" s="87"/>
      <c r="AY43" s="87"/>
      <c r="AZ43" s="87"/>
      <c r="BA43" s="87"/>
      <c r="BB43" s="87"/>
      <c r="BC43" s="87"/>
      <c r="BD43" s="87"/>
      <c r="BE43" s="87"/>
      <c r="BF43" s="87"/>
      <c r="BG43" s="87" t="s">
        <v>594</v>
      </c>
      <c r="BH43" s="87">
        <v>534</v>
      </c>
      <c r="BI43" s="87">
        <v>2252</v>
      </c>
      <c r="BJ43" s="87">
        <v>5771</v>
      </c>
      <c r="BK43" s="87">
        <v>6778</v>
      </c>
      <c r="BL43" s="87"/>
      <c r="BM43" s="87" t="s">
        <v>644</v>
      </c>
      <c r="BN43" s="87" t="s">
        <v>680</v>
      </c>
      <c r="BO43" s="87" t="s">
        <v>718</v>
      </c>
      <c r="BP43" s="87"/>
      <c r="BQ43" s="118">
        <v>39721.65521990741</v>
      </c>
      <c r="BR43" s="87" t="s">
        <v>752</v>
      </c>
      <c r="BS43" s="87" t="b">
        <v>0</v>
      </c>
      <c r="BT43" s="87" t="b">
        <v>0</v>
      </c>
      <c r="BU43" s="87" t="b">
        <v>1</v>
      </c>
      <c r="BV43" s="87"/>
      <c r="BW43" s="87">
        <v>222</v>
      </c>
      <c r="BX43" s="87" t="s">
        <v>767</v>
      </c>
      <c r="BY43" s="87" t="b">
        <v>0</v>
      </c>
      <c r="BZ43" s="87" t="s">
        <v>66</v>
      </c>
      <c r="CA43" s="87">
        <v>1</v>
      </c>
      <c r="CB43" s="87" t="s">
        <v>266</v>
      </c>
      <c r="CC43" s="87"/>
      <c r="CD43" s="87"/>
      <c r="CE43" s="87"/>
      <c r="CF43" s="87"/>
      <c r="CG43" s="87"/>
      <c r="CH43" s="87"/>
      <c r="CI43" s="87"/>
      <c r="CJ43" s="87"/>
      <c r="CK43" s="87"/>
      <c r="CL43" s="87" t="s">
        <v>569</v>
      </c>
      <c r="CM43" s="87">
        <v>53</v>
      </c>
      <c r="CN43" s="87">
        <v>143</v>
      </c>
      <c r="CO43" s="87">
        <v>70</v>
      </c>
      <c r="CP43" s="87">
        <v>61</v>
      </c>
      <c r="CQ43" s="87"/>
      <c r="CR43" s="87" t="s">
        <v>617</v>
      </c>
      <c r="CS43" s="87"/>
      <c r="CT43" s="87"/>
      <c r="CU43" s="87"/>
      <c r="CV43" s="118">
        <v>43009.83945601852</v>
      </c>
      <c r="CW43" s="87" t="s">
        <v>728</v>
      </c>
      <c r="CX43" s="87" t="b">
        <v>1</v>
      </c>
      <c r="CY43" s="87" t="b">
        <v>0</v>
      </c>
      <c r="CZ43" s="87" t="b">
        <v>0</v>
      </c>
      <c r="DA43" s="87"/>
      <c r="DB43" s="87">
        <v>1</v>
      </c>
      <c r="DC43" s="87"/>
      <c r="DD43" s="87" t="b">
        <v>0</v>
      </c>
      <c r="DE43" s="87" t="s">
        <v>66</v>
      </c>
      <c r="DF43" s="87">
        <v>1</v>
      </c>
      <c r="DG43" s="87">
        <v>13</v>
      </c>
      <c r="DH43" s="87">
        <v>13</v>
      </c>
      <c r="DI43" s="87">
        <v>2</v>
      </c>
      <c r="DJ43" s="87">
        <v>1</v>
      </c>
      <c r="DK43" s="87">
        <v>-1.75</v>
      </c>
      <c r="DL43" s="87">
        <v>1.75</v>
      </c>
    </row>
    <row r="44" spans="1:116" ht="15">
      <c r="A44" s="87" t="s">
        <v>499</v>
      </c>
      <c r="B44" s="87" t="s">
        <v>499</v>
      </c>
      <c r="C44" s="87" t="s">
        <v>254</v>
      </c>
      <c r="D44" s="87" t="s">
        <v>254</v>
      </c>
      <c r="E44" s="87"/>
      <c r="F44" s="87" t="s">
        <v>196</v>
      </c>
      <c r="G44" s="118">
        <v>43704.812418981484</v>
      </c>
      <c r="H44" s="87" t="s">
        <v>293</v>
      </c>
      <c r="I44" s="87"/>
      <c r="J44" s="87"/>
      <c r="K44" s="87" t="s">
        <v>321</v>
      </c>
      <c r="L44" s="87"/>
      <c r="M44" s="87" t="s">
        <v>356</v>
      </c>
      <c r="N44" s="118">
        <v>43704.812418981484</v>
      </c>
      <c r="O44" s="118">
        <v>43704</v>
      </c>
      <c r="P44" s="119">
        <v>0.8124189814814815</v>
      </c>
      <c r="Q44" s="87" t="s">
        <v>447</v>
      </c>
      <c r="R44" s="87"/>
      <c r="S44" s="87"/>
      <c r="T44" s="87" t="s">
        <v>499</v>
      </c>
      <c r="U44" s="87"/>
      <c r="V44" s="87" t="b">
        <v>0</v>
      </c>
      <c r="W44" s="87">
        <v>1</v>
      </c>
      <c r="X44" s="87"/>
      <c r="Y44" s="87" t="b">
        <v>0</v>
      </c>
      <c r="Z44" s="87" t="s">
        <v>531</v>
      </c>
      <c r="AA44" s="87"/>
      <c r="AB44" s="87"/>
      <c r="AC44" s="87" t="b">
        <v>0</v>
      </c>
      <c r="AD44" s="87">
        <v>0</v>
      </c>
      <c r="AE44" s="87"/>
      <c r="AF44" s="87" t="s">
        <v>536</v>
      </c>
      <c r="AG44" s="87" t="b">
        <v>0</v>
      </c>
      <c r="AH44" s="87" t="s">
        <v>499</v>
      </c>
      <c r="AI44" s="87" t="s">
        <v>196</v>
      </c>
      <c r="AJ44" s="87">
        <v>0</v>
      </c>
      <c r="AK44" s="87">
        <v>0</v>
      </c>
      <c r="AL44" s="87"/>
      <c r="AM44" s="87"/>
      <c r="AN44" s="87"/>
      <c r="AO44" s="87"/>
      <c r="AP44" s="87"/>
      <c r="AQ44" s="87"/>
      <c r="AR44" s="87"/>
      <c r="AS44" s="87"/>
      <c r="AT44" s="87">
        <v>1</v>
      </c>
      <c r="AU44" s="87">
        <v>10</v>
      </c>
      <c r="AV44" s="87">
        <v>10</v>
      </c>
      <c r="AW44" s="87" t="s">
        <v>254</v>
      </c>
      <c r="AX44" s="87"/>
      <c r="AY44" s="87"/>
      <c r="AZ44" s="87"/>
      <c r="BA44" s="87"/>
      <c r="BB44" s="87"/>
      <c r="BC44" s="87"/>
      <c r="BD44" s="87"/>
      <c r="BE44" s="87"/>
      <c r="BF44" s="87"/>
      <c r="BG44" s="87" t="s">
        <v>254</v>
      </c>
      <c r="BH44" s="87">
        <v>199</v>
      </c>
      <c r="BI44" s="87">
        <v>89</v>
      </c>
      <c r="BJ44" s="87">
        <v>1044</v>
      </c>
      <c r="BK44" s="87">
        <v>333</v>
      </c>
      <c r="BL44" s="87"/>
      <c r="BM44" s="87" t="s">
        <v>643</v>
      </c>
      <c r="BN44" s="87"/>
      <c r="BO44" s="87"/>
      <c r="BP44" s="87"/>
      <c r="BQ44" s="118">
        <v>39600.48783564815</v>
      </c>
      <c r="BR44" s="87"/>
      <c r="BS44" s="87" t="b">
        <v>0</v>
      </c>
      <c r="BT44" s="87" t="b">
        <v>0</v>
      </c>
      <c r="BU44" s="87" t="b">
        <v>1</v>
      </c>
      <c r="BV44" s="87"/>
      <c r="BW44" s="87">
        <v>3</v>
      </c>
      <c r="BX44" s="87" t="s">
        <v>770</v>
      </c>
      <c r="BY44" s="87" t="b">
        <v>0</v>
      </c>
      <c r="BZ44" s="87" t="s">
        <v>66</v>
      </c>
      <c r="CA44" s="87">
        <v>10</v>
      </c>
      <c r="CB44" s="87" t="s">
        <v>254</v>
      </c>
      <c r="CC44" s="87"/>
      <c r="CD44" s="87"/>
      <c r="CE44" s="87"/>
      <c r="CF44" s="87"/>
      <c r="CG44" s="87"/>
      <c r="CH44" s="87"/>
      <c r="CI44" s="87"/>
      <c r="CJ44" s="87"/>
      <c r="CK44" s="87"/>
      <c r="CL44" s="87" t="s">
        <v>254</v>
      </c>
      <c r="CM44" s="87">
        <v>199</v>
      </c>
      <c r="CN44" s="87">
        <v>89</v>
      </c>
      <c r="CO44" s="87">
        <v>1044</v>
      </c>
      <c r="CP44" s="87">
        <v>333</v>
      </c>
      <c r="CQ44" s="87"/>
      <c r="CR44" s="87" t="s">
        <v>643</v>
      </c>
      <c r="CS44" s="87"/>
      <c r="CT44" s="87"/>
      <c r="CU44" s="87"/>
      <c r="CV44" s="118">
        <v>39600.48783564815</v>
      </c>
      <c r="CW44" s="87"/>
      <c r="CX44" s="87" t="b">
        <v>0</v>
      </c>
      <c r="CY44" s="87" t="b">
        <v>0</v>
      </c>
      <c r="CZ44" s="87" t="b">
        <v>1</v>
      </c>
      <c r="DA44" s="87"/>
      <c r="DB44" s="87">
        <v>3</v>
      </c>
      <c r="DC44" s="87" t="s">
        <v>770</v>
      </c>
      <c r="DD44" s="87" t="b">
        <v>0</v>
      </c>
      <c r="DE44" s="87" t="s">
        <v>66</v>
      </c>
      <c r="DF44" s="87">
        <v>10</v>
      </c>
      <c r="DG44" s="87">
        <v>15</v>
      </c>
      <c r="DH44" s="87">
        <v>15</v>
      </c>
      <c r="DI44" s="87">
        <v>1</v>
      </c>
      <c r="DJ44" s="87">
        <v>1</v>
      </c>
      <c r="DK44" s="87">
        <v>12.5</v>
      </c>
      <c r="DL44" s="87">
        <v>12.5</v>
      </c>
    </row>
    <row r="45" spans="1:116" ht="15">
      <c r="A45" s="87" t="s">
        <v>497</v>
      </c>
      <c r="B45" s="87" t="s">
        <v>497</v>
      </c>
      <c r="C45" s="87" t="s">
        <v>253</v>
      </c>
      <c r="D45" s="87" t="s">
        <v>256</v>
      </c>
      <c r="E45" s="87"/>
      <c r="F45" s="87" t="s">
        <v>285</v>
      </c>
      <c r="G45" s="118">
        <v>43704.3074537037</v>
      </c>
      <c r="H45" s="87" t="s">
        <v>292</v>
      </c>
      <c r="I45" s="87" t="s">
        <v>309</v>
      </c>
      <c r="J45" s="87" t="s">
        <v>316</v>
      </c>
      <c r="K45" s="87" t="s">
        <v>320</v>
      </c>
      <c r="L45" s="87"/>
      <c r="M45" s="87" t="s">
        <v>355</v>
      </c>
      <c r="N45" s="118">
        <v>43704.3074537037</v>
      </c>
      <c r="O45" s="118">
        <v>43704</v>
      </c>
      <c r="P45" s="119">
        <v>0.3074537037037037</v>
      </c>
      <c r="Q45" s="87" t="s">
        <v>445</v>
      </c>
      <c r="R45" s="87"/>
      <c r="S45" s="87"/>
      <c r="T45" s="87" t="s">
        <v>497</v>
      </c>
      <c r="U45" s="87"/>
      <c r="V45" s="87" t="b">
        <v>0</v>
      </c>
      <c r="W45" s="87">
        <v>5</v>
      </c>
      <c r="X45" s="87"/>
      <c r="Y45" s="87" t="b">
        <v>0</v>
      </c>
      <c r="Z45" s="87" t="s">
        <v>531</v>
      </c>
      <c r="AA45" s="87"/>
      <c r="AB45" s="87"/>
      <c r="AC45" s="87" t="b">
        <v>0</v>
      </c>
      <c r="AD45" s="87">
        <v>0</v>
      </c>
      <c r="AE45" s="87"/>
      <c r="AF45" s="87" t="s">
        <v>536</v>
      </c>
      <c r="AG45" s="87" t="b">
        <v>0</v>
      </c>
      <c r="AH45" s="87" t="s">
        <v>497</v>
      </c>
      <c r="AI45" s="87" t="s">
        <v>196</v>
      </c>
      <c r="AJ45" s="87">
        <v>0</v>
      </c>
      <c r="AK45" s="87">
        <v>0</v>
      </c>
      <c r="AL45" s="87"/>
      <c r="AM45" s="87"/>
      <c r="AN45" s="87"/>
      <c r="AO45" s="87"/>
      <c r="AP45" s="87"/>
      <c r="AQ45" s="87"/>
      <c r="AR45" s="87"/>
      <c r="AS45" s="87"/>
      <c r="AT45" s="87">
        <v>1</v>
      </c>
      <c r="AU45" s="87">
        <v>2</v>
      </c>
      <c r="AV45" s="87">
        <v>2</v>
      </c>
      <c r="AW45" s="87" t="s">
        <v>253</v>
      </c>
      <c r="AX45" s="87"/>
      <c r="AY45" s="87"/>
      <c r="AZ45" s="87"/>
      <c r="BA45" s="87"/>
      <c r="BB45" s="87"/>
      <c r="BC45" s="87"/>
      <c r="BD45" s="87"/>
      <c r="BE45" s="87"/>
      <c r="BF45" s="87"/>
      <c r="BG45" s="87" t="s">
        <v>593</v>
      </c>
      <c r="BH45" s="87">
        <v>3373</v>
      </c>
      <c r="BI45" s="87">
        <v>4179</v>
      </c>
      <c r="BJ45" s="87">
        <v>54433</v>
      </c>
      <c r="BK45" s="87">
        <v>45044</v>
      </c>
      <c r="BL45" s="87"/>
      <c r="BM45" s="87" t="s">
        <v>642</v>
      </c>
      <c r="BN45" s="87" t="s">
        <v>679</v>
      </c>
      <c r="BO45" s="87" t="s">
        <v>717</v>
      </c>
      <c r="BP45" s="87"/>
      <c r="BQ45" s="118">
        <v>40080.55136574074</v>
      </c>
      <c r="BR45" s="87" t="s">
        <v>751</v>
      </c>
      <c r="BS45" s="87" t="b">
        <v>0</v>
      </c>
      <c r="BT45" s="87" t="b">
        <v>0</v>
      </c>
      <c r="BU45" s="87" t="b">
        <v>0</v>
      </c>
      <c r="BV45" s="87"/>
      <c r="BW45" s="87">
        <v>323</v>
      </c>
      <c r="BX45" s="87" t="s">
        <v>765</v>
      </c>
      <c r="BY45" s="87" t="b">
        <v>0</v>
      </c>
      <c r="BZ45" s="87" t="s">
        <v>66</v>
      </c>
      <c r="CA45" s="87">
        <v>2</v>
      </c>
      <c r="CB45" s="87" t="s">
        <v>256</v>
      </c>
      <c r="CC45" s="87"/>
      <c r="CD45" s="87"/>
      <c r="CE45" s="87"/>
      <c r="CF45" s="87"/>
      <c r="CG45" s="87"/>
      <c r="CH45" s="87"/>
      <c r="CI45" s="87"/>
      <c r="CJ45" s="87"/>
      <c r="CK45" s="87"/>
      <c r="CL45" s="87" t="s">
        <v>586</v>
      </c>
      <c r="CM45" s="87">
        <v>3862</v>
      </c>
      <c r="CN45" s="87">
        <v>9241</v>
      </c>
      <c r="CO45" s="87">
        <v>8647</v>
      </c>
      <c r="CP45" s="87">
        <v>33712</v>
      </c>
      <c r="CQ45" s="87"/>
      <c r="CR45" s="87" t="s">
        <v>635</v>
      </c>
      <c r="CS45" s="87" t="s">
        <v>672</v>
      </c>
      <c r="CT45" s="87" t="s">
        <v>711</v>
      </c>
      <c r="CU45" s="87"/>
      <c r="CV45" s="118">
        <v>40122.1453587963</v>
      </c>
      <c r="CW45" s="87" t="s">
        <v>744</v>
      </c>
      <c r="CX45" s="87" t="b">
        <v>0</v>
      </c>
      <c r="CY45" s="87" t="b">
        <v>0</v>
      </c>
      <c r="CZ45" s="87" t="b">
        <v>1</v>
      </c>
      <c r="DA45" s="87"/>
      <c r="DB45" s="87">
        <v>860</v>
      </c>
      <c r="DC45" s="87" t="s">
        <v>766</v>
      </c>
      <c r="DD45" s="87" t="b">
        <v>1</v>
      </c>
      <c r="DE45" s="87" t="s">
        <v>66</v>
      </c>
      <c r="DF45" s="87">
        <v>2</v>
      </c>
      <c r="DG45" s="87">
        <v>16</v>
      </c>
      <c r="DH45" s="87">
        <v>16</v>
      </c>
      <c r="DI45" s="87">
        <v>1</v>
      </c>
      <c r="DJ45" s="87">
        <v>1</v>
      </c>
      <c r="DK45" s="87">
        <v>13.75</v>
      </c>
      <c r="DL45" s="87">
        <v>13.75</v>
      </c>
    </row>
    <row r="46" spans="1:116" ht="15">
      <c r="A46" s="87" t="s">
        <v>498</v>
      </c>
      <c r="B46" s="87" t="s">
        <v>503</v>
      </c>
      <c r="C46" s="87" t="s">
        <v>253</v>
      </c>
      <c r="D46" s="87" t="s">
        <v>256</v>
      </c>
      <c r="E46" s="87"/>
      <c r="F46" s="87" t="s">
        <v>286</v>
      </c>
      <c r="G46" s="118">
        <v>43704.30577546296</v>
      </c>
      <c r="H46" s="87" t="s">
        <v>291</v>
      </c>
      <c r="I46" s="87"/>
      <c r="J46" s="87"/>
      <c r="K46" s="87"/>
      <c r="L46" s="87"/>
      <c r="M46" s="87" t="s">
        <v>355</v>
      </c>
      <c r="N46" s="118">
        <v>43704.30577546296</v>
      </c>
      <c r="O46" s="118">
        <v>43704</v>
      </c>
      <c r="P46" s="119">
        <v>0.30577546296296293</v>
      </c>
      <c r="Q46" s="87" t="s">
        <v>446</v>
      </c>
      <c r="R46" s="87"/>
      <c r="S46" s="87"/>
      <c r="T46" s="87" t="s">
        <v>498</v>
      </c>
      <c r="U46" s="87"/>
      <c r="V46" s="87" t="b">
        <v>0</v>
      </c>
      <c r="W46" s="87">
        <v>0</v>
      </c>
      <c r="X46" s="87"/>
      <c r="Y46" s="87" t="b">
        <v>0</v>
      </c>
      <c r="Z46" s="87" t="s">
        <v>531</v>
      </c>
      <c r="AA46" s="87"/>
      <c r="AB46" s="87"/>
      <c r="AC46" s="87" t="b">
        <v>0</v>
      </c>
      <c r="AD46" s="87">
        <v>9</v>
      </c>
      <c r="AE46" s="87" t="s">
        <v>503</v>
      </c>
      <c r="AF46" s="87" t="s">
        <v>536</v>
      </c>
      <c r="AG46" s="87" t="b">
        <v>0</v>
      </c>
      <c r="AH46" s="87" t="s">
        <v>503</v>
      </c>
      <c r="AI46" s="87" t="s">
        <v>196</v>
      </c>
      <c r="AJ46" s="87">
        <v>0</v>
      </c>
      <c r="AK46" s="87">
        <v>0</v>
      </c>
      <c r="AL46" s="87"/>
      <c r="AM46" s="87"/>
      <c r="AN46" s="87"/>
      <c r="AO46" s="87"/>
      <c r="AP46" s="87"/>
      <c r="AQ46" s="87"/>
      <c r="AR46" s="87"/>
      <c r="AS46" s="87"/>
      <c r="AT46" s="87">
        <v>1</v>
      </c>
      <c r="AU46" s="87">
        <v>2</v>
      </c>
      <c r="AV46" s="87">
        <v>2</v>
      </c>
      <c r="AW46" s="87" t="s">
        <v>253</v>
      </c>
      <c r="AX46" s="87"/>
      <c r="AY46" s="87"/>
      <c r="AZ46" s="87"/>
      <c r="BA46" s="87"/>
      <c r="BB46" s="87"/>
      <c r="BC46" s="87"/>
      <c r="BD46" s="87"/>
      <c r="BE46" s="87"/>
      <c r="BF46" s="87"/>
      <c r="BG46" s="87" t="s">
        <v>593</v>
      </c>
      <c r="BH46" s="87">
        <v>3373</v>
      </c>
      <c r="BI46" s="87">
        <v>4179</v>
      </c>
      <c r="BJ46" s="87">
        <v>54433</v>
      </c>
      <c r="BK46" s="87">
        <v>45044</v>
      </c>
      <c r="BL46" s="87"/>
      <c r="BM46" s="87" t="s">
        <v>642</v>
      </c>
      <c r="BN46" s="87" t="s">
        <v>679</v>
      </c>
      <c r="BO46" s="87" t="s">
        <v>717</v>
      </c>
      <c r="BP46" s="87"/>
      <c r="BQ46" s="118">
        <v>40080.55136574074</v>
      </c>
      <c r="BR46" s="87" t="s">
        <v>751</v>
      </c>
      <c r="BS46" s="87" t="b">
        <v>0</v>
      </c>
      <c r="BT46" s="87" t="b">
        <v>0</v>
      </c>
      <c r="BU46" s="87" t="b">
        <v>0</v>
      </c>
      <c r="BV46" s="87"/>
      <c r="BW46" s="87">
        <v>323</v>
      </c>
      <c r="BX46" s="87" t="s">
        <v>765</v>
      </c>
      <c r="BY46" s="87" t="b">
        <v>0</v>
      </c>
      <c r="BZ46" s="87" t="s">
        <v>66</v>
      </c>
      <c r="CA46" s="87">
        <v>2</v>
      </c>
      <c r="CB46" s="87" t="s">
        <v>256</v>
      </c>
      <c r="CC46" s="87"/>
      <c r="CD46" s="87"/>
      <c r="CE46" s="87"/>
      <c r="CF46" s="87"/>
      <c r="CG46" s="87"/>
      <c r="CH46" s="87"/>
      <c r="CI46" s="87"/>
      <c r="CJ46" s="87"/>
      <c r="CK46" s="87"/>
      <c r="CL46" s="87" t="s">
        <v>586</v>
      </c>
      <c r="CM46" s="87">
        <v>3862</v>
      </c>
      <c r="CN46" s="87">
        <v>9241</v>
      </c>
      <c r="CO46" s="87">
        <v>8647</v>
      </c>
      <c r="CP46" s="87">
        <v>33712</v>
      </c>
      <c r="CQ46" s="87"/>
      <c r="CR46" s="87" t="s">
        <v>635</v>
      </c>
      <c r="CS46" s="87" t="s">
        <v>672</v>
      </c>
      <c r="CT46" s="87" t="s">
        <v>711</v>
      </c>
      <c r="CU46" s="87"/>
      <c r="CV46" s="118">
        <v>40122.1453587963</v>
      </c>
      <c r="CW46" s="87" t="s">
        <v>744</v>
      </c>
      <c r="CX46" s="87" t="b">
        <v>0</v>
      </c>
      <c r="CY46" s="87" t="b">
        <v>0</v>
      </c>
      <c r="CZ46" s="87" t="b">
        <v>1</v>
      </c>
      <c r="DA46" s="87"/>
      <c r="DB46" s="87">
        <v>860</v>
      </c>
      <c r="DC46" s="87" t="s">
        <v>766</v>
      </c>
      <c r="DD46" s="87" t="b">
        <v>1</v>
      </c>
      <c r="DE46" s="87" t="s">
        <v>66</v>
      </c>
      <c r="DF46" s="87">
        <v>2</v>
      </c>
      <c r="DG46" s="87">
        <v>14</v>
      </c>
      <c r="DH46" s="87">
        <v>14</v>
      </c>
      <c r="DI46" s="87">
        <v>2</v>
      </c>
      <c r="DJ46" s="87">
        <v>1</v>
      </c>
      <c r="DK46" s="87">
        <v>8.25</v>
      </c>
      <c r="DL46" s="87">
        <v>11.25</v>
      </c>
    </row>
    <row r="47" spans="1:116" ht="15">
      <c r="A47" s="87" t="s">
        <v>497</v>
      </c>
      <c r="B47" s="87" t="s">
        <v>497</v>
      </c>
      <c r="C47" s="87" t="s">
        <v>253</v>
      </c>
      <c r="D47" s="87" t="s">
        <v>252</v>
      </c>
      <c r="E47" s="87"/>
      <c r="F47" s="87" t="s">
        <v>285</v>
      </c>
      <c r="G47" s="118">
        <v>43704.3074537037</v>
      </c>
      <c r="H47" s="87" t="s">
        <v>292</v>
      </c>
      <c r="I47" s="87" t="s">
        <v>309</v>
      </c>
      <c r="J47" s="87" t="s">
        <v>316</v>
      </c>
      <c r="K47" s="87" t="s">
        <v>320</v>
      </c>
      <c r="L47" s="87"/>
      <c r="M47" s="87" t="s">
        <v>355</v>
      </c>
      <c r="N47" s="118">
        <v>43704.3074537037</v>
      </c>
      <c r="O47" s="118">
        <v>43704</v>
      </c>
      <c r="P47" s="119">
        <v>0.3074537037037037</v>
      </c>
      <c r="Q47" s="87" t="s">
        <v>445</v>
      </c>
      <c r="R47" s="87"/>
      <c r="S47" s="87"/>
      <c r="T47" s="87" t="s">
        <v>497</v>
      </c>
      <c r="U47" s="87"/>
      <c r="V47" s="87" t="b">
        <v>0</v>
      </c>
      <c r="W47" s="87">
        <v>5</v>
      </c>
      <c r="X47" s="87"/>
      <c r="Y47" s="87" t="b">
        <v>0</v>
      </c>
      <c r="Z47" s="87" t="s">
        <v>531</v>
      </c>
      <c r="AA47" s="87"/>
      <c r="AB47" s="87"/>
      <c r="AC47" s="87" t="b">
        <v>0</v>
      </c>
      <c r="AD47" s="87">
        <v>0</v>
      </c>
      <c r="AE47" s="87"/>
      <c r="AF47" s="87" t="s">
        <v>536</v>
      </c>
      <c r="AG47" s="87" t="b">
        <v>0</v>
      </c>
      <c r="AH47" s="87" t="s">
        <v>497</v>
      </c>
      <c r="AI47" s="87" t="s">
        <v>196</v>
      </c>
      <c r="AJ47" s="87">
        <v>0</v>
      </c>
      <c r="AK47" s="87">
        <v>0</v>
      </c>
      <c r="AL47" s="87"/>
      <c r="AM47" s="87"/>
      <c r="AN47" s="87"/>
      <c r="AO47" s="87"/>
      <c r="AP47" s="87"/>
      <c r="AQ47" s="87"/>
      <c r="AR47" s="87"/>
      <c r="AS47" s="87"/>
      <c r="AT47" s="87">
        <v>1</v>
      </c>
      <c r="AU47" s="87">
        <v>2</v>
      </c>
      <c r="AV47" s="87">
        <v>2</v>
      </c>
      <c r="AW47" s="87" t="s">
        <v>253</v>
      </c>
      <c r="AX47" s="87"/>
      <c r="AY47" s="87"/>
      <c r="AZ47" s="87"/>
      <c r="BA47" s="87"/>
      <c r="BB47" s="87"/>
      <c r="BC47" s="87"/>
      <c r="BD47" s="87"/>
      <c r="BE47" s="87"/>
      <c r="BF47" s="87"/>
      <c r="BG47" s="87" t="s">
        <v>593</v>
      </c>
      <c r="BH47" s="87">
        <v>3373</v>
      </c>
      <c r="BI47" s="87">
        <v>4179</v>
      </c>
      <c r="BJ47" s="87">
        <v>54433</v>
      </c>
      <c r="BK47" s="87">
        <v>45044</v>
      </c>
      <c r="BL47" s="87"/>
      <c r="BM47" s="87" t="s">
        <v>642</v>
      </c>
      <c r="BN47" s="87" t="s">
        <v>679</v>
      </c>
      <c r="BO47" s="87" t="s">
        <v>717</v>
      </c>
      <c r="BP47" s="87"/>
      <c r="BQ47" s="118">
        <v>40080.55136574074</v>
      </c>
      <c r="BR47" s="87" t="s">
        <v>751</v>
      </c>
      <c r="BS47" s="87" t="b">
        <v>0</v>
      </c>
      <c r="BT47" s="87" t="b">
        <v>0</v>
      </c>
      <c r="BU47" s="87" t="b">
        <v>0</v>
      </c>
      <c r="BV47" s="87"/>
      <c r="BW47" s="87">
        <v>323</v>
      </c>
      <c r="BX47" s="87" t="s">
        <v>765</v>
      </c>
      <c r="BY47" s="87" t="b">
        <v>0</v>
      </c>
      <c r="BZ47" s="87" t="s">
        <v>66</v>
      </c>
      <c r="CA47" s="87">
        <v>2</v>
      </c>
      <c r="CB47" s="87" t="s">
        <v>252</v>
      </c>
      <c r="CC47" s="87"/>
      <c r="CD47" s="87"/>
      <c r="CE47" s="87"/>
      <c r="CF47" s="87"/>
      <c r="CG47" s="87"/>
      <c r="CH47" s="87"/>
      <c r="CI47" s="87"/>
      <c r="CJ47" s="87"/>
      <c r="CK47" s="87"/>
      <c r="CL47" s="87" t="s">
        <v>592</v>
      </c>
      <c r="CM47" s="87">
        <v>6704</v>
      </c>
      <c r="CN47" s="87">
        <v>11768</v>
      </c>
      <c r="CO47" s="87">
        <v>12408</v>
      </c>
      <c r="CP47" s="87">
        <v>42967</v>
      </c>
      <c r="CQ47" s="87"/>
      <c r="CR47" s="87" t="s">
        <v>641</v>
      </c>
      <c r="CS47" s="87" t="s">
        <v>678</v>
      </c>
      <c r="CT47" s="87" t="s">
        <v>716</v>
      </c>
      <c r="CU47" s="87"/>
      <c r="CV47" s="118">
        <v>39459.80023148148</v>
      </c>
      <c r="CW47" s="87" t="s">
        <v>750</v>
      </c>
      <c r="CX47" s="87" t="b">
        <v>0</v>
      </c>
      <c r="CY47" s="87" t="b">
        <v>0</v>
      </c>
      <c r="CZ47" s="87" t="b">
        <v>1</v>
      </c>
      <c r="DA47" s="87"/>
      <c r="DB47" s="87">
        <v>1397</v>
      </c>
      <c r="DC47" s="87" t="s">
        <v>771</v>
      </c>
      <c r="DD47" s="87" t="b">
        <v>1</v>
      </c>
      <c r="DE47" s="87" t="s">
        <v>66</v>
      </c>
      <c r="DF47" s="87">
        <v>2</v>
      </c>
      <c r="DG47" s="87">
        <v>16</v>
      </c>
      <c r="DH47" s="87">
        <v>16</v>
      </c>
      <c r="DI47" s="87">
        <v>1</v>
      </c>
      <c r="DJ47" s="87">
        <v>1</v>
      </c>
      <c r="DK47" s="87">
        <v>13.75</v>
      </c>
      <c r="DL47" s="87">
        <v>13.75</v>
      </c>
    </row>
    <row r="48" spans="1:116" ht="15">
      <c r="A48" s="87" t="s">
        <v>496</v>
      </c>
      <c r="B48" s="87" t="s">
        <v>503</v>
      </c>
      <c r="C48" s="87" t="s">
        <v>252</v>
      </c>
      <c r="D48" s="87" t="s">
        <v>256</v>
      </c>
      <c r="E48" s="87"/>
      <c r="F48" s="87" t="s">
        <v>286</v>
      </c>
      <c r="G48" s="118">
        <v>43704.02866898148</v>
      </c>
      <c r="H48" s="87" t="s">
        <v>291</v>
      </c>
      <c r="I48" s="87"/>
      <c r="J48" s="87"/>
      <c r="K48" s="87"/>
      <c r="L48" s="87"/>
      <c r="M48" s="87" t="s">
        <v>354</v>
      </c>
      <c r="N48" s="118">
        <v>43704.02866898148</v>
      </c>
      <c r="O48" s="118">
        <v>43704</v>
      </c>
      <c r="P48" s="119">
        <v>0.02866898148148148</v>
      </c>
      <c r="Q48" s="87" t="s">
        <v>444</v>
      </c>
      <c r="R48" s="87"/>
      <c r="S48" s="87"/>
      <c r="T48" s="87" t="s">
        <v>496</v>
      </c>
      <c r="U48" s="87"/>
      <c r="V48" s="87" t="b">
        <v>0</v>
      </c>
      <c r="W48" s="87">
        <v>0</v>
      </c>
      <c r="X48" s="87"/>
      <c r="Y48" s="87" t="b">
        <v>0</v>
      </c>
      <c r="Z48" s="87" t="s">
        <v>531</v>
      </c>
      <c r="AA48" s="87"/>
      <c r="AB48" s="87"/>
      <c r="AC48" s="87" t="b">
        <v>0</v>
      </c>
      <c r="AD48" s="87">
        <v>9</v>
      </c>
      <c r="AE48" s="87" t="s">
        <v>503</v>
      </c>
      <c r="AF48" s="87" t="s">
        <v>534</v>
      </c>
      <c r="AG48" s="87" t="b">
        <v>0</v>
      </c>
      <c r="AH48" s="87" t="s">
        <v>503</v>
      </c>
      <c r="AI48" s="87" t="s">
        <v>196</v>
      </c>
      <c r="AJ48" s="87">
        <v>0</v>
      </c>
      <c r="AK48" s="87">
        <v>0</v>
      </c>
      <c r="AL48" s="87"/>
      <c r="AM48" s="87"/>
      <c r="AN48" s="87"/>
      <c r="AO48" s="87"/>
      <c r="AP48" s="87"/>
      <c r="AQ48" s="87"/>
      <c r="AR48" s="87"/>
      <c r="AS48" s="87"/>
      <c r="AT48" s="87">
        <v>1</v>
      </c>
      <c r="AU48" s="87">
        <v>2</v>
      </c>
      <c r="AV48" s="87">
        <v>2</v>
      </c>
      <c r="AW48" s="87" t="s">
        <v>252</v>
      </c>
      <c r="AX48" s="87"/>
      <c r="AY48" s="87"/>
      <c r="AZ48" s="87"/>
      <c r="BA48" s="87"/>
      <c r="BB48" s="87"/>
      <c r="BC48" s="87"/>
      <c r="BD48" s="87"/>
      <c r="BE48" s="87"/>
      <c r="BF48" s="87"/>
      <c r="BG48" s="87" t="s">
        <v>592</v>
      </c>
      <c r="BH48" s="87">
        <v>6704</v>
      </c>
      <c r="BI48" s="87">
        <v>11768</v>
      </c>
      <c r="BJ48" s="87">
        <v>12408</v>
      </c>
      <c r="BK48" s="87">
        <v>42967</v>
      </c>
      <c r="BL48" s="87"/>
      <c r="BM48" s="87" t="s">
        <v>641</v>
      </c>
      <c r="BN48" s="87" t="s">
        <v>678</v>
      </c>
      <c r="BO48" s="87" t="s">
        <v>716</v>
      </c>
      <c r="BP48" s="87"/>
      <c r="BQ48" s="118">
        <v>39459.80023148148</v>
      </c>
      <c r="BR48" s="87" t="s">
        <v>750</v>
      </c>
      <c r="BS48" s="87" t="b">
        <v>0</v>
      </c>
      <c r="BT48" s="87" t="b">
        <v>0</v>
      </c>
      <c r="BU48" s="87" t="b">
        <v>1</v>
      </c>
      <c r="BV48" s="87"/>
      <c r="BW48" s="87">
        <v>1397</v>
      </c>
      <c r="BX48" s="87" t="s">
        <v>771</v>
      </c>
      <c r="BY48" s="87" t="b">
        <v>1</v>
      </c>
      <c r="BZ48" s="87" t="s">
        <v>66</v>
      </c>
      <c r="CA48" s="87">
        <v>2</v>
      </c>
      <c r="CB48" s="87" t="s">
        <v>256</v>
      </c>
      <c r="CC48" s="87"/>
      <c r="CD48" s="87"/>
      <c r="CE48" s="87"/>
      <c r="CF48" s="87"/>
      <c r="CG48" s="87"/>
      <c r="CH48" s="87"/>
      <c r="CI48" s="87"/>
      <c r="CJ48" s="87"/>
      <c r="CK48" s="87"/>
      <c r="CL48" s="87" t="s">
        <v>586</v>
      </c>
      <c r="CM48" s="87">
        <v>3862</v>
      </c>
      <c r="CN48" s="87">
        <v>9241</v>
      </c>
      <c r="CO48" s="87">
        <v>8647</v>
      </c>
      <c r="CP48" s="87">
        <v>33712</v>
      </c>
      <c r="CQ48" s="87"/>
      <c r="CR48" s="87" t="s">
        <v>635</v>
      </c>
      <c r="CS48" s="87" t="s">
        <v>672</v>
      </c>
      <c r="CT48" s="87" t="s">
        <v>711</v>
      </c>
      <c r="CU48" s="87"/>
      <c r="CV48" s="118">
        <v>40122.1453587963</v>
      </c>
      <c r="CW48" s="87" t="s">
        <v>744</v>
      </c>
      <c r="CX48" s="87" t="b">
        <v>0</v>
      </c>
      <c r="CY48" s="87" t="b">
        <v>0</v>
      </c>
      <c r="CZ48" s="87" t="b">
        <v>1</v>
      </c>
      <c r="DA48" s="87"/>
      <c r="DB48" s="87">
        <v>860</v>
      </c>
      <c r="DC48" s="87" t="s">
        <v>766</v>
      </c>
      <c r="DD48" s="87" t="b">
        <v>1</v>
      </c>
      <c r="DE48" s="87" t="s">
        <v>66</v>
      </c>
      <c r="DF48" s="87">
        <v>2</v>
      </c>
      <c r="DG48" s="87">
        <v>14</v>
      </c>
      <c r="DH48" s="87">
        <v>14</v>
      </c>
      <c r="DI48" s="87">
        <v>2</v>
      </c>
      <c r="DJ48" s="87">
        <v>1</v>
      </c>
      <c r="DK48" s="87">
        <v>9.25</v>
      </c>
      <c r="DL48" s="87">
        <v>11.25</v>
      </c>
    </row>
    <row r="49" spans="1:116" ht="15">
      <c r="A49" s="87" t="s">
        <v>495</v>
      </c>
      <c r="B49" s="87" t="s">
        <v>503</v>
      </c>
      <c r="C49" s="87" t="s">
        <v>251</v>
      </c>
      <c r="D49" s="87" t="s">
        <v>256</v>
      </c>
      <c r="E49" s="87"/>
      <c r="F49" s="87" t="s">
        <v>286</v>
      </c>
      <c r="G49" s="118">
        <v>43704.14710648148</v>
      </c>
      <c r="H49" s="87" t="s">
        <v>291</v>
      </c>
      <c r="I49" s="87"/>
      <c r="J49" s="87"/>
      <c r="K49" s="87"/>
      <c r="L49" s="87"/>
      <c r="M49" s="87" t="s">
        <v>353</v>
      </c>
      <c r="N49" s="118">
        <v>43704.14710648148</v>
      </c>
      <c r="O49" s="118">
        <v>43704</v>
      </c>
      <c r="P49" s="119">
        <v>0.14710648148148148</v>
      </c>
      <c r="Q49" s="87" t="s">
        <v>443</v>
      </c>
      <c r="R49" s="87"/>
      <c r="S49" s="87"/>
      <c r="T49" s="87" t="s">
        <v>495</v>
      </c>
      <c r="U49" s="87"/>
      <c r="V49" s="87" t="b">
        <v>0</v>
      </c>
      <c r="W49" s="87">
        <v>0</v>
      </c>
      <c r="X49" s="87"/>
      <c r="Y49" s="87" t="b">
        <v>0</v>
      </c>
      <c r="Z49" s="87" t="s">
        <v>531</v>
      </c>
      <c r="AA49" s="87"/>
      <c r="AB49" s="87"/>
      <c r="AC49" s="87" t="b">
        <v>0</v>
      </c>
      <c r="AD49" s="87">
        <v>9</v>
      </c>
      <c r="AE49" s="87" t="s">
        <v>503</v>
      </c>
      <c r="AF49" s="87" t="s">
        <v>533</v>
      </c>
      <c r="AG49" s="87" t="b">
        <v>0</v>
      </c>
      <c r="AH49" s="87" t="s">
        <v>503</v>
      </c>
      <c r="AI49" s="87" t="s">
        <v>196</v>
      </c>
      <c r="AJ49" s="87">
        <v>0</v>
      </c>
      <c r="AK49" s="87">
        <v>0</v>
      </c>
      <c r="AL49" s="87"/>
      <c r="AM49" s="87"/>
      <c r="AN49" s="87"/>
      <c r="AO49" s="87"/>
      <c r="AP49" s="87"/>
      <c r="AQ49" s="87"/>
      <c r="AR49" s="87"/>
      <c r="AS49" s="87"/>
      <c r="AT49" s="87">
        <v>1</v>
      </c>
      <c r="AU49" s="87">
        <v>2</v>
      </c>
      <c r="AV49" s="87">
        <v>2</v>
      </c>
      <c r="AW49" s="87" t="s">
        <v>251</v>
      </c>
      <c r="AX49" s="87"/>
      <c r="AY49" s="87"/>
      <c r="AZ49" s="87"/>
      <c r="BA49" s="87"/>
      <c r="BB49" s="87"/>
      <c r="BC49" s="87"/>
      <c r="BD49" s="87"/>
      <c r="BE49" s="87"/>
      <c r="BF49" s="87"/>
      <c r="BG49" s="87" t="s">
        <v>591</v>
      </c>
      <c r="BH49" s="87">
        <v>8399</v>
      </c>
      <c r="BI49" s="87">
        <v>8441</v>
      </c>
      <c r="BJ49" s="87">
        <v>147577</v>
      </c>
      <c r="BK49" s="87">
        <v>33548</v>
      </c>
      <c r="BL49" s="87"/>
      <c r="BM49" s="87" t="s">
        <v>640</v>
      </c>
      <c r="BN49" s="87" t="s">
        <v>677</v>
      </c>
      <c r="BO49" s="87" t="s">
        <v>715</v>
      </c>
      <c r="BP49" s="87"/>
      <c r="BQ49" s="118">
        <v>42127.319652777776</v>
      </c>
      <c r="BR49" s="87" t="s">
        <v>749</v>
      </c>
      <c r="BS49" s="87" t="b">
        <v>0</v>
      </c>
      <c r="BT49" s="87" t="b">
        <v>0</v>
      </c>
      <c r="BU49" s="87" t="b">
        <v>0</v>
      </c>
      <c r="BV49" s="87"/>
      <c r="BW49" s="87">
        <v>3580</v>
      </c>
      <c r="BX49" s="87" t="s">
        <v>770</v>
      </c>
      <c r="BY49" s="87" t="b">
        <v>0</v>
      </c>
      <c r="BZ49" s="87" t="s">
        <v>66</v>
      </c>
      <c r="CA49" s="87">
        <v>2</v>
      </c>
      <c r="CB49" s="87" t="s">
        <v>256</v>
      </c>
      <c r="CC49" s="87"/>
      <c r="CD49" s="87"/>
      <c r="CE49" s="87"/>
      <c r="CF49" s="87"/>
      <c r="CG49" s="87"/>
      <c r="CH49" s="87"/>
      <c r="CI49" s="87"/>
      <c r="CJ49" s="87"/>
      <c r="CK49" s="87"/>
      <c r="CL49" s="87" t="s">
        <v>586</v>
      </c>
      <c r="CM49" s="87">
        <v>3862</v>
      </c>
      <c r="CN49" s="87">
        <v>9241</v>
      </c>
      <c r="CO49" s="87">
        <v>8647</v>
      </c>
      <c r="CP49" s="87">
        <v>33712</v>
      </c>
      <c r="CQ49" s="87"/>
      <c r="CR49" s="87" t="s">
        <v>635</v>
      </c>
      <c r="CS49" s="87" t="s">
        <v>672</v>
      </c>
      <c r="CT49" s="87" t="s">
        <v>711</v>
      </c>
      <c r="CU49" s="87"/>
      <c r="CV49" s="118">
        <v>40122.1453587963</v>
      </c>
      <c r="CW49" s="87" t="s">
        <v>744</v>
      </c>
      <c r="CX49" s="87" t="b">
        <v>0</v>
      </c>
      <c r="CY49" s="87" t="b">
        <v>0</v>
      </c>
      <c r="CZ49" s="87" t="b">
        <v>1</v>
      </c>
      <c r="DA49" s="87"/>
      <c r="DB49" s="87">
        <v>860</v>
      </c>
      <c r="DC49" s="87" t="s">
        <v>766</v>
      </c>
      <c r="DD49" s="87" t="b">
        <v>1</v>
      </c>
      <c r="DE49" s="87" t="s">
        <v>66</v>
      </c>
      <c r="DF49" s="87">
        <v>2</v>
      </c>
      <c r="DG49" s="87">
        <v>14</v>
      </c>
      <c r="DH49" s="87">
        <v>14</v>
      </c>
      <c r="DI49" s="87">
        <v>2</v>
      </c>
      <c r="DJ49" s="87">
        <v>1</v>
      </c>
      <c r="DK49" s="87">
        <v>10.25</v>
      </c>
      <c r="DL49" s="87">
        <v>11.25</v>
      </c>
    </row>
    <row r="50" spans="1:116" ht="15">
      <c r="A50" s="87" t="s">
        <v>494</v>
      </c>
      <c r="B50" s="87" t="s">
        <v>503</v>
      </c>
      <c r="C50" s="87" t="s">
        <v>250</v>
      </c>
      <c r="D50" s="87" t="s">
        <v>256</v>
      </c>
      <c r="E50" s="87"/>
      <c r="F50" s="87" t="s">
        <v>286</v>
      </c>
      <c r="G50" s="118">
        <v>43704.066712962966</v>
      </c>
      <c r="H50" s="87" t="s">
        <v>291</v>
      </c>
      <c r="I50" s="87"/>
      <c r="J50" s="87"/>
      <c r="K50" s="87"/>
      <c r="L50" s="87"/>
      <c r="M50" s="87" t="s">
        <v>352</v>
      </c>
      <c r="N50" s="118">
        <v>43704.066712962966</v>
      </c>
      <c r="O50" s="118">
        <v>43704</v>
      </c>
      <c r="P50" s="119">
        <v>0.06671296296296296</v>
      </c>
      <c r="Q50" s="87" t="s">
        <v>442</v>
      </c>
      <c r="R50" s="87"/>
      <c r="S50" s="87"/>
      <c r="T50" s="87" t="s">
        <v>494</v>
      </c>
      <c r="U50" s="87"/>
      <c r="V50" s="87" t="b">
        <v>0</v>
      </c>
      <c r="W50" s="87">
        <v>0</v>
      </c>
      <c r="X50" s="87"/>
      <c r="Y50" s="87" t="b">
        <v>0</v>
      </c>
      <c r="Z50" s="87" t="s">
        <v>531</v>
      </c>
      <c r="AA50" s="87"/>
      <c r="AB50" s="87"/>
      <c r="AC50" s="87" t="b">
        <v>0</v>
      </c>
      <c r="AD50" s="87">
        <v>9</v>
      </c>
      <c r="AE50" s="87" t="s">
        <v>503</v>
      </c>
      <c r="AF50" s="87" t="s">
        <v>533</v>
      </c>
      <c r="AG50" s="87" t="b">
        <v>0</v>
      </c>
      <c r="AH50" s="87" t="s">
        <v>503</v>
      </c>
      <c r="AI50" s="87" t="s">
        <v>196</v>
      </c>
      <c r="AJ50" s="87">
        <v>0</v>
      </c>
      <c r="AK50" s="87">
        <v>0</v>
      </c>
      <c r="AL50" s="87"/>
      <c r="AM50" s="87"/>
      <c r="AN50" s="87"/>
      <c r="AO50" s="87"/>
      <c r="AP50" s="87"/>
      <c r="AQ50" s="87"/>
      <c r="AR50" s="87"/>
      <c r="AS50" s="87"/>
      <c r="AT50" s="87">
        <v>1</v>
      </c>
      <c r="AU50" s="87">
        <v>2</v>
      </c>
      <c r="AV50" s="87">
        <v>2</v>
      </c>
      <c r="AW50" s="87" t="s">
        <v>250</v>
      </c>
      <c r="AX50" s="87"/>
      <c r="AY50" s="87"/>
      <c r="AZ50" s="87"/>
      <c r="BA50" s="87"/>
      <c r="BB50" s="87"/>
      <c r="BC50" s="87"/>
      <c r="BD50" s="87"/>
      <c r="BE50" s="87"/>
      <c r="BF50" s="87"/>
      <c r="BG50" s="87" t="s">
        <v>590</v>
      </c>
      <c r="BH50" s="87">
        <v>13</v>
      </c>
      <c r="BI50" s="87">
        <v>5111</v>
      </c>
      <c r="BJ50" s="87">
        <v>701736</v>
      </c>
      <c r="BK50" s="87">
        <v>65</v>
      </c>
      <c r="BL50" s="87"/>
      <c r="BM50" s="87" t="s">
        <v>639</v>
      </c>
      <c r="BN50" s="87" t="s">
        <v>958</v>
      </c>
      <c r="BO50" s="87"/>
      <c r="BP50" s="87"/>
      <c r="BQ50" s="118">
        <v>42520.19642361111</v>
      </c>
      <c r="BR50" s="87" t="s">
        <v>748</v>
      </c>
      <c r="BS50" s="87" t="b">
        <v>1</v>
      </c>
      <c r="BT50" s="87" t="b">
        <v>0</v>
      </c>
      <c r="BU50" s="87" t="b">
        <v>1</v>
      </c>
      <c r="BV50" s="87"/>
      <c r="BW50" s="87">
        <v>4662</v>
      </c>
      <c r="BX50" s="87"/>
      <c r="BY50" s="87" t="b">
        <v>0</v>
      </c>
      <c r="BZ50" s="87" t="s">
        <v>66</v>
      </c>
      <c r="CA50" s="87">
        <v>2</v>
      </c>
      <c r="CB50" s="87" t="s">
        <v>256</v>
      </c>
      <c r="CC50" s="87"/>
      <c r="CD50" s="87"/>
      <c r="CE50" s="87"/>
      <c r="CF50" s="87"/>
      <c r="CG50" s="87"/>
      <c r="CH50" s="87"/>
      <c r="CI50" s="87"/>
      <c r="CJ50" s="87"/>
      <c r="CK50" s="87"/>
      <c r="CL50" s="87" t="s">
        <v>586</v>
      </c>
      <c r="CM50" s="87">
        <v>3862</v>
      </c>
      <c r="CN50" s="87">
        <v>9241</v>
      </c>
      <c r="CO50" s="87">
        <v>8647</v>
      </c>
      <c r="CP50" s="87">
        <v>33712</v>
      </c>
      <c r="CQ50" s="87"/>
      <c r="CR50" s="87" t="s">
        <v>635</v>
      </c>
      <c r="CS50" s="87" t="s">
        <v>672</v>
      </c>
      <c r="CT50" s="87" t="s">
        <v>711</v>
      </c>
      <c r="CU50" s="87"/>
      <c r="CV50" s="118">
        <v>40122.1453587963</v>
      </c>
      <c r="CW50" s="87" t="s">
        <v>744</v>
      </c>
      <c r="CX50" s="87" t="b">
        <v>0</v>
      </c>
      <c r="CY50" s="87" t="b">
        <v>0</v>
      </c>
      <c r="CZ50" s="87" t="b">
        <v>1</v>
      </c>
      <c r="DA50" s="87"/>
      <c r="DB50" s="87">
        <v>860</v>
      </c>
      <c r="DC50" s="87" t="s">
        <v>766</v>
      </c>
      <c r="DD50" s="87" t="b">
        <v>1</v>
      </c>
      <c r="DE50" s="87" t="s">
        <v>66</v>
      </c>
      <c r="DF50" s="87">
        <v>2</v>
      </c>
      <c r="DG50" s="87">
        <v>14</v>
      </c>
      <c r="DH50" s="87">
        <v>14</v>
      </c>
      <c r="DI50" s="87">
        <v>2</v>
      </c>
      <c r="DJ50" s="87">
        <v>1</v>
      </c>
      <c r="DK50" s="87">
        <v>11.25</v>
      </c>
      <c r="DL50" s="87">
        <v>11.25</v>
      </c>
    </row>
    <row r="51" spans="1:116" ht="15">
      <c r="A51" s="87" t="s">
        <v>493</v>
      </c>
      <c r="B51" s="87" t="s">
        <v>503</v>
      </c>
      <c r="C51" s="87" t="s">
        <v>249</v>
      </c>
      <c r="D51" s="87" t="s">
        <v>256</v>
      </c>
      <c r="E51" s="87"/>
      <c r="F51" s="87" t="s">
        <v>286</v>
      </c>
      <c r="G51" s="118">
        <v>43704.03016203704</v>
      </c>
      <c r="H51" s="87" t="s">
        <v>291</v>
      </c>
      <c r="I51" s="87"/>
      <c r="J51" s="87"/>
      <c r="K51" s="87"/>
      <c r="L51" s="87"/>
      <c r="M51" s="87" t="s">
        <v>351</v>
      </c>
      <c r="N51" s="118">
        <v>43704.03016203704</v>
      </c>
      <c r="O51" s="118">
        <v>43704</v>
      </c>
      <c r="P51" s="119">
        <v>0.030162037037037032</v>
      </c>
      <c r="Q51" s="87" t="s">
        <v>441</v>
      </c>
      <c r="R51" s="87"/>
      <c r="S51" s="87"/>
      <c r="T51" s="87" t="s">
        <v>493</v>
      </c>
      <c r="U51" s="87"/>
      <c r="V51" s="87" t="b">
        <v>0</v>
      </c>
      <c r="W51" s="87">
        <v>0</v>
      </c>
      <c r="X51" s="87"/>
      <c r="Y51" s="87" t="b">
        <v>0</v>
      </c>
      <c r="Z51" s="87" t="s">
        <v>531</v>
      </c>
      <c r="AA51" s="87"/>
      <c r="AB51" s="87"/>
      <c r="AC51" s="87" t="b">
        <v>0</v>
      </c>
      <c r="AD51" s="87">
        <v>9</v>
      </c>
      <c r="AE51" s="87" t="s">
        <v>503</v>
      </c>
      <c r="AF51" s="87" t="s">
        <v>533</v>
      </c>
      <c r="AG51" s="87" t="b">
        <v>0</v>
      </c>
      <c r="AH51" s="87" t="s">
        <v>503</v>
      </c>
      <c r="AI51" s="87" t="s">
        <v>196</v>
      </c>
      <c r="AJ51" s="87">
        <v>0</v>
      </c>
      <c r="AK51" s="87">
        <v>0</v>
      </c>
      <c r="AL51" s="87"/>
      <c r="AM51" s="87"/>
      <c r="AN51" s="87"/>
      <c r="AO51" s="87"/>
      <c r="AP51" s="87"/>
      <c r="AQ51" s="87"/>
      <c r="AR51" s="87"/>
      <c r="AS51" s="87"/>
      <c r="AT51" s="87">
        <v>1</v>
      </c>
      <c r="AU51" s="87">
        <v>2</v>
      </c>
      <c r="AV51" s="87">
        <v>2</v>
      </c>
      <c r="AW51" s="87" t="s">
        <v>249</v>
      </c>
      <c r="AX51" s="87"/>
      <c r="AY51" s="87"/>
      <c r="AZ51" s="87"/>
      <c r="BA51" s="87"/>
      <c r="BB51" s="87"/>
      <c r="BC51" s="87"/>
      <c r="BD51" s="87"/>
      <c r="BE51" s="87"/>
      <c r="BF51" s="87"/>
      <c r="BG51" s="87" t="s">
        <v>589</v>
      </c>
      <c r="BH51" s="87">
        <v>538</v>
      </c>
      <c r="BI51" s="87">
        <v>165</v>
      </c>
      <c r="BJ51" s="87">
        <v>4434</v>
      </c>
      <c r="BK51" s="87">
        <v>3667</v>
      </c>
      <c r="BL51" s="87"/>
      <c r="BM51" s="87" t="s">
        <v>638</v>
      </c>
      <c r="BN51" s="87" t="s">
        <v>675</v>
      </c>
      <c r="BO51" s="87" t="s">
        <v>714</v>
      </c>
      <c r="BP51" s="87"/>
      <c r="BQ51" s="118">
        <v>43680.63728009259</v>
      </c>
      <c r="BR51" s="87" t="s">
        <v>747</v>
      </c>
      <c r="BS51" s="87" t="b">
        <v>1</v>
      </c>
      <c r="BT51" s="87" t="b">
        <v>0</v>
      </c>
      <c r="BU51" s="87" t="b">
        <v>0</v>
      </c>
      <c r="BV51" s="87"/>
      <c r="BW51" s="87">
        <v>2</v>
      </c>
      <c r="BX51" s="87"/>
      <c r="BY51" s="87" t="b">
        <v>0</v>
      </c>
      <c r="BZ51" s="87" t="s">
        <v>66</v>
      </c>
      <c r="CA51" s="87">
        <v>2</v>
      </c>
      <c r="CB51" s="87" t="s">
        <v>256</v>
      </c>
      <c r="CC51" s="87"/>
      <c r="CD51" s="87"/>
      <c r="CE51" s="87"/>
      <c r="CF51" s="87"/>
      <c r="CG51" s="87"/>
      <c r="CH51" s="87"/>
      <c r="CI51" s="87"/>
      <c r="CJ51" s="87"/>
      <c r="CK51" s="87"/>
      <c r="CL51" s="87" t="s">
        <v>586</v>
      </c>
      <c r="CM51" s="87">
        <v>3862</v>
      </c>
      <c r="CN51" s="87">
        <v>9241</v>
      </c>
      <c r="CO51" s="87">
        <v>8647</v>
      </c>
      <c r="CP51" s="87">
        <v>33712</v>
      </c>
      <c r="CQ51" s="87"/>
      <c r="CR51" s="87" t="s">
        <v>635</v>
      </c>
      <c r="CS51" s="87" t="s">
        <v>672</v>
      </c>
      <c r="CT51" s="87" t="s">
        <v>711</v>
      </c>
      <c r="CU51" s="87"/>
      <c r="CV51" s="118">
        <v>40122.1453587963</v>
      </c>
      <c r="CW51" s="87" t="s">
        <v>744</v>
      </c>
      <c r="CX51" s="87" t="b">
        <v>0</v>
      </c>
      <c r="CY51" s="87" t="b">
        <v>0</v>
      </c>
      <c r="CZ51" s="87" t="b">
        <v>1</v>
      </c>
      <c r="DA51" s="87"/>
      <c r="DB51" s="87">
        <v>860</v>
      </c>
      <c r="DC51" s="87" t="s">
        <v>766</v>
      </c>
      <c r="DD51" s="87" t="b">
        <v>1</v>
      </c>
      <c r="DE51" s="87" t="s">
        <v>66</v>
      </c>
      <c r="DF51" s="87">
        <v>2</v>
      </c>
      <c r="DG51" s="87">
        <v>14</v>
      </c>
      <c r="DH51" s="87">
        <v>14</v>
      </c>
      <c r="DI51" s="87">
        <v>2</v>
      </c>
      <c r="DJ51" s="87">
        <v>1</v>
      </c>
      <c r="DK51" s="87">
        <v>12.25</v>
      </c>
      <c r="DL51" s="87">
        <v>11.25</v>
      </c>
    </row>
    <row r="52" spans="1:116" ht="15">
      <c r="A52" s="87" t="s">
        <v>492</v>
      </c>
      <c r="B52" s="87" t="s">
        <v>503</v>
      </c>
      <c r="C52" s="87" t="s">
        <v>248</v>
      </c>
      <c r="D52" s="87" t="s">
        <v>256</v>
      </c>
      <c r="E52" s="87"/>
      <c r="F52" s="87" t="s">
        <v>286</v>
      </c>
      <c r="G52" s="118">
        <v>43704.029965277776</v>
      </c>
      <c r="H52" s="87" t="s">
        <v>291</v>
      </c>
      <c r="I52" s="87"/>
      <c r="J52" s="87"/>
      <c r="K52" s="87"/>
      <c r="L52" s="87"/>
      <c r="M52" s="87" t="s">
        <v>350</v>
      </c>
      <c r="N52" s="118">
        <v>43704.029965277776</v>
      </c>
      <c r="O52" s="118">
        <v>43704</v>
      </c>
      <c r="P52" s="119">
        <v>0.029965277777777775</v>
      </c>
      <c r="Q52" s="87" t="s">
        <v>440</v>
      </c>
      <c r="R52" s="87"/>
      <c r="S52" s="87"/>
      <c r="T52" s="87" t="s">
        <v>492</v>
      </c>
      <c r="U52" s="87"/>
      <c r="V52" s="87" t="b">
        <v>0</v>
      </c>
      <c r="W52" s="87">
        <v>0</v>
      </c>
      <c r="X52" s="87"/>
      <c r="Y52" s="87" t="b">
        <v>0</v>
      </c>
      <c r="Z52" s="87" t="s">
        <v>531</v>
      </c>
      <c r="AA52" s="87"/>
      <c r="AB52" s="87"/>
      <c r="AC52" s="87" t="b">
        <v>0</v>
      </c>
      <c r="AD52" s="87">
        <v>9</v>
      </c>
      <c r="AE52" s="87" t="s">
        <v>503</v>
      </c>
      <c r="AF52" s="87" t="s">
        <v>534</v>
      </c>
      <c r="AG52" s="87" t="b">
        <v>0</v>
      </c>
      <c r="AH52" s="87" t="s">
        <v>503</v>
      </c>
      <c r="AI52" s="87" t="s">
        <v>196</v>
      </c>
      <c r="AJ52" s="87">
        <v>0</v>
      </c>
      <c r="AK52" s="87">
        <v>0</v>
      </c>
      <c r="AL52" s="87"/>
      <c r="AM52" s="87"/>
      <c r="AN52" s="87"/>
      <c r="AO52" s="87"/>
      <c r="AP52" s="87"/>
      <c r="AQ52" s="87"/>
      <c r="AR52" s="87"/>
      <c r="AS52" s="87"/>
      <c r="AT52" s="87">
        <v>1</v>
      </c>
      <c r="AU52" s="87">
        <v>2</v>
      </c>
      <c r="AV52" s="87">
        <v>2</v>
      </c>
      <c r="AW52" s="87" t="s">
        <v>248</v>
      </c>
      <c r="AX52" s="87"/>
      <c r="AY52" s="87"/>
      <c r="AZ52" s="87"/>
      <c r="BA52" s="87"/>
      <c r="BB52" s="87"/>
      <c r="BC52" s="87"/>
      <c r="BD52" s="87"/>
      <c r="BE52" s="87"/>
      <c r="BF52" s="87"/>
      <c r="BG52" s="87" t="s">
        <v>588</v>
      </c>
      <c r="BH52" s="87">
        <v>1775</v>
      </c>
      <c r="BI52" s="87">
        <v>1297</v>
      </c>
      <c r="BJ52" s="87">
        <v>2889</v>
      </c>
      <c r="BK52" s="87">
        <v>24053</v>
      </c>
      <c r="BL52" s="87"/>
      <c r="BM52" s="87" t="s">
        <v>637</v>
      </c>
      <c r="BN52" s="87" t="s">
        <v>674</v>
      </c>
      <c r="BO52" s="87" t="s">
        <v>713</v>
      </c>
      <c r="BP52" s="87"/>
      <c r="BQ52" s="118">
        <v>40167.42626157407</v>
      </c>
      <c r="BR52" s="87" t="s">
        <v>746</v>
      </c>
      <c r="BS52" s="87" t="b">
        <v>1</v>
      </c>
      <c r="BT52" s="87" t="b">
        <v>0</v>
      </c>
      <c r="BU52" s="87" t="b">
        <v>0</v>
      </c>
      <c r="BV52" s="87"/>
      <c r="BW52" s="87">
        <v>158</v>
      </c>
      <c r="BX52" s="87" t="s">
        <v>765</v>
      </c>
      <c r="BY52" s="87" t="b">
        <v>0</v>
      </c>
      <c r="BZ52" s="87" t="s">
        <v>66</v>
      </c>
      <c r="CA52" s="87">
        <v>2</v>
      </c>
      <c r="CB52" s="87" t="s">
        <v>256</v>
      </c>
      <c r="CC52" s="87"/>
      <c r="CD52" s="87"/>
      <c r="CE52" s="87"/>
      <c r="CF52" s="87"/>
      <c r="CG52" s="87"/>
      <c r="CH52" s="87"/>
      <c r="CI52" s="87"/>
      <c r="CJ52" s="87"/>
      <c r="CK52" s="87"/>
      <c r="CL52" s="87" t="s">
        <v>586</v>
      </c>
      <c r="CM52" s="87">
        <v>3862</v>
      </c>
      <c r="CN52" s="87">
        <v>9241</v>
      </c>
      <c r="CO52" s="87">
        <v>8647</v>
      </c>
      <c r="CP52" s="87">
        <v>33712</v>
      </c>
      <c r="CQ52" s="87"/>
      <c r="CR52" s="87" t="s">
        <v>635</v>
      </c>
      <c r="CS52" s="87" t="s">
        <v>672</v>
      </c>
      <c r="CT52" s="87" t="s">
        <v>711</v>
      </c>
      <c r="CU52" s="87"/>
      <c r="CV52" s="118">
        <v>40122.1453587963</v>
      </c>
      <c r="CW52" s="87" t="s">
        <v>744</v>
      </c>
      <c r="CX52" s="87" t="b">
        <v>0</v>
      </c>
      <c r="CY52" s="87" t="b">
        <v>0</v>
      </c>
      <c r="CZ52" s="87" t="b">
        <v>1</v>
      </c>
      <c r="DA52" s="87"/>
      <c r="DB52" s="87">
        <v>860</v>
      </c>
      <c r="DC52" s="87" t="s">
        <v>766</v>
      </c>
      <c r="DD52" s="87" t="b">
        <v>1</v>
      </c>
      <c r="DE52" s="87" t="s">
        <v>66</v>
      </c>
      <c r="DF52" s="87">
        <v>2</v>
      </c>
      <c r="DG52" s="87">
        <v>14</v>
      </c>
      <c r="DH52" s="87">
        <v>14</v>
      </c>
      <c r="DI52" s="87">
        <v>2</v>
      </c>
      <c r="DJ52" s="87">
        <v>1</v>
      </c>
      <c r="DK52" s="87">
        <v>13.25</v>
      </c>
      <c r="DL52" s="87">
        <v>11.25</v>
      </c>
    </row>
    <row r="53" spans="1:116" ht="15">
      <c r="A53" s="87" t="s">
        <v>491</v>
      </c>
      <c r="B53" s="87" t="s">
        <v>503</v>
      </c>
      <c r="C53" s="87" t="s">
        <v>247</v>
      </c>
      <c r="D53" s="87" t="s">
        <v>256</v>
      </c>
      <c r="E53" s="87"/>
      <c r="F53" s="87" t="s">
        <v>286</v>
      </c>
      <c r="G53" s="118">
        <v>43704.02978009259</v>
      </c>
      <c r="H53" s="87" t="s">
        <v>291</v>
      </c>
      <c r="I53" s="87"/>
      <c r="J53" s="87"/>
      <c r="K53" s="87"/>
      <c r="L53" s="87"/>
      <c r="M53" s="87" t="s">
        <v>349</v>
      </c>
      <c r="N53" s="118">
        <v>43704.02978009259</v>
      </c>
      <c r="O53" s="118">
        <v>43704</v>
      </c>
      <c r="P53" s="119">
        <v>0.029780092592592594</v>
      </c>
      <c r="Q53" s="87" t="s">
        <v>439</v>
      </c>
      <c r="R53" s="87"/>
      <c r="S53" s="87"/>
      <c r="T53" s="87" t="s">
        <v>491</v>
      </c>
      <c r="U53" s="87"/>
      <c r="V53" s="87" t="b">
        <v>0</v>
      </c>
      <c r="W53" s="87">
        <v>0</v>
      </c>
      <c r="X53" s="87"/>
      <c r="Y53" s="87" t="b">
        <v>0</v>
      </c>
      <c r="Z53" s="87" t="s">
        <v>531</v>
      </c>
      <c r="AA53" s="87"/>
      <c r="AB53" s="87"/>
      <c r="AC53" s="87" t="b">
        <v>0</v>
      </c>
      <c r="AD53" s="87">
        <v>9</v>
      </c>
      <c r="AE53" s="87" t="s">
        <v>503</v>
      </c>
      <c r="AF53" s="87" t="s">
        <v>534</v>
      </c>
      <c r="AG53" s="87" t="b">
        <v>0</v>
      </c>
      <c r="AH53" s="87" t="s">
        <v>503</v>
      </c>
      <c r="AI53" s="87" t="s">
        <v>196</v>
      </c>
      <c r="AJ53" s="87">
        <v>0</v>
      </c>
      <c r="AK53" s="87">
        <v>0</v>
      </c>
      <c r="AL53" s="87"/>
      <c r="AM53" s="87"/>
      <c r="AN53" s="87"/>
      <c r="AO53" s="87"/>
      <c r="AP53" s="87"/>
      <c r="AQ53" s="87"/>
      <c r="AR53" s="87"/>
      <c r="AS53" s="87"/>
      <c r="AT53" s="87">
        <v>1</v>
      </c>
      <c r="AU53" s="87">
        <v>2</v>
      </c>
      <c r="AV53" s="87">
        <v>2</v>
      </c>
      <c r="AW53" s="87" t="s">
        <v>247</v>
      </c>
      <c r="AX53" s="87"/>
      <c r="AY53" s="87"/>
      <c r="AZ53" s="87"/>
      <c r="BA53" s="87"/>
      <c r="BB53" s="87"/>
      <c r="BC53" s="87"/>
      <c r="BD53" s="87"/>
      <c r="BE53" s="87"/>
      <c r="BF53" s="87"/>
      <c r="BG53" s="87" t="s">
        <v>587</v>
      </c>
      <c r="BH53" s="87">
        <v>1260</v>
      </c>
      <c r="BI53" s="87">
        <v>1632</v>
      </c>
      <c r="BJ53" s="87">
        <v>1895</v>
      </c>
      <c r="BK53" s="87">
        <v>23338</v>
      </c>
      <c r="BL53" s="87"/>
      <c r="BM53" s="87" t="s">
        <v>636</v>
      </c>
      <c r="BN53" s="87" t="s">
        <v>673</v>
      </c>
      <c r="BO53" s="87" t="s">
        <v>712</v>
      </c>
      <c r="BP53" s="87"/>
      <c r="BQ53" s="118">
        <v>40333.691087962965</v>
      </c>
      <c r="BR53" s="87" t="s">
        <v>745</v>
      </c>
      <c r="BS53" s="87" t="b">
        <v>1</v>
      </c>
      <c r="BT53" s="87" t="b">
        <v>0</v>
      </c>
      <c r="BU53" s="87" t="b">
        <v>0</v>
      </c>
      <c r="BV53" s="87"/>
      <c r="BW53" s="87">
        <v>204</v>
      </c>
      <c r="BX53" s="87" t="s">
        <v>765</v>
      </c>
      <c r="BY53" s="87" t="b">
        <v>0</v>
      </c>
      <c r="BZ53" s="87" t="s">
        <v>66</v>
      </c>
      <c r="CA53" s="87">
        <v>2</v>
      </c>
      <c r="CB53" s="87" t="s">
        <v>256</v>
      </c>
      <c r="CC53" s="87"/>
      <c r="CD53" s="87"/>
      <c r="CE53" s="87"/>
      <c r="CF53" s="87"/>
      <c r="CG53" s="87"/>
      <c r="CH53" s="87"/>
      <c r="CI53" s="87"/>
      <c r="CJ53" s="87"/>
      <c r="CK53" s="87"/>
      <c r="CL53" s="87" t="s">
        <v>586</v>
      </c>
      <c r="CM53" s="87">
        <v>3862</v>
      </c>
      <c r="CN53" s="87">
        <v>9241</v>
      </c>
      <c r="CO53" s="87">
        <v>8647</v>
      </c>
      <c r="CP53" s="87">
        <v>33712</v>
      </c>
      <c r="CQ53" s="87"/>
      <c r="CR53" s="87" t="s">
        <v>635</v>
      </c>
      <c r="CS53" s="87" t="s">
        <v>672</v>
      </c>
      <c r="CT53" s="87" t="s">
        <v>711</v>
      </c>
      <c r="CU53" s="87"/>
      <c r="CV53" s="118">
        <v>40122.1453587963</v>
      </c>
      <c r="CW53" s="87" t="s">
        <v>744</v>
      </c>
      <c r="CX53" s="87" t="b">
        <v>0</v>
      </c>
      <c r="CY53" s="87" t="b">
        <v>0</v>
      </c>
      <c r="CZ53" s="87" t="b">
        <v>1</v>
      </c>
      <c r="DA53" s="87"/>
      <c r="DB53" s="87">
        <v>860</v>
      </c>
      <c r="DC53" s="87" t="s">
        <v>766</v>
      </c>
      <c r="DD53" s="87" t="b">
        <v>1</v>
      </c>
      <c r="DE53" s="87" t="s">
        <v>66</v>
      </c>
      <c r="DF53" s="87">
        <v>2</v>
      </c>
      <c r="DG53" s="87">
        <v>14</v>
      </c>
      <c r="DH53" s="87">
        <v>14</v>
      </c>
      <c r="DI53" s="87">
        <v>2</v>
      </c>
      <c r="DJ53" s="87">
        <v>1</v>
      </c>
      <c r="DK53" s="87">
        <v>14.25</v>
      </c>
      <c r="DL53" s="87">
        <v>11.25</v>
      </c>
    </row>
    <row r="54" spans="1:116" ht="15">
      <c r="A54" s="87" t="s">
        <v>503</v>
      </c>
      <c r="B54" s="87" t="s">
        <v>503</v>
      </c>
      <c r="C54" s="87" t="s">
        <v>256</v>
      </c>
      <c r="D54" s="87" t="s">
        <v>256</v>
      </c>
      <c r="E54" s="87"/>
      <c r="F54" s="87" t="s">
        <v>196</v>
      </c>
      <c r="G54" s="118">
        <v>43704.0284837963</v>
      </c>
      <c r="H54" s="87" t="s">
        <v>291</v>
      </c>
      <c r="I54" s="87" t="s">
        <v>309</v>
      </c>
      <c r="J54" s="87" t="s">
        <v>316</v>
      </c>
      <c r="K54" s="87" t="s">
        <v>323</v>
      </c>
      <c r="L54" s="87" t="s">
        <v>331</v>
      </c>
      <c r="M54" s="87" t="s">
        <v>331</v>
      </c>
      <c r="N54" s="118">
        <v>43704.0284837963</v>
      </c>
      <c r="O54" s="118">
        <v>43704</v>
      </c>
      <c r="P54" s="119">
        <v>0.028483796296296295</v>
      </c>
      <c r="Q54" s="87" t="s">
        <v>451</v>
      </c>
      <c r="R54" s="87"/>
      <c r="S54" s="87"/>
      <c r="T54" s="87" t="s">
        <v>503</v>
      </c>
      <c r="U54" s="87"/>
      <c r="V54" s="87" t="b">
        <v>0</v>
      </c>
      <c r="W54" s="87">
        <v>7</v>
      </c>
      <c r="X54" s="87"/>
      <c r="Y54" s="87" t="b">
        <v>0</v>
      </c>
      <c r="Z54" s="87" t="s">
        <v>531</v>
      </c>
      <c r="AA54" s="87"/>
      <c r="AB54" s="87"/>
      <c r="AC54" s="87" t="b">
        <v>0</v>
      </c>
      <c r="AD54" s="87">
        <v>9</v>
      </c>
      <c r="AE54" s="87"/>
      <c r="AF54" s="87" t="s">
        <v>534</v>
      </c>
      <c r="AG54" s="87" t="b">
        <v>0</v>
      </c>
      <c r="AH54" s="87" t="s">
        <v>503</v>
      </c>
      <c r="AI54" s="87" t="s">
        <v>196</v>
      </c>
      <c r="AJ54" s="87">
        <v>0</v>
      </c>
      <c r="AK54" s="87">
        <v>0</v>
      </c>
      <c r="AL54" s="87"/>
      <c r="AM54" s="87"/>
      <c r="AN54" s="87"/>
      <c r="AO54" s="87"/>
      <c r="AP54" s="87"/>
      <c r="AQ54" s="87"/>
      <c r="AR54" s="87"/>
      <c r="AS54" s="87"/>
      <c r="AT54" s="87">
        <v>1</v>
      </c>
      <c r="AU54" s="87">
        <v>2</v>
      </c>
      <c r="AV54" s="87">
        <v>2</v>
      </c>
      <c r="AW54" s="87" t="s">
        <v>256</v>
      </c>
      <c r="AX54" s="87"/>
      <c r="AY54" s="87"/>
      <c r="AZ54" s="87"/>
      <c r="BA54" s="87"/>
      <c r="BB54" s="87"/>
      <c r="BC54" s="87"/>
      <c r="BD54" s="87"/>
      <c r="BE54" s="87"/>
      <c r="BF54" s="87"/>
      <c r="BG54" s="87" t="s">
        <v>586</v>
      </c>
      <c r="BH54" s="87">
        <v>3862</v>
      </c>
      <c r="BI54" s="87">
        <v>9241</v>
      </c>
      <c r="BJ54" s="87">
        <v>8647</v>
      </c>
      <c r="BK54" s="87">
        <v>33712</v>
      </c>
      <c r="BL54" s="87"/>
      <c r="BM54" s="87" t="s">
        <v>635</v>
      </c>
      <c r="BN54" s="87" t="s">
        <v>672</v>
      </c>
      <c r="BO54" s="87" t="s">
        <v>711</v>
      </c>
      <c r="BP54" s="87"/>
      <c r="BQ54" s="118">
        <v>40122.1453587963</v>
      </c>
      <c r="BR54" s="87" t="s">
        <v>744</v>
      </c>
      <c r="BS54" s="87" t="b">
        <v>0</v>
      </c>
      <c r="BT54" s="87" t="b">
        <v>0</v>
      </c>
      <c r="BU54" s="87" t="b">
        <v>1</v>
      </c>
      <c r="BV54" s="87"/>
      <c r="BW54" s="87">
        <v>860</v>
      </c>
      <c r="BX54" s="87" t="s">
        <v>766</v>
      </c>
      <c r="BY54" s="87" t="b">
        <v>1</v>
      </c>
      <c r="BZ54" s="87" t="s">
        <v>66</v>
      </c>
      <c r="CA54" s="87">
        <v>2</v>
      </c>
      <c r="CB54" s="87" t="s">
        <v>256</v>
      </c>
      <c r="CC54" s="87"/>
      <c r="CD54" s="87"/>
      <c r="CE54" s="87"/>
      <c r="CF54" s="87"/>
      <c r="CG54" s="87"/>
      <c r="CH54" s="87"/>
      <c r="CI54" s="87"/>
      <c r="CJ54" s="87"/>
      <c r="CK54" s="87"/>
      <c r="CL54" s="87" t="s">
        <v>586</v>
      </c>
      <c r="CM54" s="87">
        <v>3862</v>
      </c>
      <c r="CN54" s="87">
        <v>9241</v>
      </c>
      <c r="CO54" s="87">
        <v>8647</v>
      </c>
      <c r="CP54" s="87">
        <v>33712</v>
      </c>
      <c r="CQ54" s="87"/>
      <c r="CR54" s="87" t="s">
        <v>635</v>
      </c>
      <c r="CS54" s="87" t="s">
        <v>672</v>
      </c>
      <c r="CT54" s="87" t="s">
        <v>711</v>
      </c>
      <c r="CU54" s="87"/>
      <c r="CV54" s="118">
        <v>40122.1453587963</v>
      </c>
      <c r="CW54" s="87" t="s">
        <v>744</v>
      </c>
      <c r="CX54" s="87" t="b">
        <v>0</v>
      </c>
      <c r="CY54" s="87" t="b">
        <v>0</v>
      </c>
      <c r="CZ54" s="87" t="b">
        <v>1</v>
      </c>
      <c r="DA54" s="87"/>
      <c r="DB54" s="87">
        <v>860</v>
      </c>
      <c r="DC54" s="87" t="s">
        <v>766</v>
      </c>
      <c r="DD54" s="87" t="b">
        <v>1</v>
      </c>
      <c r="DE54" s="87" t="s">
        <v>66</v>
      </c>
      <c r="DF54" s="87">
        <v>2</v>
      </c>
      <c r="DG54" s="87">
        <v>14</v>
      </c>
      <c r="DH54" s="87">
        <v>14</v>
      </c>
      <c r="DI54" s="87">
        <v>1</v>
      </c>
      <c r="DJ54" s="87">
        <v>1</v>
      </c>
      <c r="DK54" s="87">
        <v>11.25</v>
      </c>
      <c r="DL54" s="87">
        <v>11.25</v>
      </c>
    </row>
    <row r="55" spans="1:116" ht="15">
      <c r="A55" s="87" t="s">
        <v>490</v>
      </c>
      <c r="B55" s="87" t="s">
        <v>503</v>
      </c>
      <c r="C55" s="87" t="s">
        <v>246</v>
      </c>
      <c r="D55" s="87" t="s">
        <v>256</v>
      </c>
      <c r="E55" s="87"/>
      <c r="F55" s="87" t="s">
        <v>286</v>
      </c>
      <c r="G55" s="118">
        <v>43704.029340277775</v>
      </c>
      <c r="H55" s="87" t="s">
        <v>291</v>
      </c>
      <c r="I55" s="87"/>
      <c r="J55" s="87"/>
      <c r="K55" s="87"/>
      <c r="L55" s="87"/>
      <c r="M55" s="87" t="s">
        <v>348</v>
      </c>
      <c r="N55" s="118">
        <v>43704.029340277775</v>
      </c>
      <c r="O55" s="118">
        <v>43704</v>
      </c>
      <c r="P55" s="119">
        <v>0.02934027777777778</v>
      </c>
      <c r="Q55" s="87" t="s">
        <v>438</v>
      </c>
      <c r="R55" s="87"/>
      <c r="S55" s="87"/>
      <c r="T55" s="87" t="s">
        <v>490</v>
      </c>
      <c r="U55" s="87"/>
      <c r="V55" s="87" t="b">
        <v>0</v>
      </c>
      <c r="W55" s="87">
        <v>0</v>
      </c>
      <c r="X55" s="87"/>
      <c r="Y55" s="87" t="b">
        <v>0</v>
      </c>
      <c r="Z55" s="87" t="s">
        <v>531</v>
      </c>
      <c r="AA55" s="87"/>
      <c r="AB55" s="87"/>
      <c r="AC55" s="87" t="b">
        <v>0</v>
      </c>
      <c r="AD55" s="87">
        <v>9</v>
      </c>
      <c r="AE55" s="87" t="s">
        <v>503</v>
      </c>
      <c r="AF55" s="87" t="s">
        <v>534</v>
      </c>
      <c r="AG55" s="87" t="b">
        <v>0</v>
      </c>
      <c r="AH55" s="87" t="s">
        <v>503</v>
      </c>
      <c r="AI55" s="87" t="s">
        <v>196</v>
      </c>
      <c r="AJ55" s="87">
        <v>0</v>
      </c>
      <c r="AK55" s="87">
        <v>0</v>
      </c>
      <c r="AL55" s="87"/>
      <c r="AM55" s="87"/>
      <c r="AN55" s="87"/>
      <c r="AO55" s="87"/>
      <c r="AP55" s="87"/>
      <c r="AQ55" s="87"/>
      <c r="AR55" s="87"/>
      <c r="AS55" s="87"/>
      <c r="AT55" s="87">
        <v>1</v>
      </c>
      <c r="AU55" s="87">
        <v>2</v>
      </c>
      <c r="AV55" s="87">
        <v>2</v>
      </c>
      <c r="AW55" s="87" t="s">
        <v>246</v>
      </c>
      <c r="AX55" s="87"/>
      <c r="AY55" s="87"/>
      <c r="AZ55" s="87"/>
      <c r="BA55" s="87"/>
      <c r="BB55" s="87"/>
      <c r="BC55" s="87"/>
      <c r="BD55" s="87"/>
      <c r="BE55" s="87"/>
      <c r="BF55" s="87"/>
      <c r="BG55" s="87" t="s">
        <v>585</v>
      </c>
      <c r="BH55" s="87">
        <v>3298</v>
      </c>
      <c r="BI55" s="87">
        <v>965</v>
      </c>
      <c r="BJ55" s="87">
        <v>854</v>
      </c>
      <c r="BK55" s="87">
        <v>19205</v>
      </c>
      <c r="BL55" s="87"/>
      <c r="BM55" s="87" t="s">
        <v>634</v>
      </c>
      <c r="BN55" s="87" t="s">
        <v>672</v>
      </c>
      <c r="BO55" s="87" t="s">
        <v>710</v>
      </c>
      <c r="BP55" s="87"/>
      <c r="BQ55" s="118">
        <v>42873.005266203705</v>
      </c>
      <c r="BR55" s="87" t="s">
        <v>743</v>
      </c>
      <c r="BS55" s="87" t="b">
        <v>1</v>
      </c>
      <c r="BT55" s="87" t="b">
        <v>0</v>
      </c>
      <c r="BU55" s="87" t="b">
        <v>0</v>
      </c>
      <c r="BV55" s="87"/>
      <c r="BW55" s="87">
        <v>20</v>
      </c>
      <c r="BX55" s="87"/>
      <c r="BY55" s="87" t="b">
        <v>0</v>
      </c>
      <c r="BZ55" s="87" t="s">
        <v>66</v>
      </c>
      <c r="CA55" s="87">
        <v>2</v>
      </c>
      <c r="CB55" s="87" t="s">
        <v>256</v>
      </c>
      <c r="CC55" s="87"/>
      <c r="CD55" s="87"/>
      <c r="CE55" s="87"/>
      <c r="CF55" s="87"/>
      <c r="CG55" s="87"/>
      <c r="CH55" s="87"/>
      <c r="CI55" s="87"/>
      <c r="CJ55" s="87"/>
      <c r="CK55" s="87"/>
      <c r="CL55" s="87" t="s">
        <v>586</v>
      </c>
      <c r="CM55" s="87">
        <v>3862</v>
      </c>
      <c r="CN55" s="87">
        <v>9241</v>
      </c>
      <c r="CO55" s="87">
        <v>8647</v>
      </c>
      <c r="CP55" s="87">
        <v>33712</v>
      </c>
      <c r="CQ55" s="87"/>
      <c r="CR55" s="87" t="s">
        <v>635</v>
      </c>
      <c r="CS55" s="87" t="s">
        <v>672</v>
      </c>
      <c r="CT55" s="87" t="s">
        <v>711</v>
      </c>
      <c r="CU55" s="87"/>
      <c r="CV55" s="118">
        <v>40122.1453587963</v>
      </c>
      <c r="CW55" s="87" t="s">
        <v>744</v>
      </c>
      <c r="CX55" s="87" t="b">
        <v>0</v>
      </c>
      <c r="CY55" s="87" t="b">
        <v>0</v>
      </c>
      <c r="CZ55" s="87" t="b">
        <v>1</v>
      </c>
      <c r="DA55" s="87"/>
      <c r="DB55" s="87">
        <v>860</v>
      </c>
      <c r="DC55" s="87" t="s">
        <v>766</v>
      </c>
      <c r="DD55" s="87" t="b">
        <v>1</v>
      </c>
      <c r="DE55" s="87" t="s">
        <v>66</v>
      </c>
      <c r="DF55" s="87">
        <v>2</v>
      </c>
      <c r="DG55" s="87">
        <v>14</v>
      </c>
      <c r="DH55" s="87">
        <v>14</v>
      </c>
      <c r="DI55" s="87">
        <v>2</v>
      </c>
      <c r="DJ55" s="87">
        <v>1</v>
      </c>
      <c r="DK55" s="87">
        <v>15.25</v>
      </c>
      <c r="DL55" s="87">
        <v>11.25</v>
      </c>
    </row>
    <row r="56" spans="1:116" ht="15">
      <c r="A56" s="87" t="s">
        <v>489</v>
      </c>
      <c r="B56" s="87" t="s">
        <v>489</v>
      </c>
      <c r="C56" s="87" t="s">
        <v>245</v>
      </c>
      <c r="D56" s="87" t="s">
        <v>279</v>
      </c>
      <c r="E56" s="87"/>
      <c r="F56" s="87" t="s">
        <v>285</v>
      </c>
      <c r="G56" s="118">
        <v>43703.87863425926</v>
      </c>
      <c r="H56" s="87" t="s">
        <v>290</v>
      </c>
      <c r="I56" s="87" t="s">
        <v>308</v>
      </c>
      <c r="J56" s="87" t="s">
        <v>315</v>
      </c>
      <c r="K56" s="87" t="s">
        <v>319</v>
      </c>
      <c r="L56" s="87" t="s">
        <v>330</v>
      </c>
      <c r="M56" s="87" t="s">
        <v>330</v>
      </c>
      <c r="N56" s="118">
        <v>43703.87863425926</v>
      </c>
      <c r="O56" s="118">
        <v>43703</v>
      </c>
      <c r="P56" s="119">
        <v>0.8786342592592593</v>
      </c>
      <c r="Q56" s="87" t="s">
        <v>437</v>
      </c>
      <c r="R56" s="87"/>
      <c r="S56" s="87"/>
      <c r="T56" s="87" t="s">
        <v>489</v>
      </c>
      <c r="U56" s="87"/>
      <c r="V56" s="87" t="b">
        <v>0</v>
      </c>
      <c r="W56" s="87">
        <v>7</v>
      </c>
      <c r="X56" s="87"/>
      <c r="Y56" s="87" t="b">
        <v>0</v>
      </c>
      <c r="Z56" s="87" t="s">
        <v>531</v>
      </c>
      <c r="AA56" s="87"/>
      <c r="AB56" s="87"/>
      <c r="AC56" s="87" t="b">
        <v>0</v>
      </c>
      <c r="AD56" s="87">
        <v>0</v>
      </c>
      <c r="AE56" s="87"/>
      <c r="AF56" s="87" t="s">
        <v>533</v>
      </c>
      <c r="AG56" s="87" t="b">
        <v>0</v>
      </c>
      <c r="AH56" s="87" t="s">
        <v>489</v>
      </c>
      <c r="AI56" s="87" t="s">
        <v>196</v>
      </c>
      <c r="AJ56" s="87">
        <v>0</v>
      </c>
      <c r="AK56" s="87">
        <v>0</v>
      </c>
      <c r="AL56" s="87"/>
      <c r="AM56" s="87"/>
      <c r="AN56" s="87"/>
      <c r="AO56" s="87"/>
      <c r="AP56" s="87"/>
      <c r="AQ56" s="87"/>
      <c r="AR56" s="87"/>
      <c r="AS56" s="87"/>
      <c r="AT56" s="87">
        <v>1</v>
      </c>
      <c r="AU56" s="87">
        <v>4</v>
      </c>
      <c r="AV56" s="87">
        <v>4</v>
      </c>
      <c r="AW56" s="87" t="s">
        <v>245</v>
      </c>
      <c r="AX56" s="87"/>
      <c r="AY56" s="87"/>
      <c r="AZ56" s="87"/>
      <c r="BA56" s="87"/>
      <c r="BB56" s="87"/>
      <c r="BC56" s="87"/>
      <c r="BD56" s="87"/>
      <c r="BE56" s="87"/>
      <c r="BF56" s="87"/>
      <c r="BG56" s="87" t="s">
        <v>581</v>
      </c>
      <c r="BH56" s="87">
        <v>920</v>
      </c>
      <c r="BI56" s="87">
        <v>251</v>
      </c>
      <c r="BJ56" s="87">
        <v>388</v>
      </c>
      <c r="BK56" s="87">
        <v>1096</v>
      </c>
      <c r="BL56" s="87"/>
      <c r="BM56" s="87" t="s">
        <v>630</v>
      </c>
      <c r="BN56" s="87" t="s">
        <v>668</v>
      </c>
      <c r="BO56" s="87" t="s">
        <v>706</v>
      </c>
      <c r="BP56" s="87"/>
      <c r="BQ56" s="118">
        <v>42834.08710648148</v>
      </c>
      <c r="BR56" s="87" t="s">
        <v>740</v>
      </c>
      <c r="BS56" s="87" t="b">
        <v>1</v>
      </c>
      <c r="BT56" s="87" t="b">
        <v>0</v>
      </c>
      <c r="BU56" s="87" t="b">
        <v>0</v>
      </c>
      <c r="BV56" s="87"/>
      <c r="BW56" s="87">
        <v>2</v>
      </c>
      <c r="BX56" s="87"/>
      <c r="BY56" s="87" t="b">
        <v>0</v>
      </c>
      <c r="BZ56" s="87" t="s">
        <v>66</v>
      </c>
      <c r="CA56" s="87">
        <v>4</v>
      </c>
      <c r="CB56" s="87" t="s">
        <v>279</v>
      </c>
      <c r="CC56" s="87"/>
      <c r="CD56" s="87"/>
      <c r="CE56" s="87"/>
      <c r="CF56" s="87"/>
      <c r="CG56" s="87"/>
      <c r="CH56" s="87"/>
      <c r="CI56" s="87"/>
      <c r="CJ56" s="87"/>
      <c r="CK56" s="87"/>
      <c r="CL56" s="87" t="s">
        <v>584</v>
      </c>
      <c r="CM56" s="87">
        <v>95</v>
      </c>
      <c r="CN56" s="87">
        <v>40</v>
      </c>
      <c r="CO56" s="87">
        <v>45</v>
      </c>
      <c r="CP56" s="87">
        <v>63</v>
      </c>
      <c r="CQ56" s="87"/>
      <c r="CR56" s="87" t="s">
        <v>633</v>
      </c>
      <c r="CS56" s="87" t="s">
        <v>670</v>
      </c>
      <c r="CT56" s="87" t="s">
        <v>709</v>
      </c>
      <c r="CU56" s="87"/>
      <c r="CV56" s="118">
        <v>42239.78251157407</v>
      </c>
      <c r="CW56" s="87" t="s">
        <v>742</v>
      </c>
      <c r="CX56" s="87" t="b">
        <v>0</v>
      </c>
      <c r="CY56" s="87" t="b">
        <v>0</v>
      </c>
      <c r="CZ56" s="87" t="b">
        <v>1</v>
      </c>
      <c r="DA56" s="87"/>
      <c r="DB56" s="87">
        <v>0</v>
      </c>
      <c r="DC56" s="87" t="s">
        <v>765</v>
      </c>
      <c r="DD56" s="87" t="b">
        <v>0</v>
      </c>
      <c r="DE56" s="87" t="s">
        <v>65</v>
      </c>
      <c r="DF56" s="87">
        <v>4</v>
      </c>
      <c r="DG56" s="87">
        <v>17</v>
      </c>
      <c r="DH56" s="87">
        <v>17</v>
      </c>
      <c r="DI56" s="87">
        <v>1</v>
      </c>
      <c r="DJ56" s="87">
        <v>1</v>
      </c>
      <c r="DK56" s="87">
        <v>15</v>
      </c>
      <c r="DL56" s="87">
        <v>15</v>
      </c>
    </row>
    <row r="57" spans="1:116" ht="15">
      <c r="A57" s="87" t="s">
        <v>489</v>
      </c>
      <c r="B57" s="87" t="s">
        <v>489</v>
      </c>
      <c r="C57" s="87" t="s">
        <v>245</v>
      </c>
      <c r="D57" s="87" t="s">
        <v>278</v>
      </c>
      <c r="E57" s="87"/>
      <c r="F57" s="87" t="s">
        <v>285</v>
      </c>
      <c r="G57" s="118">
        <v>43703.87863425926</v>
      </c>
      <c r="H57" s="87" t="s">
        <v>290</v>
      </c>
      <c r="I57" s="87" t="s">
        <v>308</v>
      </c>
      <c r="J57" s="87" t="s">
        <v>315</v>
      </c>
      <c r="K57" s="87" t="s">
        <v>319</v>
      </c>
      <c r="L57" s="87" t="s">
        <v>330</v>
      </c>
      <c r="M57" s="87" t="s">
        <v>330</v>
      </c>
      <c r="N57" s="118">
        <v>43703.87863425926</v>
      </c>
      <c r="O57" s="118">
        <v>43703</v>
      </c>
      <c r="P57" s="119">
        <v>0.8786342592592593</v>
      </c>
      <c r="Q57" s="87" t="s">
        <v>437</v>
      </c>
      <c r="R57" s="87"/>
      <c r="S57" s="87"/>
      <c r="T57" s="87" t="s">
        <v>489</v>
      </c>
      <c r="U57" s="87"/>
      <c r="V57" s="87" t="b">
        <v>0</v>
      </c>
      <c r="W57" s="87">
        <v>7</v>
      </c>
      <c r="X57" s="87"/>
      <c r="Y57" s="87" t="b">
        <v>0</v>
      </c>
      <c r="Z57" s="87" t="s">
        <v>531</v>
      </c>
      <c r="AA57" s="87"/>
      <c r="AB57" s="87"/>
      <c r="AC57" s="87" t="b">
        <v>0</v>
      </c>
      <c r="AD57" s="87">
        <v>0</v>
      </c>
      <c r="AE57" s="87"/>
      <c r="AF57" s="87" t="s">
        <v>533</v>
      </c>
      <c r="AG57" s="87" t="b">
        <v>0</v>
      </c>
      <c r="AH57" s="87" t="s">
        <v>489</v>
      </c>
      <c r="AI57" s="87" t="s">
        <v>196</v>
      </c>
      <c r="AJ57" s="87">
        <v>0</v>
      </c>
      <c r="AK57" s="87">
        <v>0</v>
      </c>
      <c r="AL57" s="87"/>
      <c r="AM57" s="87"/>
      <c r="AN57" s="87"/>
      <c r="AO57" s="87"/>
      <c r="AP57" s="87"/>
      <c r="AQ57" s="87"/>
      <c r="AR57" s="87"/>
      <c r="AS57" s="87"/>
      <c r="AT57" s="87">
        <v>1</v>
      </c>
      <c r="AU57" s="87">
        <v>4</v>
      </c>
      <c r="AV57" s="87">
        <v>4</v>
      </c>
      <c r="AW57" s="87" t="s">
        <v>245</v>
      </c>
      <c r="AX57" s="87"/>
      <c r="AY57" s="87"/>
      <c r="AZ57" s="87"/>
      <c r="BA57" s="87"/>
      <c r="BB57" s="87"/>
      <c r="BC57" s="87"/>
      <c r="BD57" s="87"/>
      <c r="BE57" s="87"/>
      <c r="BF57" s="87"/>
      <c r="BG57" s="87" t="s">
        <v>581</v>
      </c>
      <c r="BH57" s="87">
        <v>920</v>
      </c>
      <c r="BI57" s="87">
        <v>251</v>
      </c>
      <c r="BJ57" s="87">
        <v>388</v>
      </c>
      <c r="BK57" s="87">
        <v>1096</v>
      </c>
      <c r="BL57" s="87"/>
      <c r="BM57" s="87" t="s">
        <v>630</v>
      </c>
      <c r="BN57" s="87" t="s">
        <v>668</v>
      </c>
      <c r="BO57" s="87" t="s">
        <v>706</v>
      </c>
      <c r="BP57" s="87"/>
      <c r="BQ57" s="118">
        <v>42834.08710648148</v>
      </c>
      <c r="BR57" s="87" t="s">
        <v>740</v>
      </c>
      <c r="BS57" s="87" t="b">
        <v>1</v>
      </c>
      <c r="BT57" s="87" t="b">
        <v>0</v>
      </c>
      <c r="BU57" s="87" t="b">
        <v>0</v>
      </c>
      <c r="BV57" s="87"/>
      <c r="BW57" s="87">
        <v>2</v>
      </c>
      <c r="BX57" s="87"/>
      <c r="BY57" s="87" t="b">
        <v>0</v>
      </c>
      <c r="BZ57" s="87" t="s">
        <v>66</v>
      </c>
      <c r="CA57" s="87">
        <v>4</v>
      </c>
      <c r="CB57" s="87" t="s">
        <v>278</v>
      </c>
      <c r="CC57" s="87"/>
      <c r="CD57" s="87"/>
      <c r="CE57" s="87"/>
      <c r="CF57" s="87"/>
      <c r="CG57" s="87"/>
      <c r="CH57" s="87"/>
      <c r="CI57" s="87"/>
      <c r="CJ57" s="87"/>
      <c r="CK57" s="87"/>
      <c r="CL57" s="87" t="s">
        <v>583</v>
      </c>
      <c r="CM57" s="87">
        <v>122</v>
      </c>
      <c r="CN57" s="87">
        <v>113</v>
      </c>
      <c r="CO57" s="87">
        <v>72</v>
      </c>
      <c r="CP57" s="87">
        <v>34</v>
      </c>
      <c r="CQ57" s="87"/>
      <c r="CR57" s="87" t="s">
        <v>632</v>
      </c>
      <c r="CS57" s="87" t="s">
        <v>671</v>
      </c>
      <c r="CT57" s="87" t="s">
        <v>708</v>
      </c>
      <c r="CU57" s="87"/>
      <c r="CV57" s="118">
        <v>40595.73452546296</v>
      </c>
      <c r="CW57" s="87"/>
      <c r="CX57" s="87" t="b">
        <v>1</v>
      </c>
      <c r="CY57" s="87" t="b">
        <v>0</v>
      </c>
      <c r="CZ57" s="87" t="b">
        <v>1</v>
      </c>
      <c r="DA57" s="87"/>
      <c r="DB57" s="87">
        <v>1</v>
      </c>
      <c r="DC57" s="87" t="s">
        <v>765</v>
      </c>
      <c r="DD57" s="87" t="b">
        <v>0</v>
      </c>
      <c r="DE57" s="87" t="s">
        <v>65</v>
      </c>
      <c r="DF57" s="87">
        <v>4</v>
      </c>
      <c r="DG57" s="87">
        <v>17</v>
      </c>
      <c r="DH57" s="87">
        <v>17</v>
      </c>
      <c r="DI57" s="87">
        <v>1</v>
      </c>
      <c r="DJ57" s="87">
        <v>1</v>
      </c>
      <c r="DK57" s="87">
        <v>15</v>
      </c>
      <c r="DL57" s="87">
        <v>15</v>
      </c>
    </row>
    <row r="58" spans="1:116" ht="15">
      <c r="A58" s="87" t="s">
        <v>489</v>
      </c>
      <c r="B58" s="87" t="s">
        <v>489</v>
      </c>
      <c r="C58" s="87" t="s">
        <v>245</v>
      </c>
      <c r="D58" s="87" t="s">
        <v>277</v>
      </c>
      <c r="E58" s="87"/>
      <c r="F58" s="87" t="s">
        <v>285</v>
      </c>
      <c r="G58" s="118">
        <v>43703.87863425926</v>
      </c>
      <c r="H58" s="87" t="s">
        <v>290</v>
      </c>
      <c r="I58" s="87" t="s">
        <v>308</v>
      </c>
      <c r="J58" s="87" t="s">
        <v>315</v>
      </c>
      <c r="K58" s="87" t="s">
        <v>319</v>
      </c>
      <c r="L58" s="87" t="s">
        <v>330</v>
      </c>
      <c r="M58" s="87" t="s">
        <v>330</v>
      </c>
      <c r="N58" s="118">
        <v>43703.87863425926</v>
      </c>
      <c r="O58" s="118">
        <v>43703</v>
      </c>
      <c r="P58" s="119">
        <v>0.8786342592592593</v>
      </c>
      <c r="Q58" s="87" t="s">
        <v>437</v>
      </c>
      <c r="R58" s="87"/>
      <c r="S58" s="87"/>
      <c r="T58" s="87" t="s">
        <v>489</v>
      </c>
      <c r="U58" s="87"/>
      <c r="V58" s="87" t="b">
        <v>0</v>
      </c>
      <c r="W58" s="87">
        <v>7</v>
      </c>
      <c r="X58" s="87"/>
      <c r="Y58" s="87" t="b">
        <v>0</v>
      </c>
      <c r="Z58" s="87" t="s">
        <v>531</v>
      </c>
      <c r="AA58" s="87"/>
      <c r="AB58" s="87"/>
      <c r="AC58" s="87" t="b">
        <v>0</v>
      </c>
      <c r="AD58" s="87">
        <v>0</v>
      </c>
      <c r="AE58" s="87"/>
      <c r="AF58" s="87" t="s">
        <v>533</v>
      </c>
      <c r="AG58" s="87" t="b">
        <v>0</v>
      </c>
      <c r="AH58" s="87" t="s">
        <v>489</v>
      </c>
      <c r="AI58" s="87" t="s">
        <v>196</v>
      </c>
      <c r="AJ58" s="87">
        <v>0</v>
      </c>
      <c r="AK58" s="87">
        <v>0</v>
      </c>
      <c r="AL58" s="87"/>
      <c r="AM58" s="87"/>
      <c r="AN58" s="87"/>
      <c r="AO58" s="87"/>
      <c r="AP58" s="87"/>
      <c r="AQ58" s="87"/>
      <c r="AR58" s="87"/>
      <c r="AS58" s="87"/>
      <c r="AT58" s="87">
        <v>1</v>
      </c>
      <c r="AU58" s="87">
        <v>4</v>
      </c>
      <c r="AV58" s="87">
        <v>4</v>
      </c>
      <c r="AW58" s="87" t="s">
        <v>245</v>
      </c>
      <c r="AX58" s="87"/>
      <c r="AY58" s="87"/>
      <c r="AZ58" s="87"/>
      <c r="BA58" s="87"/>
      <c r="BB58" s="87"/>
      <c r="BC58" s="87"/>
      <c r="BD58" s="87"/>
      <c r="BE58" s="87"/>
      <c r="BF58" s="87"/>
      <c r="BG58" s="87" t="s">
        <v>581</v>
      </c>
      <c r="BH58" s="87">
        <v>920</v>
      </c>
      <c r="BI58" s="87">
        <v>251</v>
      </c>
      <c r="BJ58" s="87">
        <v>388</v>
      </c>
      <c r="BK58" s="87">
        <v>1096</v>
      </c>
      <c r="BL58" s="87"/>
      <c r="BM58" s="87" t="s">
        <v>630</v>
      </c>
      <c r="BN58" s="87" t="s">
        <v>668</v>
      </c>
      <c r="BO58" s="87" t="s">
        <v>706</v>
      </c>
      <c r="BP58" s="87"/>
      <c r="BQ58" s="118">
        <v>42834.08710648148</v>
      </c>
      <c r="BR58" s="87" t="s">
        <v>740</v>
      </c>
      <c r="BS58" s="87" t="b">
        <v>1</v>
      </c>
      <c r="BT58" s="87" t="b">
        <v>0</v>
      </c>
      <c r="BU58" s="87" t="b">
        <v>0</v>
      </c>
      <c r="BV58" s="87"/>
      <c r="BW58" s="87">
        <v>2</v>
      </c>
      <c r="BX58" s="87"/>
      <c r="BY58" s="87" t="b">
        <v>0</v>
      </c>
      <c r="BZ58" s="87" t="s">
        <v>66</v>
      </c>
      <c r="CA58" s="87">
        <v>4</v>
      </c>
      <c r="CB58" s="87" t="s">
        <v>277</v>
      </c>
      <c r="CC58" s="87"/>
      <c r="CD58" s="87"/>
      <c r="CE58" s="87"/>
      <c r="CF58" s="87"/>
      <c r="CG58" s="87"/>
      <c r="CH58" s="87"/>
      <c r="CI58" s="87"/>
      <c r="CJ58" s="87"/>
      <c r="CK58" s="87"/>
      <c r="CL58" s="87" t="s">
        <v>582</v>
      </c>
      <c r="CM58" s="87">
        <v>779</v>
      </c>
      <c r="CN58" s="87">
        <v>2558</v>
      </c>
      <c r="CO58" s="87">
        <v>4964</v>
      </c>
      <c r="CP58" s="87">
        <v>845</v>
      </c>
      <c r="CQ58" s="87"/>
      <c r="CR58" s="87" t="s">
        <v>631</v>
      </c>
      <c r="CS58" s="87" t="s">
        <v>670</v>
      </c>
      <c r="CT58" s="87" t="s">
        <v>707</v>
      </c>
      <c r="CU58" s="87"/>
      <c r="CV58" s="118">
        <v>39779.61645833333</v>
      </c>
      <c r="CW58" s="87" t="s">
        <v>741</v>
      </c>
      <c r="CX58" s="87" t="b">
        <v>0</v>
      </c>
      <c r="CY58" s="87" t="b">
        <v>0</v>
      </c>
      <c r="CZ58" s="87" t="b">
        <v>0</v>
      </c>
      <c r="DA58" s="87"/>
      <c r="DB58" s="87">
        <v>109</v>
      </c>
      <c r="DC58" s="87" t="s">
        <v>769</v>
      </c>
      <c r="DD58" s="87" t="b">
        <v>0</v>
      </c>
      <c r="DE58" s="87" t="s">
        <v>65</v>
      </c>
      <c r="DF58" s="87">
        <v>4</v>
      </c>
      <c r="DG58" s="87">
        <v>17</v>
      </c>
      <c r="DH58" s="87">
        <v>17</v>
      </c>
      <c r="DI58" s="87">
        <v>1</v>
      </c>
      <c r="DJ58" s="87">
        <v>1</v>
      </c>
      <c r="DK58" s="87">
        <v>15</v>
      </c>
      <c r="DL58" s="87">
        <v>15</v>
      </c>
    </row>
    <row r="59" spans="1:116" ht="15">
      <c r="A59" s="87" t="s">
        <v>489</v>
      </c>
      <c r="B59" s="87" t="s">
        <v>489</v>
      </c>
      <c r="C59" s="87" t="s">
        <v>245</v>
      </c>
      <c r="D59" s="87" t="s">
        <v>274</v>
      </c>
      <c r="E59" s="87"/>
      <c r="F59" s="87" t="s">
        <v>285</v>
      </c>
      <c r="G59" s="118">
        <v>43703.87863425926</v>
      </c>
      <c r="H59" s="87" t="s">
        <v>290</v>
      </c>
      <c r="I59" s="87" t="s">
        <v>308</v>
      </c>
      <c r="J59" s="87" t="s">
        <v>315</v>
      </c>
      <c r="K59" s="87" t="s">
        <v>319</v>
      </c>
      <c r="L59" s="87" t="s">
        <v>330</v>
      </c>
      <c r="M59" s="87" t="s">
        <v>330</v>
      </c>
      <c r="N59" s="118">
        <v>43703.87863425926</v>
      </c>
      <c r="O59" s="118">
        <v>43703</v>
      </c>
      <c r="P59" s="119">
        <v>0.8786342592592593</v>
      </c>
      <c r="Q59" s="87" t="s">
        <v>437</v>
      </c>
      <c r="R59" s="87"/>
      <c r="S59" s="87"/>
      <c r="T59" s="87" t="s">
        <v>489</v>
      </c>
      <c r="U59" s="87"/>
      <c r="V59" s="87" t="b">
        <v>0</v>
      </c>
      <c r="W59" s="87">
        <v>7</v>
      </c>
      <c r="X59" s="87"/>
      <c r="Y59" s="87" t="b">
        <v>0</v>
      </c>
      <c r="Z59" s="87" t="s">
        <v>531</v>
      </c>
      <c r="AA59" s="87"/>
      <c r="AB59" s="87"/>
      <c r="AC59" s="87" t="b">
        <v>0</v>
      </c>
      <c r="AD59" s="87">
        <v>0</v>
      </c>
      <c r="AE59" s="87"/>
      <c r="AF59" s="87" t="s">
        <v>533</v>
      </c>
      <c r="AG59" s="87" t="b">
        <v>0</v>
      </c>
      <c r="AH59" s="87" t="s">
        <v>489</v>
      </c>
      <c r="AI59" s="87" t="s">
        <v>196</v>
      </c>
      <c r="AJ59" s="87">
        <v>0</v>
      </c>
      <c r="AK59" s="87">
        <v>0</v>
      </c>
      <c r="AL59" s="87"/>
      <c r="AM59" s="87"/>
      <c r="AN59" s="87"/>
      <c r="AO59" s="87"/>
      <c r="AP59" s="87"/>
      <c r="AQ59" s="87"/>
      <c r="AR59" s="87"/>
      <c r="AS59" s="87"/>
      <c r="AT59" s="87">
        <v>1</v>
      </c>
      <c r="AU59" s="87">
        <v>4</v>
      </c>
      <c r="AV59" s="87">
        <v>1</v>
      </c>
      <c r="AW59" s="87" t="s">
        <v>245</v>
      </c>
      <c r="AX59" s="87"/>
      <c r="AY59" s="87"/>
      <c r="AZ59" s="87"/>
      <c r="BA59" s="87"/>
      <c r="BB59" s="87"/>
      <c r="BC59" s="87"/>
      <c r="BD59" s="87"/>
      <c r="BE59" s="87"/>
      <c r="BF59" s="87"/>
      <c r="BG59" s="87" t="s">
        <v>581</v>
      </c>
      <c r="BH59" s="87">
        <v>920</v>
      </c>
      <c r="BI59" s="87">
        <v>251</v>
      </c>
      <c r="BJ59" s="87">
        <v>388</v>
      </c>
      <c r="BK59" s="87">
        <v>1096</v>
      </c>
      <c r="BL59" s="87"/>
      <c r="BM59" s="87" t="s">
        <v>630</v>
      </c>
      <c r="BN59" s="87" t="s">
        <v>668</v>
      </c>
      <c r="BO59" s="87" t="s">
        <v>706</v>
      </c>
      <c r="BP59" s="87"/>
      <c r="BQ59" s="118">
        <v>42834.08710648148</v>
      </c>
      <c r="BR59" s="87" t="s">
        <v>740</v>
      </c>
      <c r="BS59" s="87" t="b">
        <v>1</v>
      </c>
      <c r="BT59" s="87" t="b">
        <v>0</v>
      </c>
      <c r="BU59" s="87" t="b">
        <v>0</v>
      </c>
      <c r="BV59" s="87"/>
      <c r="BW59" s="87">
        <v>2</v>
      </c>
      <c r="BX59" s="87"/>
      <c r="BY59" s="87" t="b">
        <v>0</v>
      </c>
      <c r="BZ59" s="87" t="s">
        <v>66</v>
      </c>
      <c r="CA59" s="87">
        <v>4</v>
      </c>
      <c r="CB59" s="87" t="s">
        <v>274</v>
      </c>
      <c r="CC59" s="87"/>
      <c r="CD59" s="87"/>
      <c r="CE59" s="87"/>
      <c r="CF59" s="87"/>
      <c r="CG59" s="87"/>
      <c r="CH59" s="87"/>
      <c r="CI59" s="87"/>
      <c r="CJ59" s="87"/>
      <c r="CK59" s="87"/>
      <c r="CL59" s="87" t="s">
        <v>571</v>
      </c>
      <c r="CM59" s="87">
        <v>79</v>
      </c>
      <c r="CN59" s="87">
        <v>126</v>
      </c>
      <c r="CO59" s="87">
        <v>710</v>
      </c>
      <c r="CP59" s="87">
        <v>2</v>
      </c>
      <c r="CQ59" s="87"/>
      <c r="CR59" s="87" t="s">
        <v>619</v>
      </c>
      <c r="CS59" s="87" t="s">
        <v>538</v>
      </c>
      <c r="CT59" s="87" t="s">
        <v>697</v>
      </c>
      <c r="CU59" s="87"/>
      <c r="CV59" s="118">
        <v>42600.21954861111</v>
      </c>
      <c r="CW59" s="87" t="s">
        <v>730</v>
      </c>
      <c r="CX59" s="87" t="b">
        <v>1</v>
      </c>
      <c r="CY59" s="87" t="b">
        <v>0</v>
      </c>
      <c r="CZ59" s="87" t="b">
        <v>0</v>
      </c>
      <c r="DA59" s="87"/>
      <c r="DB59" s="87">
        <v>2</v>
      </c>
      <c r="DC59" s="87"/>
      <c r="DD59" s="87" t="b">
        <v>0</v>
      </c>
      <c r="DE59" s="87" t="s">
        <v>65</v>
      </c>
      <c r="DF59" s="87">
        <v>1</v>
      </c>
      <c r="DG59" s="87">
        <v>17</v>
      </c>
      <c r="DH59" s="87">
        <v>17</v>
      </c>
      <c r="DI59" s="87">
        <v>1</v>
      </c>
      <c r="DJ59" s="87">
        <v>1</v>
      </c>
      <c r="DK59" s="87">
        <v>15</v>
      </c>
      <c r="DL59" s="87">
        <v>15</v>
      </c>
    </row>
    <row r="60" spans="1:116" ht="15">
      <c r="A60" s="87" t="s">
        <v>488</v>
      </c>
      <c r="B60" s="87" t="s">
        <v>487</v>
      </c>
      <c r="C60" s="87" t="s">
        <v>244</v>
      </c>
      <c r="D60" s="87" t="s">
        <v>276</v>
      </c>
      <c r="E60" s="87"/>
      <c r="F60" s="87" t="s">
        <v>285</v>
      </c>
      <c r="G60" s="118">
        <v>43703.781875</v>
      </c>
      <c r="H60" s="87" t="s">
        <v>289</v>
      </c>
      <c r="I60" s="87"/>
      <c r="J60" s="87"/>
      <c r="K60" s="87"/>
      <c r="L60" s="87"/>
      <c r="M60" s="87" t="s">
        <v>347</v>
      </c>
      <c r="N60" s="118">
        <v>43703.781875</v>
      </c>
      <c r="O60" s="118">
        <v>43703</v>
      </c>
      <c r="P60" s="119">
        <v>0.781875</v>
      </c>
      <c r="Q60" s="87" t="s">
        <v>436</v>
      </c>
      <c r="R60" s="87"/>
      <c r="S60" s="87"/>
      <c r="T60" s="87" t="s">
        <v>488</v>
      </c>
      <c r="U60" s="87"/>
      <c r="V60" s="87" t="b">
        <v>0</v>
      </c>
      <c r="W60" s="87">
        <v>0</v>
      </c>
      <c r="X60" s="87"/>
      <c r="Y60" s="87" t="b">
        <v>0</v>
      </c>
      <c r="Z60" s="87" t="s">
        <v>531</v>
      </c>
      <c r="AA60" s="87"/>
      <c r="AB60" s="87"/>
      <c r="AC60" s="87" t="b">
        <v>0</v>
      </c>
      <c r="AD60" s="87">
        <v>1</v>
      </c>
      <c r="AE60" s="87" t="s">
        <v>487</v>
      </c>
      <c r="AF60" s="87" t="s">
        <v>533</v>
      </c>
      <c r="AG60" s="87" t="b">
        <v>0</v>
      </c>
      <c r="AH60" s="87" t="s">
        <v>487</v>
      </c>
      <c r="AI60" s="87" t="s">
        <v>196</v>
      </c>
      <c r="AJ60" s="87">
        <v>0</v>
      </c>
      <c r="AK60" s="87">
        <v>0</v>
      </c>
      <c r="AL60" s="87"/>
      <c r="AM60" s="87"/>
      <c r="AN60" s="87"/>
      <c r="AO60" s="87"/>
      <c r="AP60" s="87"/>
      <c r="AQ60" s="87"/>
      <c r="AR60" s="87"/>
      <c r="AS60" s="87"/>
      <c r="AT60" s="87">
        <v>1</v>
      </c>
      <c r="AU60" s="87">
        <v>5</v>
      </c>
      <c r="AV60" s="87">
        <v>5</v>
      </c>
      <c r="AW60" s="87" t="s">
        <v>244</v>
      </c>
      <c r="AX60" s="87"/>
      <c r="AY60" s="87"/>
      <c r="AZ60" s="87"/>
      <c r="BA60" s="87"/>
      <c r="BB60" s="87"/>
      <c r="BC60" s="87"/>
      <c r="BD60" s="87"/>
      <c r="BE60" s="87"/>
      <c r="BF60" s="87"/>
      <c r="BG60" s="87" t="s">
        <v>580</v>
      </c>
      <c r="BH60" s="87">
        <v>1556</v>
      </c>
      <c r="BI60" s="87">
        <v>515</v>
      </c>
      <c r="BJ60" s="87">
        <v>85090</v>
      </c>
      <c r="BK60" s="87">
        <v>85886</v>
      </c>
      <c r="BL60" s="87"/>
      <c r="BM60" s="87" t="s">
        <v>629</v>
      </c>
      <c r="BN60" s="87" t="s">
        <v>959</v>
      </c>
      <c r="BO60" s="87"/>
      <c r="BP60" s="87"/>
      <c r="BQ60" s="118">
        <v>40482.778912037036</v>
      </c>
      <c r="BR60" s="87" t="s">
        <v>739</v>
      </c>
      <c r="BS60" s="87" t="b">
        <v>1</v>
      </c>
      <c r="BT60" s="87" t="b">
        <v>0</v>
      </c>
      <c r="BU60" s="87" t="b">
        <v>0</v>
      </c>
      <c r="BV60" s="87"/>
      <c r="BW60" s="87">
        <v>15</v>
      </c>
      <c r="BX60" s="87" t="s">
        <v>765</v>
      </c>
      <c r="BY60" s="87" t="b">
        <v>0</v>
      </c>
      <c r="BZ60" s="87" t="s">
        <v>66</v>
      </c>
      <c r="CA60" s="87">
        <v>5</v>
      </c>
      <c r="CB60" s="87" t="s">
        <v>276</v>
      </c>
      <c r="CC60" s="87"/>
      <c r="CD60" s="87"/>
      <c r="CE60" s="87"/>
      <c r="CF60" s="87"/>
      <c r="CG60" s="87"/>
      <c r="CH60" s="87"/>
      <c r="CI60" s="87"/>
      <c r="CJ60" s="87"/>
      <c r="CK60" s="87"/>
      <c r="CL60" s="87" t="s">
        <v>579</v>
      </c>
      <c r="CM60" s="87">
        <v>296</v>
      </c>
      <c r="CN60" s="87">
        <v>844</v>
      </c>
      <c r="CO60" s="87">
        <v>197</v>
      </c>
      <c r="CP60" s="87">
        <v>957</v>
      </c>
      <c r="CQ60" s="87"/>
      <c r="CR60" s="87" t="s">
        <v>628</v>
      </c>
      <c r="CS60" s="87" t="s">
        <v>668</v>
      </c>
      <c r="CT60" s="87" t="s">
        <v>705</v>
      </c>
      <c r="CU60" s="87"/>
      <c r="CV60" s="118">
        <v>41413.76574074074</v>
      </c>
      <c r="CW60" s="87" t="s">
        <v>738</v>
      </c>
      <c r="CX60" s="87" t="b">
        <v>0</v>
      </c>
      <c r="CY60" s="87" t="b">
        <v>0</v>
      </c>
      <c r="CZ60" s="87" t="b">
        <v>0</v>
      </c>
      <c r="DA60" s="87"/>
      <c r="DB60" s="87">
        <v>15</v>
      </c>
      <c r="DC60" s="87" t="s">
        <v>765</v>
      </c>
      <c r="DD60" s="87" t="b">
        <v>0</v>
      </c>
      <c r="DE60" s="87" t="s">
        <v>65</v>
      </c>
      <c r="DF60" s="87">
        <v>5</v>
      </c>
      <c r="DG60" s="87">
        <v>18</v>
      </c>
      <c r="DH60" s="87">
        <v>18</v>
      </c>
      <c r="DI60" s="87">
        <v>2</v>
      </c>
      <c r="DJ60" s="87">
        <v>1</v>
      </c>
      <c r="DK60" s="87">
        <v>16.25</v>
      </c>
      <c r="DL60" s="87">
        <v>16.25</v>
      </c>
    </row>
    <row r="61" spans="1:116" ht="15">
      <c r="A61" s="87" t="s">
        <v>488</v>
      </c>
      <c r="B61" s="87" t="s">
        <v>487</v>
      </c>
      <c r="C61" s="87" t="s">
        <v>244</v>
      </c>
      <c r="D61" s="87" t="s">
        <v>275</v>
      </c>
      <c r="E61" s="87"/>
      <c r="F61" s="87" t="s">
        <v>285</v>
      </c>
      <c r="G61" s="118">
        <v>43703.781875</v>
      </c>
      <c r="H61" s="87" t="s">
        <v>289</v>
      </c>
      <c r="I61" s="87"/>
      <c r="J61" s="87"/>
      <c r="K61" s="87"/>
      <c r="L61" s="87"/>
      <c r="M61" s="87" t="s">
        <v>347</v>
      </c>
      <c r="N61" s="118">
        <v>43703.781875</v>
      </c>
      <c r="O61" s="118">
        <v>43703</v>
      </c>
      <c r="P61" s="119">
        <v>0.781875</v>
      </c>
      <c r="Q61" s="87" t="s">
        <v>436</v>
      </c>
      <c r="R61" s="87"/>
      <c r="S61" s="87"/>
      <c r="T61" s="87" t="s">
        <v>488</v>
      </c>
      <c r="U61" s="87"/>
      <c r="V61" s="87" t="b">
        <v>0</v>
      </c>
      <c r="W61" s="87">
        <v>0</v>
      </c>
      <c r="X61" s="87"/>
      <c r="Y61" s="87" t="b">
        <v>0</v>
      </c>
      <c r="Z61" s="87" t="s">
        <v>531</v>
      </c>
      <c r="AA61" s="87"/>
      <c r="AB61" s="87"/>
      <c r="AC61" s="87" t="b">
        <v>0</v>
      </c>
      <c r="AD61" s="87">
        <v>1</v>
      </c>
      <c r="AE61" s="87" t="s">
        <v>487</v>
      </c>
      <c r="AF61" s="87" t="s">
        <v>533</v>
      </c>
      <c r="AG61" s="87" t="b">
        <v>0</v>
      </c>
      <c r="AH61" s="87" t="s">
        <v>487</v>
      </c>
      <c r="AI61" s="87" t="s">
        <v>196</v>
      </c>
      <c r="AJ61" s="87">
        <v>0</v>
      </c>
      <c r="AK61" s="87">
        <v>0</v>
      </c>
      <c r="AL61" s="87"/>
      <c r="AM61" s="87"/>
      <c r="AN61" s="87"/>
      <c r="AO61" s="87"/>
      <c r="AP61" s="87"/>
      <c r="AQ61" s="87"/>
      <c r="AR61" s="87"/>
      <c r="AS61" s="87"/>
      <c r="AT61" s="87">
        <v>1</v>
      </c>
      <c r="AU61" s="87">
        <v>5</v>
      </c>
      <c r="AV61" s="87">
        <v>5</v>
      </c>
      <c r="AW61" s="87" t="s">
        <v>244</v>
      </c>
      <c r="AX61" s="87"/>
      <c r="AY61" s="87"/>
      <c r="AZ61" s="87"/>
      <c r="BA61" s="87"/>
      <c r="BB61" s="87"/>
      <c r="BC61" s="87"/>
      <c r="BD61" s="87"/>
      <c r="BE61" s="87"/>
      <c r="BF61" s="87"/>
      <c r="BG61" s="87" t="s">
        <v>580</v>
      </c>
      <c r="BH61" s="87">
        <v>1556</v>
      </c>
      <c r="BI61" s="87">
        <v>515</v>
      </c>
      <c r="BJ61" s="87">
        <v>85090</v>
      </c>
      <c r="BK61" s="87">
        <v>85886</v>
      </c>
      <c r="BL61" s="87"/>
      <c r="BM61" s="87" t="s">
        <v>629</v>
      </c>
      <c r="BN61" s="87" t="s">
        <v>959</v>
      </c>
      <c r="BO61" s="87"/>
      <c r="BP61" s="87"/>
      <c r="BQ61" s="118">
        <v>40482.778912037036</v>
      </c>
      <c r="BR61" s="87" t="s">
        <v>739</v>
      </c>
      <c r="BS61" s="87" t="b">
        <v>1</v>
      </c>
      <c r="BT61" s="87" t="b">
        <v>0</v>
      </c>
      <c r="BU61" s="87" t="b">
        <v>0</v>
      </c>
      <c r="BV61" s="87"/>
      <c r="BW61" s="87">
        <v>15</v>
      </c>
      <c r="BX61" s="87" t="s">
        <v>765</v>
      </c>
      <c r="BY61" s="87" t="b">
        <v>0</v>
      </c>
      <c r="BZ61" s="87" t="s">
        <v>66</v>
      </c>
      <c r="CA61" s="87">
        <v>5</v>
      </c>
      <c r="CB61" s="87" t="s">
        <v>275</v>
      </c>
      <c r="CC61" s="87"/>
      <c r="CD61" s="87"/>
      <c r="CE61" s="87"/>
      <c r="CF61" s="87"/>
      <c r="CG61" s="87"/>
      <c r="CH61" s="87"/>
      <c r="CI61" s="87"/>
      <c r="CJ61" s="87"/>
      <c r="CK61" s="87"/>
      <c r="CL61" s="87" t="s">
        <v>578</v>
      </c>
      <c r="CM61" s="87">
        <v>286</v>
      </c>
      <c r="CN61" s="87">
        <v>75</v>
      </c>
      <c r="CO61" s="87">
        <v>24</v>
      </c>
      <c r="CP61" s="87">
        <v>127</v>
      </c>
      <c r="CQ61" s="87"/>
      <c r="CR61" s="87" t="s">
        <v>627</v>
      </c>
      <c r="CS61" s="87" t="s">
        <v>667</v>
      </c>
      <c r="CT61" s="87" t="s">
        <v>704</v>
      </c>
      <c r="CU61" s="87"/>
      <c r="CV61" s="118">
        <v>41522.11681712963</v>
      </c>
      <c r="CW61" s="87" t="s">
        <v>737</v>
      </c>
      <c r="CX61" s="87" t="b">
        <v>0</v>
      </c>
      <c r="CY61" s="87" t="b">
        <v>0</v>
      </c>
      <c r="CZ61" s="87" t="b">
        <v>0</v>
      </c>
      <c r="DA61" s="87"/>
      <c r="DB61" s="87">
        <v>0</v>
      </c>
      <c r="DC61" s="87" t="s">
        <v>765</v>
      </c>
      <c r="DD61" s="87" t="b">
        <v>0</v>
      </c>
      <c r="DE61" s="87" t="s">
        <v>65</v>
      </c>
      <c r="DF61" s="87">
        <v>5</v>
      </c>
      <c r="DG61" s="87">
        <v>18</v>
      </c>
      <c r="DH61" s="87">
        <v>18</v>
      </c>
      <c r="DI61" s="87">
        <v>2</v>
      </c>
      <c r="DJ61" s="87">
        <v>1</v>
      </c>
      <c r="DK61" s="87">
        <v>16.25</v>
      </c>
      <c r="DL61" s="87">
        <v>16.25</v>
      </c>
    </row>
    <row r="62" spans="1:116" ht="15">
      <c r="A62" s="87" t="s">
        <v>488</v>
      </c>
      <c r="B62" s="87" t="s">
        <v>487</v>
      </c>
      <c r="C62" s="87" t="s">
        <v>244</v>
      </c>
      <c r="D62" s="87" t="s">
        <v>243</v>
      </c>
      <c r="E62" s="87"/>
      <c r="F62" s="87" t="s">
        <v>286</v>
      </c>
      <c r="G62" s="118">
        <v>43703.781875</v>
      </c>
      <c r="H62" s="87" t="s">
        <v>289</v>
      </c>
      <c r="I62" s="87"/>
      <c r="J62" s="87"/>
      <c r="K62" s="87"/>
      <c r="L62" s="87"/>
      <c r="M62" s="87" t="s">
        <v>347</v>
      </c>
      <c r="N62" s="118">
        <v>43703.781875</v>
      </c>
      <c r="O62" s="118">
        <v>43703</v>
      </c>
      <c r="P62" s="119">
        <v>0.781875</v>
      </c>
      <c r="Q62" s="87" t="s">
        <v>436</v>
      </c>
      <c r="R62" s="87"/>
      <c r="S62" s="87"/>
      <c r="T62" s="87" t="s">
        <v>488</v>
      </c>
      <c r="U62" s="87"/>
      <c r="V62" s="87" t="b">
        <v>0</v>
      </c>
      <c r="W62" s="87">
        <v>0</v>
      </c>
      <c r="X62" s="87"/>
      <c r="Y62" s="87" t="b">
        <v>0</v>
      </c>
      <c r="Z62" s="87" t="s">
        <v>531</v>
      </c>
      <c r="AA62" s="87"/>
      <c r="AB62" s="87"/>
      <c r="AC62" s="87" t="b">
        <v>0</v>
      </c>
      <c r="AD62" s="87">
        <v>1</v>
      </c>
      <c r="AE62" s="87" t="s">
        <v>487</v>
      </c>
      <c r="AF62" s="87" t="s">
        <v>533</v>
      </c>
      <c r="AG62" s="87" t="b">
        <v>0</v>
      </c>
      <c r="AH62" s="87" t="s">
        <v>487</v>
      </c>
      <c r="AI62" s="87" t="s">
        <v>196</v>
      </c>
      <c r="AJ62" s="87">
        <v>0</v>
      </c>
      <c r="AK62" s="87">
        <v>0</v>
      </c>
      <c r="AL62" s="87"/>
      <c r="AM62" s="87"/>
      <c r="AN62" s="87"/>
      <c r="AO62" s="87"/>
      <c r="AP62" s="87"/>
      <c r="AQ62" s="87"/>
      <c r="AR62" s="87"/>
      <c r="AS62" s="87"/>
      <c r="AT62" s="87">
        <v>1</v>
      </c>
      <c r="AU62" s="87">
        <v>5</v>
      </c>
      <c r="AV62" s="87">
        <v>5</v>
      </c>
      <c r="AW62" s="87" t="s">
        <v>244</v>
      </c>
      <c r="AX62" s="87"/>
      <c r="AY62" s="87"/>
      <c r="AZ62" s="87"/>
      <c r="BA62" s="87"/>
      <c r="BB62" s="87"/>
      <c r="BC62" s="87"/>
      <c r="BD62" s="87"/>
      <c r="BE62" s="87"/>
      <c r="BF62" s="87"/>
      <c r="BG62" s="87" t="s">
        <v>580</v>
      </c>
      <c r="BH62" s="87">
        <v>1556</v>
      </c>
      <c r="BI62" s="87">
        <v>515</v>
      </c>
      <c r="BJ62" s="87">
        <v>85090</v>
      </c>
      <c r="BK62" s="87">
        <v>85886</v>
      </c>
      <c r="BL62" s="87"/>
      <c r="BM62" s="87" t="s">
        <v>629</v>
      </c>
      <c r="BN62" s="87" t="s">
        <v>959</v>
      </c>
      <c r="BO62" s="87"/>
      <c r="BP62" s="87"/>
      <c r="BQ62" s="118">
        <v>40482.778912037036</v>
      </c>
      <c r="BR62" s="87" t="s">
        <v>739</v>
      </c>
      <c r="BS62" s="87" t="b">
        <v>1</v>
      </c>
      <c r="BT62" s="87" t="b">
        <v>0</v>
      </c>
      <c r="BU62" s="87" t="b">
        <v>0</v>
      </c>
      <c r="BV62" s="87"/>
      <c r="BW62" s="87">
        <v>15</v>
      </c>
      <c r="BX62" s="87" t="s">
        <v>765</v>
      </c>
      <c r="BY62" s="87" t="b">
        <v>0</v>
      </c>
      <c r="BZ62" s="87" t="s">
        <v>66</v>
      </c>
      <c r="CA62" s="87">
        <v>5</v>
      </c>
      <c r="CB62" s="87" t="s">
        <v>243</v>
      </c>
      <c r="CC62" s="87"/>
      <c r="CD62" s="87"/>
      <c r="CE62" s="87"/>
      <c r="CF62" s="87"/>
      <c r="CG62" s="87"/>
      <c r="CH62" s="87"/>
      <c r="CI62" s="87"/>
      <c r="CJ62" s="87"/>
      <c r="CK62" s="87"/>
      <c r="CL62" s="87" t="s">
        <v>577</v>
      </c>
      <c r="CM62" s="87">
        <v>163</v>
      </c>
      <c r="CN62" s="87">
        <v>1278</v>
      </c>
      <c r="CO62" s="87">
        <v>1123</v>
      </c>
      <c r="CP62" s="87">
        <v>2123</v>
      </c>
      <c r="CQ62" s="87"/>
      <c r="CR62" s="87" t="s">
        <v>626</v>
      </c>
      <c r="CS62" s="87" t="s">
        <v>667</v>
      </c>
      <c r="CT62" s="87" t="s">
        <v>703</v>
      </c>
      <c r="CU62" s="87"/>
      <c r="CV62" s="118">
        <v>43118.84680555556</v>
      </c>
      <c r="CW62" s="87" t="s">
        <v>736</v>
      </c>
      <c r="CX62" s="87" t="b">
        <v>0</v>
      </c>
      <c r="CY62" s="87" t="b">
        <v>0</v>
      </c>
      <c r="CZ62" s="87" t="b">
        <v>0</v>
      </c>
      <c r="DA62" s="87"/>
      <c r="DB62" s="87">
        <v>24</v>
      </c>
      <c r="DC62" s="87" t="s">
        <v>765</v>
      </c>
      <c r="DD62" s="87" t="b">
        <v>0</v>
      </c>
      <c r="DE62" s="87" t="s">
        <v>66</v>
      </c>
      <c r="DF62" s="87">
        <v>5</v>
      </c>
      <c r="DG62" s="87">
        <v>18</v>
      </c>
      <c r="DH62" s="87">
        <v>18</v>
      </c>
      <c r="DI62" s="87">
        <v>2</v>
      </c>
      <c r="DJ62" s="87">
        <v>1</v>
      </c>
      <c r="DK62" s="87">
        <v>16.25</v>
      </c>
      <c r="DL62" s="87">
        <v>16.25</v>
      </c>
    </row>
    <row r="63" spans="1:116" ht="15">
      <c r="A63" s="87" t="s">
        <v>487</v>
      </c>
      <c r="B63" s="87" t="s">
        <v>487</v>
      </c>
      <c r="C63" s="87" t="s">
        <v>243</v>
      </c>
      <c r="D63" s="87" t="s">
        <v>276</v>
      </c>
      <c r="E63" s="87"/>
      <c r="F63" s="87" t="s">
        <v>285</v>
      </c>
      <c r="G63" s="118">
        <v>43703.775775462964</v>
      </c>
      <c r="H63" s="87" t="s">
        <v>289</v>
      </c>
      <c r="I63" s="87" t="s">
        <v>307</v>
      </c>
      <c r="J63" s="87" t="s">
        <v>314</v>
      </c>
      <c r="K63" s="87" t="s">
        <v>319</v>
      </c>
      <c r="L63" s="87"/>
      <c r="M63" s="87" t="s">
        <v>346</v>
      </c>
      <c r="N63" s="118">
        <v>43703.775775462964</v>
      </c>
      <c r="O63" s="118">
        <v>43703</v>
      </c>
      <c r="P63" s="119">
        <v>0.775775462962963</v>
      </c>
      <c r="Q63" s="87" t="s">
        <v>435</v>
      </c>
      <c r="R63" s="87"/>
      <c r="S63" s="87"/>
      <c r="T63" s="87" t="s">
        <v>487</v>
      </c>
      <c r="U63" s="87"/>
      <c r="V63" s="87" t="b">
        <v>0</v>
      </c>
      <c r="W63" s="87">
        <v>5</v>
      </c>
      <c r="X63" s="87"/>
      <c r="Y63" s="87" t="b">
        <v>0</v>
      </c>
      <c r="Z63" s="87" t="s">
        <v>531</v>
      </c>
      <c r="AA63" s="87"/>
      <c r="AB63" s="87"/>
      <c r="AC63" s="87" t="b">
        <v>0</v>
      </c>
      <c r="AD63" s="87">
        <v>1</v>
      </c>
      <c r="AE63" s="87"/>
      <c r="AF63" s="87" t="s">
        <v>533</v>
      </c>
      <c r="AG63" s="87" t="b">
        <v>0</v>
      </c>
      <c r="AH63" s="87" t="s">
        <v>487</v>
      </c>
      <c r="AI63" s="87" t="s">
        <v>196</v>
      </c>
      <c r="AJ63" s="87">
        <v>0</v>
      </c>
      <c r="AK63" s="87">
        <v>0</v>
      </c>
      <c r="AL63" s="87"/>
      <c r="AM63" s="87"/>
      <c r="AN63" s="87"/>
      <c r="AO63" s="87"/>
      <c r="AP63" s="87"/>
      <c r="AQ63" s="87"/>
      <c r="AR63" s="87"/>
      <c r="AS63" s="87"/>
      <c r="AT63" s="87">
        <v>1</v>
      </c>
      <c r="AU63" s="87">
        <v>5</v>
      </c>
      <c r="AV63" s="87">
        <v>5</v>
      </c>
      <c r="AW63" s="87" t="s">
        <v>243</v>
      </c>
      <c r="AX63" s="87"/>
      <c r="AY63" s="87"/>
      <c r="AZ63" s="87"/>
      <c r="BA63" s="87"/>
      <c r="BB63" s="87"/>
      <c r="BC63" s="87"/>
      <c r="BD63" s="87"/>
      <c r="BE63" s="87"/>
      <c r="BF63" s="87"/>
      <c r="BG63" s="87" t="s">
        <v>577</v>
      </c>
      <c r="BH63" s="87">
        <v>163</v>
      </c>
      <c r="BI63" s="87">
        <v>1278</v>
      </c>
      <c r="BJ63" s="87">
        <v>1123</v>
      </c>
      <c r="BK63" s="87">
        <v>2123</v>
      </c>
      <c r="BL63" s="87"/>
      <c r="BM63" s="87" t="s">
        <v>626</v>
      </c>
      <c r="BN63" s="87" t="s">
        <v>667</v>
      </c>
      <c r="BO63" s="87" t="s">
        <v>703</v>
      </c>
      <c r="BP63" s="87"/>
      <c r="BQ63" s="118">
        <v>43118.84680555556</v>
      </c>
      <c r="BR63" s="87" t="s">
        <v>736</v>
      </c>
      <c r="BS63" s="87" t="b">
        <v>0</v>
      </c>
      <c r="BT63" s="87" t="b">
        <v>0</v>
      </c>
      <c r="BU63" s="87" t="b">
        <v>0</v>
      </c>
      <c r="BV63" s="87"/>
      <c r="BW63" s="87">
        <v>24</v>
      </c>
      <c r="BX63" s="87" t="s">
        <v>765</v>
      </c>
      <c r="BY63" s="87" t="b">
        <v>0</v>
      </c>
      <c r="BZ63" s="87" t="s">
        <v>66</v>
      </c>
      <c r="CA63" s="87">
        <v>5</v>
      </c>
      <c r="CB63" s="87" t="s">
        <v>276</v>
      </c>
      <c r="CC63" s="87"/>
      <c r="CD63" s="87"/>
      <c r="CE63" s="87"/>
      <c r="CF63" s="87"/>
      <c r="CG63" s="87"/>
      <c r="CH63" s="87"/>
      <c r="CI63" s="87"/>
      <c r="CJ63" s="87"/>
      <c r="CK63" s="87"/>
      <c r="CL63" s="87" t="s">
        <v>579</v>
      </c>
      <c r="CM63" s="87">
        <v>296</v>
      </c>
      <c r="CN63" s="87">
        <v>844</v>
      </c>
      <c r="CO63" s="87">
        <v>197</v>
      </c>
      <c r="CP63" s="87">
        <v>957</v>
      </c>
      <c r="CQ63" s="87"/>
      <c r="CR63" s="87" t="s">
        <v>628</v>
      </c>
      <c r="CS63" s="87" t="s">
        <v>668</v>
      </c>
      <c r="CT63" s="87" t="s">
        <v>705</v>
      </c>
      <c r="CU63" s="87"/>
      <c r="CV63" s="118">
        <v>41413.76574074074</v>
      </c>
      <c r="CW63" s="87" t="s">
        <v>738</v>
      </c>
      <c r="CX63" s="87" t="b">
        <v>0</v>
      </c>
      <c r="CY63" s="87" t="b">
        <v>0</v>
      </c>
      <c r="CZ63" s="87" t="b">
        <v>0</v>
      </c>
      <c r="DA63" s="87"/>
      <c r="DB63" s="87">
        <v>15</v>
      </c>
      <c r="DC63" s="87" t="s">
        <v>765</v>
      </c>
      <c r="DD63" s="87" t="b">
        <v>0</v>
      </c>
      <c r="DE63" s="87" t="s">
        <v>65</v>
      </c>
      <c r="DF63" s="87">
        <v>5</v>
      </c>
      <c r="DG63" s="87">
        <v>18</v>
      </c>
      <c r="DH63" s="87">
        <v>18</v>
      </c>
      <c r="DI63" s="87">
        <v>1</v>
      </c>
      <c r="DJ63" s="87">
        <v>1</v>
      </c>
      <c r="DK63" s="87">
        <v>16.25</v>
      </c>
      <c r="DL63" s="87">
        <v>16.25</v>
      </c>
    </row>
    <row r="64" spans="1:116" ht="15">
      <c r="A64" s="87" t="s">
        <v>487</v>
      </c>
      <c r="B64" s="87" t="s">
        <v>487</v>
      </c>
      <c r="C64" s="87" t="s">
        <v>243</v>
      </c>
      <c r="D64" s="87" t="s">
        <v>275</v>
      </c>
      <c r="E64" s="87"/>
      <c r="F64" s="87" t="s">
        <v>285</v>
      </c>
      <c r="G64" s="118">
        <v>43703.775775462964</v>
      </c>
      <c r="H64" s="87" t="s">
        <v>289</v>
      </c>
      <c r="I64" s="87" t="s">
        <v>307</v>
      </c>
      <c r="J64" s="87" t="s">
        <v>314</v>
      </c>
      <c r="K64" s="87" t="s">
        <v>319</v>
      </c>
      <c r="L64" s="87"/>
      <c r="M64" s="87" t="s">
        <v>346</v>
      </c>
      <c r="N64" s="118">
        <v>43703.775775462964</v>
      </c>
      <c r="O64" s="118">
        <v>43703</v>
      </c>
      <c r="P64" s="119">
        <v>0.775775462962963</v>
      </c>
      <c r="Q64" s="87" t="s">
        <v>435</v>
      </c>
      <c r="R64" s="87"/>
      <c r="S64" s="87"/>
      <c r="T64" s="87" t="s">
        <v>487</v>
      </c>
      <c r="U64" s="87"/>
      <c r="V64" s="87" t="b">
        <v>0</v>
      </c>
      <c r="W64" s="87">
        <v>5</v>
      </c>
      <c r="X64" s="87"/>
      <c r="Y64" s="87" t="b">
        <v>0</v>
      </c>
      <c r="Z64" s="87" t="s">
        <v>531</v>
      </c>
      <c r="AA64" s="87"/>
      <c r="AB64" s="87"/>
      <c r="AC64" s="87" t="b">
        <v>0</v>
      </c>
      <c r="AD64" s="87">
        <v>1</v>
      </c>
      <c r="AE64" s="87"/>
      <c r="AF64" s="87" t="s">
        <v>533</v>
      </c>
      <c r="AG64" s="87" t="b">
        <v>0</v>
      </c>
      <c r="AH64" s="87" t="s">
        <v>487</v>
      </c>
      <c r="AI64" s="87" t="s">
        <v>196</v>
      </c>
      <c r="AJ64" s="87">
        <v>0</v>
      </c>
      <c r="AK64" s="87">
        <v>0</v>
      </c>
      <c r="AL64" s="87"/>
      <c r="AM64" s="87"/>
      <c r="AN64" s="87"/>
      <c r="AO64" s="87"/>
      <c r="AP64" s="87"/>
      <c r="AQ64" s="87"/>
      <c r="AR64" s="87"/>
      <c r="AS64" s="87"/>
      <c r="AT64" s="87">
        <v>1</v>
      </c>
      <c r="AU64" s="87">
        <v>5</v>
      </c>
      <c r="AV64" s="87">
        <v>5</v>
      </c>
      <c r="AW64" s="87" t="s">
        <v>243</v>
      </c>
      <c r="AX64" s="87"/>
      <c r="AY64" s="87"/>
      <c r="AZ64" s="87"/>
      <c r="BA64" s="87"/>
      <c r="BB64" s="87"/>
      <c r="BC64" s="87"/>
      <c r="BD64" s="87"/>
      <c r="BE64" s="87"/>
      <c r="BF64" s="87"/>
      <c r="BG64" s="87" t="s">
        <v>577</v>
      </c>
      <c r="BH64" s="87">
        <v>163</v>
      </c>
      <c r="BI64" s="87">
        <v>1278</v>
      </c>
      <c r="BJ64" s="87">
        <v>1123</v>
      </c>
      <c r="BK64" s="87">
        <v>2123</v>
      </c>
      <c r="BL64" s="87"/>
      <c r="BM64" s="87" t="s">
        <v>626</v>
      </c>
      <c r="BN64" s="87" t="s">
        <v>667</v>
      </c>
      <c r="BO64" s="87" t="s">
        <v>703</v>
      </c>
      <c r="BP64" s="87"/>
      <c r="BQ64" s="118">
        <v>43118.84680555556</v>
      </c>
      <c r="BR64" s="87" t="s">
        <v>736</v>
      </c>
      <c r="BS64" s="87" t="b">
        <v>0</v>
      </c>
      <c r="BT64" s="87" t="b">
        <v>0</v>
      </c>
      <c r="BU64" s="87" t="b">
        <v>0</v>
      </c>
      <c r="BV64" s="87"/>
      <c r="BW64" s="87">
        <v>24</v>
      </c>
      <c r="BX64" s="87" t="s">
        <v>765</v>
      </c>
      <c r="BY64" s="87" t="b">
        <v>0</v>
      </c>
      <c r="BZ64" s="87" t="s">
        <v>66</v>
      </c>
      <c r="CA64" s="87">
        <v>5</v>
      </c>
      <c r="CB64" s="87" t="s">
        <v>275</v>
      </c>
      <c r="CC64" s="87"/>
      <c r="CD64" s="87"/>
      <c r="CE64" s="87"/>
      <c r="CF64" s="87"/>
      <c r="CG64" s="87"/>
      <c r="CH64" s="87"/>
      <c r="CI64" s="87"/>
      <c r="CJ64" s="87"/>
      <c r="CK64" s="87"/>
      <c r="CL64" s="87" t="s">
        <v>578</v>
      </c>
      <c r="CM64" s="87">
        <v>286</v>
      </c>
      <c r="CN64" s="87">
        <v>75</v>
      </c>
      <c r="CO64" s="87">
        <v>24</v>
      </c>
      <c r="CP64" s="87">
        <v>127</v>
      </c>
      <c r="CQ64" s="87"/>
      <c r="CR64" s="87" t="s">
        <v>627</v>
      </c>
      <c r="CS64" s="87" t="s">
        <v>667</v>
      </c>
      <c r="CT64" s="87" t="s">
        <v>704</v>
      </c>
      <c r="CU64" s="87"/>
      <c r="CV64" s="118">
        <v>41522.11681712963</v>
      </c>
      <c r="CW64" s="87" t="s">
        <v>737</v>
      </c>
      <c r="CX64" s="87" t="b">
        <v>0</v>
      </c>
      <c r="CY64" s="87" t="b">
        <v>0</v>
      </c>
      <c r="CZ64" s="87" t="b">
        <v>0</v>
      </c>
      <c r="DA64" s="87"/>
      <c r="DB64" s="87">
        <v>0</v>
      </c>
      <c r="DC64" s="87" t="s">
        <v>765</v>
      </c>
      <c r="DD64" s="87" t="b">
        <v>0</v>
      </c>
      <c r="DE64" s="87" t="s">
        <v>65</v>
      </c>
      <c r="DF64" s="87">
        <v>5</v>
      </c>
      <c r="DG64" s="87">
        <v>18</v>
      </c>
      <c r="DH64" s="87">
        <v>18</v>
      </c>
      <c r="DI64" s="87">
        <v>1</v>
      </c>
      <c r="DJ64" s="87">
        <v>1</v>
      </c>
      <c r="DK64" s="87">
        <v>16.25</v>
      </c>
      <c r="DL64" s="87">
        <v>16.25</v>
      </c>
    </row>
    <row r="65" spans="1:116" ht="15">
      <c r="A65" s="87" t="s">
        <v>486</v>
      </c>
      <c r="B65" s="87" t="s">
        <v>517</v>
      </c>
      <c r="C65" s="87" t="s">
        <v>242</v>
      </c>
      <c r="D65" s="87" t="s">
        <v>265</v>
      </c>
      <c r="E65" s="87"/>
      <c r="F65" s="87" t="s">
        <v>285</v>
      </c>
      <c r="G65" s="118">
        <v>43701.29717592592</v>
      </c>
      <c r="H65" s="87" t="s">
        <v>288</v>
      </c>
      <c r="I65" s="87"/>
      <c r="J65" s="87"/>
      <c r="K65" s="87"/>
      <c r="L65" s="87"/>
      <c r="M65" s="87" t="s">
        <v>345</v>
      </c>
      <c r="N65" s="118">
        <v>43701.29717592592</v>
      </c>
      <c r="O65" s="118">
        <v>43701</v>
      </c>
      <c r="P65" s="119">
        <v>0.29717592592592595</v>
      </c>
      <c r="Q65" s="87" t="s">
        <v>434</v>
      </c>
      <c r="R65" s="87"/>
      <c r="S65" s="87"/>
      <c r="T65" s="87" t="s">
        <v>486</v>
      </c>
      <c r="U65" s="87"/>
      <c r="V65" s="87" t="b">
        <v>0</v>
      </c>
      <c r="W65" s="87">
        <v>0</v>
      </c>
      <c r="X65" s="87"/>
      <c r="Y65" s="87" t="b">
        <v>0</v>
      </c>
      <c r="Z65" s="87" t="s">
        <v>531</v>
      </c>
      <c r="AA65" s="87"/>
      <c r="AB65" s="87"/>
      <c r="AC65" s="87" t="b">
        <v>0</v>
      </c>
      <c r="AD65" s="87">
        <v>10</v>
      </c>
      <c r="AE65" s="87" t="s">
        <v>517</v>
      </c>
      <c r="AF65" s="87" t="s">
        <v>534</v>
      </c>
      <c r="AG65" s="87" t="b">
        <v>0</v>
      </c>
      <c r="AH65" s="87" t="s">
        <v>517</v>
      </c>
      <c r="AI65" s="87" t="s">
        <v>196</v>
      </c>
      <c r="AJ65" s="87">
        <v>0</v>
      </c>
      <c r="AK65" s="87">
        <v>0</v>
      </c>
      <c r="AL65" s="87"/>
      <c r="AM65" s="87"/>
      <c r="AN65" s="87"/>
      <c r="AO65" s="87"/>
      <c r="AP65" s="87"/>
      <c r="AQ65" s="87"/>
      <c r="AR65" s="87"/>
      <c r="AS65" s="87"/>
      <c r="AT65" s="87">
        <v>1</v>
      </c>
      <c r="AU65" s="87">
        <v>1</v>
      </c>
      <c r="AV65" s="87">
        <v>1</v>
      </c>
      <c r="AW65" s="87" t="s">
        <v>242</v>
      </c>
      <c r="AX65" s="87"/>
      <c r="AY65" s="87"/>
      <c r="AZ65" s="87"/>
      <c r="BA65" s="87"/>
      <c r="BB65" s="87"/>
      <c r="BC65" s="87"/>
      <c r="BD65" s="87"/>
      <c r="BE65" s="87"/>
      <c r="BF65" s="87"/>
      <c r="BG65" s="87" t="s">
        <v>576</v>
      </c>
      <c r="BH65" s="87">
        <v>9699</v>
      </c>
      <c r="BI65" s="87">
        <v>19162</v>
      </c>
      <c r="BJ65" s="87">
        <v>3584</v>
      </c>
      <c r="BK65" s="87">
        <v>14684</v>
      </c>
      <c r="BL65" s="87"/>
      <c r="BM65" s="87" t="s">
        <v>625</v>
      </c>
      <c r="BN65" s="87" t="s">
        <v>666</v>
      </c>
      <c r="BO65" s="87" t="s">
        <v>702</v>
      </c>
      <c r="BP65" s="87"/>
      <c r="BQ65" s="118">
        <v>41942.1490162037</v>
      </c>
      <c r="BR65" s="87" t="s">
        <v>735</v>
      </c>
      <c r="BS65" s="87" t="b">
        <v>1</v>
      </c>
      <c r="BT65" s="87" t="b">
        <v>0</v>
      </c>
      <c r="BU65" s="87" t="b">
        <v>1</v>
      </c>
      <c r="BV65" s="87"/>
      <c r="BW65" s="87">
        <v>517</v>
      </c>
      <c r="BX65" s="87" t="s">
        <v>765</v>
      </c>
      <c r="BY65" s="87" t="b">
        <v>0</v>
      </c>
      <c r="BZ65" s="87" t="s">
        <v>66</v>
      </c>
      <c r="CA65" s="87">
        <v>1</v>
      </c>
      <c r="CB65" s="87" t="s">
        <v>265</v>
      </c>
      <c r="CC65" s="87"/>
      <c r="CD65" s="87"/>
      <c r="CE65" s="87"/>
      <c r="CF65" s="87"/>
      <c r="CG65" s="87"/>
      <c r="CH65" s="87"/>
      <c r="CI65" s="87"/>
      <c r="CJ65" s="87"/>
      <c r="CK65" s="87"/>
      <c r="CL65" s="87" t="s">
        <v>572</v>
      </c>
      <c r="CM65" s="87">
        <v>78</v>
      </c>
      <c r="CN65" s="87">
        <v>3374</v>
      </c>
      <c r="CO65" s="87">
        <v>901</v>
      </c>
      <c r="CP65" s="87">
        <v>1159</v>
      </c>
      <c r="CQ65" s="87"/>
      <c r="CR65" s="87" t="s">
        <v>620</v>
      </c>
      <c r="CS65" s="87"/>
      <c r="CT65" s="87" t="s">
        <v>698</v>
      </c>
      <c r="CU65" s="87"/>
      <c r="CV65" s="118">
        <v>43376.05888888889</v>
      </c>
      <c r="CW65" s="87" t="s">
        <v>731</v>
      </c>
      <c r="CX65" s="87" t="b">
        <v>1</v>
      </c>
      <c r="CY65" s="87" t="b">
        <v>0</v>
      </c>
      <c r="CZ65" s="87" t="b">
        <v>1</v>
      </c>
      <c r="DA65" s="87"/>
      <c r="DB65" s="87">
        <v>59</v>
      </c>
      <c r="DC65" s="87"/>
      <c r="DD65" s="87" t="b">
        <v>0</v>
      </c>
      <c r="DE65" s="87" t="s">
        <v>66</v>
      </c>
      <c r="DF65" s="87">
        <v>1</v>
      </c>
      <c r="DG65" s="87">
        <v>13</v>
      </c>
      <c r="DH65" s="87">
        <v>13</v>
      </c>
      <c r="DI65" s="87">
        <v>2</v>
      </c>
      <c r="DJ65" s="87">
        <v>1</v>
      </c>
      <c r="DK65" s="87">
        <v>-0.75</v>
      </c>
      <c r="DL65" s="87">
        <v>1.75</v>
      </c>
    </row>
    <row r="66" spans="1:116" ht="15">
      <c r="A66" s="87" t="s">
        <v>486</v>
      </c>
      <c r="B66" s="87" t="s">
        <v>517</v>
      </c>
      <c r="C66" s="87" t="s">
        <v>242</v>
      </c>
      <c r="D66" s="87" t="s">
        <v>274</v>
      </c>
      <c r="E66" s="87"/>
      <c r="F66" s="87" t="s">
        <v>285</v>
      </c>
      <c r="G66" s="118">
        <v>43701.29717592592</v>
      </c>
      <c r="H66" s="87" t="s">
        <v>288</v>
      </c>
      <c r="I66" s="87"/>
      <c r="J66" s="87"/>
      <c r="K66" s="87"/>
      <c r="L66" s="87"/>
      <c r="M66" s="87" t="s">
        <v>345</v>
      </c>
      <c r="N66" s="118">
        <v>43701.29717592592</v>
      </c>
      <c r="O66" s="118">
        <v>43701</v>
      </c>
      <c r="P66" s="119">
        <v>0.29717592592592595</v>
      </c>
      <c r="Q66" s="87" t="s">
        <v>434</v>
      </c>
      <c r="R66" s="87"/>
      <c r="S66" s="87"/>
      <c r="T66" s="87" t="s">
        <v>486</v>
      </c>
      <c r="U66" s="87"/>
      <c r="V66" s="87" t="b">
        <v>0</v>
      </c>
      <c r="W66" s="87">
        <v>0</v>
      </c>
      <c r="X66" s="87"/>
      <c r="Y66" s="87" t="b">
        <v>0</v>
      </c>
      <c r="Z66" s="87" t="s">
        <v>531</v>
      </c>
      <c r="AA66" s="87"/>
      <c r="AB66" s="87"/>
      <c r="AC66" s="87" t="b">
        <v>0</v>
      </c>
      <c r="AD66" s="87">
        <v>10</v>
      </c>
      <c r="AE66" s="87" t="s">
        <v>517</v>
      </c>
      <c r="AF66" s="87" t="s">
        <v>534</v>
      </c>
      <c r="AG66" s="87" t="b">
        <v>0</v>
      </c>
      <c r="AH66" s="87" t="s">
        <v>517</v>
      </c>
      <c r="AI66" s="87" t="s">
        <v>196</v>
      </c>
      <c r="AJ66" s="87">
        <v>0</v>
      </c>
      <c r="AK66" s="87">
        <v>0</v>
      </c>
      <c r="AL66" s="87"/>
      <c r="AM66" s="87"/>
      <c r="AN66" s="87"/>
      <c r="AO66" s="87"/>
      <c r="AP66" s="87"/>
      <c r="AQ66" s="87"/>
      <c r="AR66" s="87"/>
      <c r="AS66" s="87"/>
      <c r="AT66" s="87">
        <v>1</v>
      </c>
      <c r="AU66" s="87">
        <v>1</v>
      </c>
      <c r="AV66" s="87">
        <v>1</v>
      </c>
      <c r="AW66" s="87" t="s">
        <v>242</v>
      </c>
      <c r="AX66" s="87"/>
      <c r="AY66" s="87"/>
      <c r="AZ66" s="87"/>
      <c r="BA66" s="87"/>
      <c r="BB66" s="87"/>
      <c r="BC66" s="87"/>
      <c r="BD66" s="87"/>
      <c r="BE66" s="87"/>
      <c r="BF66" s="87"/>
      <c r="BG66" s="87" t="s">
        <v>576</v>
      </c>
      <c r="BH66" s="87">
        <v>9699</v>
      </c>
      <c r="BI66" s="87">
        <v>19162</v>
      </c>
      <c r="BJ66" s="87">
        <v>3584</v>
      </c>
      <c r="BK66" s="87">
        <v>14684</v>
      </c>
      <c r="BL66" s="87"/>
      <c r="BM66" s="87" t="s">
        <v>625</v>
      </c>
      <c r="BN66" s="87" t="s">
        <v>666</v>
      </c>
      <c r="BO66" s="87" t="s">
        <v>702</v>
      </c>
      <c r="BP66" s="87"/>
      <c r="BQ66" s="118">
        <v>41942.1490162037</v>
      </c>
      <c r="BR66" s="87" t="s">
        <v>735</v>
      </c>
      <c r="BS66" s="87" t="b">
        <v>1</v>
      </c>
      <c r="BT66" s="87" t="b">
        <v>0</v>
      </c>
      <c r="BU66" s="87" t="b">
        <v>1</v>
      </c>
      <c r="BV66" s="87"/>
      <c r="BW66" s="87">
        <v>517</v>
      </c>
      <c r="BX66" s="87" t="s">
        <v>765</v>
      </c>
      <c r="BY66" s="87" t="b">
        <v>0</v>
      </c>
      <c r="BZ66" s="87" t="s">
        <v>66</v>
      </c>
      <c r="CA66" s="87">
        <v>1</v>
      </c>
      <c r="CB66" s="87" t="s">
        <v>274</v>
      </c>
      <c r="CC66" s="87"/>
      <c r="CD66" s="87"/>
      <c r="CE66" s="87"/>
      <c r="CF66" s="87"/>
      <c r="CG66" s="87"/>
      <c r="CH66" s="87"/>
      <c r="CI66" s="87"/>
      <c r="CJ66" s="87"/>
      <c r="CK66" s="87"/>
      <c r="CL66" s="87" t="s">
        <v>571</v>
      </c>
      <c r="CM66" s="87">
        <v>79</v>
      </c>
      <c r="CN66" s="87">
        <v>126</v>
      </c>
      <c r="CO66" s="87">
        <v>710</v>
      </c>
      <c r="CP66" s="87">
        <v>2</v>
      </c>
      <c r="CQ66" s="87"/>
      <c r="CR66" s="87" t="s">
        <v>619</v>
      </c>
      <c r="CS66" s="87" t="s">
        <v>538</v>
      </c>
      <c r="CT66" s="87" t="s">
        <v>697</v>
      </c>
      <c r="CU66" s="87"/>
      <c r="CV66" s="118">
        <v>42600.21954861111</v>
      </c>
      <c r="CW66" s="87" t="s">
        <v>730</v>
      </c>
      <c r="CX66" s="87" t="b">
        <v>1</v>
      </c>
      <c r="CY66" s="87" t="b">
        <v>0</v>
      </c>
      <c r="CZ66" s="87" t="b">
        <v>0</v>
      </c>
      <c r="DA66" s="87"/>
      <c r="DB66" s="87">
        <v>2</v>
      </c>
      <c r="DC66" s="87"/>
      <c r="DD66" s="87" t="b">
        <v>0</v>
      </c>
      <c r="DE66" s="87" t="s">
        <v>65</v>
      </c>
      <c r="DF66" s="87">
        <v>1</v>
      </c>
      <c r="DG66" s="87">
        <v>13</v>
      </c>
      <c r="DH66" s="87">
        <v>13</v>
      </c>
      <c r="DI66" s="87">
        <v>2</v>
      </c>
      <c r="DJ66" s="87">
        <v>1</v>
      </c>
      <c r="DK66" s="87">
        <v>-0.75</v>
      </c>
      <c r="DL66" s="87">
        <v>1.75</v>
      </c>
    </row>
    <row r="67" spans="1:116" ht="15">
      <c r="A67" s="87" t="s">
        <v>486</v>
      </c>
      <c r="B67" s="87" t="s">
        <v>517</v>
      </c>
      <c r="C67" s="87" t="s">
        <v>242</v>
      </c>
      <c r="D67" s="87" t="s">
        <v>264</v>
      </c>
      <c r="E67" s="87"/>
      <c r="F67" s="87" t="s">
        <v>285</v>
      </c>
      <c r="G67" s="118">
        <v>43701.29717592592</v>
      </c>
      <c r="H67" s="87" t="s">
        <v>288</v>
      </c>
      <c r="I67" s="87"/>
      <c r="J67" s="87"/>
      <c r="K67" s="87"/>
      <c r="L67" s="87"/>
      <c r="M67" s="87" t="s">
        <v>345</v>
      </c>
      <c r="N67" s="118">
        <v>43701.29717592592</v>
      </c>
      <c r="O67" s="118">
        <v>43701</v>
      </c>
      <c r="P67" s="119">
        <v>0.29717592592592595</v>
      </c>
      <c r="Q67" s="87" t="s">
        <v>434</v>
      </c>
      <c r="R67" s="87"/>
      <c r="S67" s="87"/>
      <c r="T67" s="87" t="s">
        <v>486</v>
      </c>
      <c r="U67" s="87"/>
      <c r="V67" s="87" t="b">
        <v>0</v>
      </c>
      <c r="W67" s="87">
        <v>0</v>
      </c>
      <c r="X67" s="87"/>
      <c r="Y67" s="87" t="b">
        <v>0</v>
      </c>
      <c r="Z67" s="87" t="s">
        <v>531</v>
      </c>
      <c r="AA67" s="87"/>
      <c r="AB67" s="87"/>
      <c r="AC67" s="87" t="b">
        <v>0</v>
      </c>
      <c r="AD67" s="87">
        <v>10</v>
      </c>
      <c r="AE67" s="87" t="s">
        <v>517</v>
      </c>
      <c r="AF67" s="87" t="s">
        <v>534</v>
      </c>
      <c r="AG67" s="87" t="b">
        <v>0</v>
      </c>
      <c r="AH67" s="87" t="s">
        <v>517</v>
      </c>
      <c r="AI67" s="87" t="s">
        <v>196</v>
      </c>
      <c r="AJ67" s="87">
        <v>0</v>
      </c>
      <c r="AK67" s="87">
        <v>0</v>
      </c>
      <c r="AL67" s="87"/>
      <c r="AM67" s="87"/>
      <c r="AN67" s="87"/>
      <c r="AO67" s="87"/>
      <c r="AP67" s="87"/>
      <c r="AQ67" s="87"/>
      <c r="AR67" s="87"/>
      <c r="AS67" s="87"/>
      <c r="AT67" s="87">
        <v>1</v>
      </c>
      <c r="AU67" s="87">
        <v>1</v>
      </c>
      <c r="AV67" s="87">
        <v>1</v>
      </c>
      <c r="AW67" s="87" t="s">
        <v>242</v>
      </c>
      <c r="AX67" s="87"/>
      <c r="AY67" s="87"/>
      <c r="AZ67" s="87"/>
      <c r="BA67" s="87"/>
      <c r="BB67" s="87"/>
      <c r="BC67" s="87"/>
      <c r="BD67" s="87"/>
      <c r="BE67" s="87"/>
      <c r="BF67" s="87"/>
      <c r="BG67" s="87" t="s">
        <v>576</v>
      </c>
      <c r="BH67" s="87">
        <v>9699</v>
      </c>
      <c r="BI67" s="87">
        <v>19162</v>
      </c>
      <c r="BJ67" s="87">
        <v>3584</v>
      </c>
      <c r="BK67" s="87">
        <v>14684</v>
      </c>
      <c r="BL67" s="87"/>
      <c r="BM67" s="87" t="s">
        <v>625</v>
      </c>
      <c r="BN67" s="87" t="s">
        <v>666</v>
      </c>
      <c r="BO67" s="87" t="s">
        <v>702</v>
      </c>
      <c r="BP67" s="87"/>
      <c r="BQ67" s="118">
        <v>41942.1490162037</v>
      </c>
      <c r="BR67" s="87" t="s">
        <v>735</v>
      </c>
      <c r="BS67" s="87" t="b">
        <v>1</v>
      </c>
      <c r="BT67" s="87" t="b">
        <v>0</v>
      </c>
      <c r="BU67" s="87" t="b">
        <v>1</v>
      </c>
      <c r="BV67" s="87"/>
      <c r="BW67" s="87">
        <v>517</v>
      </c>
      <c r="BX67" s="87" t="s">
        <v>765</v>
      </c>
      <c r="BY67" s="87" t="b">
        <v>0</v>
      </c>
      <c r="BZ67" s="87" t="s">
        <v>66</v>
      </c>
      <c r="CA67" s="87">
        <v>1</v>
      </c>
      <c r="CB67" s="87" t="s">
        <v>264</v>
      </c>
      <c r="CC67" s="87"/>
      <c r="CD67" s="87"/>
      <c r="CE67" s="87"/>
      <c r="CF67" s="87"/>
      <c r="CG67" s="87"/>
      <c r="CH67" s="87"/>
      <c r="CI67" s="87"/>
      <c r="CJ67" s="87"/>
      <c r="CK67" s="87"/>
      <c r="CL67" s="87" t="s">
        <v>570</v>
      </c>
      <c r="CM67" s="87">
        <v>1040</v>
      </c>
      <c r="CN67" s="87">
        <v>363</v>
      </c>
      <c r="CO67" s="87">
        <v>647</v>
      </c>
      <c r="CP67" s="87">
        <v>1620</v>
      </c>
      <c r="CQ67" s="87"/>
      <c r="CR67" s="87" t="s">
        <v>618</v>
      </c>
      <c r="CS67" s="87" t="s">
        <v>663</v>
      </c>
      <c r="CT67" s="87" t="s">
        <v>696</v>
      </c>
      <c r="CU67" s="87"/>
      <c r="CV67" s="118">
        <v>43473.66789351852</v>
      </c>
      <c r="CW67" s="87" t="s">
        <v>729</v>
      </c>
      <c r="CX67" s="87" t="b">
        <v>0</v>
      </c>
      <c r="CY67" s="87" t="b">
        <v>0</v>
      </c>
      <c r="CZ67" s="87" t="b">
        <v>0</v>
      </c>
      <c r="DA67" s="87"/>
      <c r="DB67" s="87">
        <v>7</v>
      </c>
      <c r="DC67" s="87" t="s">
        <v>765</v>
      </c>
      <c r="DD67" s="87" t="b">
        <v>0</v>
      </c>
      <c r="DE67" s="87" t="s">
        <v>66</v>
      </c>
      <c r="DF67" s="87">
        <v>1</v>
      </c>
      <c r="DG67" s="87">
        <v>13</v>
      </c>
      <c r="DH67" s="87">
        <v>13</v>
      </c>
      <c r="DI67" s="87">
        <v>2</v>
      </c>
      <c r="DJ67" s="87">
        <v>1</v>
      </c>
      <c r="DK67" s="87">
        <v>-0.75</v>
      </c>
      <c r="DL67" s="87">
        <v>1.75</v>
      </c>
    </row>
    <row r="68" spans="1:116" ht="15">
      <c r="A68" s="87" t="s">
        <v>486</v>
      </c>
      <c r="B68" s="87" t="s">
        <v>517</v>
      </c>
      <c r="C68" s="87" t="s">
        <v>242</v>
      </c>
      <c r="D68" s="87" t="s">
        <v>266</v>
      </c>
      <c r="E68" s="87"/>
      <c r="F68" s="87" t="s">
        <v>286</v>
      </c>
      <c r="G68" s="118">
        <v>43701.29717592592</v>
      </c>
      <c r="H68" s="87" t="s">
        <v>288</v>
      </c>
      <c r="I68" s="87"/>
      <c r="J68" s="87"/>
      <c r="K68" s="87"/>
      <c r="L68" s="87"/>
      <c r="M68" s="87" t="s">
        <v>345</v>
      </c>
      <c r="N68" s="118">
        <v>43701.29717592592</v>
      </c>
      <c r="O68" s="118">
        <v>43701</v>
      </c>
      <c r="P68" s="119">
        <v>0.29717592592592595</v>
      </c>
      <c r="Q68" s="87" t="s">
        <v>434</v>
      </c>
      <c r="R68" s="87"/>
      <c r="S68" s="87"/>
      <c r="T68" s="87" t="s">
        <v>486</v>
      </c>
      <c r="U68" s="87"/>
      <c r="V68" s="87" t="b">
        <v>0</v>
      </c>
      <c r="W68" s="87">
        <v>0</v>
      </c>
      <c r="X68" s="87"/>
      <c r="Y68" s="87" t="b">
        <v>0</v>
      </c>
      <c r="Z68" s="87" t="s">
        <v>531</v>
      </c>
      <c r="AA68" s="87"/>
      <c r="AB68" s="87"/>
      <c r="AC68" s="87" t="b">
        <v>0</v>
      </c>
      <c r="AD68" s="87">
        <v>10</v>
      </c>
      <c r="AE68" s="87" t="s">
        <v>517</v>
      </c>
      <c r="AF68" s="87" t="s">
        <v>534</v>
      </c>
      <c r="AG68" s="87" t="b">
        <v>0</v>
      </c>
      <c r="AH68" s="87" t="s">
        <v>517</v>
      </c>
      <c r="AI68" s="87" t="s">
        <v>196</v>
      </c>
      <c r="AJ68" s="87">
        <v>0</v>
      </c>
      <c r="AK68" s="87">
        <v>0</v>
      </c>
      <c r="AL68" s="87"/>
      <c r="AM68" s="87"/>
      <c r="AN68" s="87"/>
      <c r="AO68" s="87"/>
      <c r="AP68" s="87"/>
      <c r="AQ68" s="87"/>
      <c r="AR68" s="87"/>
      <c r="AS68" s="87"/>
      <c r="AT68" s="87">
        <v>1</v>
      </c>
      <c r="AU68" s="87">
        <v>1</v>
      </c>
      <c r="AV68" s="87">
        <v>1</v>
      </c>
      <c r="AW68" s="87" t="s">
        <v>242</v>
      </c>
      <c r="AX68" s="87"/>
      <c r="AY68" s="87"/>
      <c r="AZ68" s="87"/>
      <c r="BA68" s="87"/>
      <c r="BB68" s="87"/>
      <c r="BC68" s="87"/>
      <c r="BD68" s="87"/>
      <c r="BE68" s="87"/>
      <c r="BF68" s="87"/>
      <c r="BG68" s="87" t="s">
        <v>576</v>
      </c>
      <c r="BH68" s="87">
        <v>9699</v>
      </c>
      <c r="BI68" s="87">
        <v>19162</v>
      </c>
      <c r="BJ68" s="87">
        <v>3584</v>
      </c>
      <c r="BK68" s="87">
        <v>14684</v>
      </c>
      <c r="BL68" s="87"/>
      <c r="BM68" s="87" t="s">
        <v>625</v>
      </c>
      <c r="BN68" s="87" t="s">
        <v>666</v>
      </c>
      <c r="BO68" s="87" t="s">
        <v>702</v>
      </c>
      <c r="BP68" s="87"/>
      <c r="BQ68" s="118">
        <v>41942.1490162037</v>
      </c>
      <c r="BR68" s="87" t="s">
        <v>735</v>
      </c>
      <c r="BS68" s="87" t="b">
        <v>1</v>
      </c>
      <c r="BT68" s="87" t="b">
        <v>0</v>
      </c>
      <c r="BU68" s="87" t="b">
        <v>1</v>
      </c>
      <c r="BV68" s="87"/>
      <c r="BW68" s="87">
        <v>517</v>
      </c>
      <c r="BX68" s="87" t="s">
        <v>765</v>
      </c>
      <c r="BY68" s="87" t="b">
        <v>0</v>
      </c>
      <c r="BZ68" s="87" t="s">
        <v>66</v>
      </c>
      <c r="CA68" s="87">
        <v>1</v>
      </c>
      <c r="CB68" s="87" t="s">
        <v>266</v>
      </c>
      <c r="CC68" s="87"/>
      <c r="CD68" s="87"/>
      <c r="CE68" s="87"/>
      <c r="CF68" s="87"/>
      <c r="CG68" s="87"/>
      <c r="CH68" s="87"/>
      <c r="CI68" s="87"/>
      <c r="CJ68" s="87"/>
      <c r="CK68" s="87"/>
      <c r="CL68" s="87" t="s">
        <v>569</v>
      </c>
      <c r="CM68" s="87">
        <v>53</v>
      </c>
      <c r="CN68" s="87">
        <v>143</v>
      </c>
      <c r="CO68" s="87">
        <v>70</v>
      </c>
      <c r="CP68" s="87">
        <v>61</v>
      </c>
      <c r="CQ68" s="87"/>
      <c r="CR68" s="87" t="s">
        <v>617</v>
      </c>
      <c r="CS68" s="87"/>
      <c r="CT68" s="87"/>
      <c r="CU68" s="87"/>
      <c r="CV68" s="118">
        <v>43009.83945601852</v>
      </c>
      <c r="CW68" s="87" t="s">
        <v>728</v>
      </c>
      <c r="CX68" s="87" t="b">
        <v>1</v>
      </c>
      <c r="CY68" s="87" t="b">
        <v>0</v>
      </c>
      <c r="CZ68" s="87" t="b">
        <v>0</v>
      </c>
      <c r="DA68" s="87"/>
      <c r="DB68" s="87">
        <v>1</v>
      </c>
      <c r="DC68" s="87"/>
      <c r="DD68" s="87" t="b">
        <v>0</v>
      </c>
      <c r="DE68" s="87" t="s">
        <v>66</v>
      </c>
      <c r="DF68" s="87">
        <v>1</v>
      </c>
      <c r="DG68" s="87">
        <v>13</v>
      </c>
      <c r="DH68" s="87">
        <v>13</v>
      </c>
      <c r="DI68" s="87">
        <v>2</v>
      </c>
      <c r="DJ68" s="87">
        <v>1</v>
      </c>
      <c r="DK68" s="87">
        <v>-0.75</v>
      </c>
      <c r="DL68" s="87">
        <v>1.75</v>
      </c>
    </row>
    <row r="69" spans="1:116" ht="15">
      <c r="A69" s="87" t="s">
        <v>485</v>
      </c>
      <c r="B69" s="87" t="s">
        <v>517</v>
      </c>
      <c r="C69" s="87" t="s">
        <v>241</v>
      </c>
      <c r="D69" s="87" t="s">
        <v>265</v>
      </c>
      <c r="E69" s="87"/>
      <c r="F69" s="87" t="s">
        <v>285</v>
      </c>
      <c r="G69" s="118">
        <v>43701.16563657407</v>
      </c>
      <c r="H69" s="87" t="s">
        <v>288</v>
      </c>
      <c r="I69" s="87"/>
      <c r="J69" s="87"/>
      <c r="K69" s="87"/>
      <c r="L69" s="87"/>
      <c r="M69" s="87" t="s">
        <v>344</v>
      </c>
      <c r="N69" s="118">
        <v>43701.16563657407</v>
      </c>
      <c r="O69" s="118">
        <v>43701</v>
      </c>
      <c r="P69" s="119">
        <v>0.1656365740740741</v>
      </c>
      <c r="Q69" s="87" t="s">
        <v>433</v>
      </c>
      <c r="R69" s="87"/>
      <c r="S69" s="87"/>
      <c r="T69" s="87" t="s">
        <v>485</v>
      </c>
      <c r="U69" s="87"/>
      <c r="V69" s="87" t="b">
        <v>0</v>
      </c>
      <c r="W69" s="87">
        <v>0</v>
      </c>
      <c r="X69" s="87"/>
      <c r="Y69" s="87" t="b">
        <v>0</v>
      </c>
      <c r="Z69" s="87" t="s">
        <v>531</v>
      </c>
      <c r="AA69" s="87"/>
      <c r="AB69" s="87"/>
      <c r="AC69" s="87" t="b">
        <v>0</v>
      </c>
      <c r="AD69" s="87">
        <v>10</v>
      </c>
      <c r="AE69" s="87" t="s">
        <v>517</v>
      </c>
      <c r="AF69" s="87" t="s">
        <v>533</v>
      </c>
      <c r="AG69" s="87" t="b">
        <v>0</v>
      </c>
      <c r="AH69" s="87" t="s">
        <v>517</v>
      </c>
      <c r="AI69" s="87" t="s">
        <v>196</v>
      </c>
      <c r="AJ69" s="87">
        <v>0</v>
      </c>
      <c r="AK69" s="87">
        <v>0</v>
      </c>
      <c r="AL69" s="87"/>
      <c r="AM69" s="87"/>
      <c r="AN69" s="87"/>
      <c r="AO69" s="87"/>
      <c r="AP69" s="87"/>
      <c r="AQ69" s="87"/>
      <c r="AR69" s="87"/>
      <c r="AS69" s="87"/>
      <c r="AT69" s="87">
        <v>1</v>
      </c>
      <c r="AU69" s="87">
        <v>1</v>
      </c>
      <c r="AV69" s="87">
        <v>1</v>
      </c>
      <c r="AW69" s="87" t="s">
        <v>241</v>
      </c>
      <c r="AX69" s="87"/>
      <c r="AY69" s="87"/>
      <c r="AZ69" s="87"/>
      <c r="BA69" s="87"/>
      <c r="BB69" s="87"/>
      <c r="BC69" s="87"/>
      <c r="BD69" s="87"/>
      <c r="BE69" s="87"/>
      <c r="BF69" s="87"/>
      <c r="BG69" s="87" t="s">
        <v>575</v>
      </c>
      <c r="BH69" s="87">
        <v>4490</v>
      </c>
      <c r="BI69" s="87">
        <v>4479</v>
      </c>
      <c r="BJ69" s="87">
        <v>21226</v>
      </c>
      <c r="BK69" s="87">
        <v>13092</v>
      </c>
      <c r="BL69" s="87"/>
      <c r="BM69" s="87" t="s">
        <v>624</v>
      </c>
      <c r="BN69" s="87" t="s">
        <v>665</v>
      </c>
      <c r="BO69" s="87" t="s">
        <v>701</v>
      </c>
      <c r="BP69" s="87"/>
      <c r="BQ69" s="118">
        <v>40929.77332175926</v>
      </c>
      <c r="BR69" s="87" t="s">
        <v>734</v>
      </c>
      <c r="BS69" s="87" t="b">
        <v>0</v>
      </c>
      <c r="BT69" s="87" t="b">
        <v>0</v>
      </c>
      <c r="BU69" s="87" t="b">
        <v>1</v>
      </c>
      <c r="BV69" s="87"/>
      <c r="BW69" s="87">
        <v>394</v>
      </c>
      <c r="BX69" s="87" t="s">
        <v>768</v>
      </c>
      <c r="BY69" s="87" t="b">
        <v>0</v>
      </c>
      <c r="BZ69" s="87" t="s">
        <v>66</v>
      </c>
      <c r="CA69" s="87">
        <v>1</v>
      </c>
      <c r="CB69" s="87" t="s">
        <v>265</v>
      </c>
      <c r="CC69" s="87"/>
      <c r="CD69" s="87"/>
      <c r="CE69" s="87"/>
      <c r="CF69" s="87"/>
      <c r="CG69" s="87"/>
      <c r="CH69" s="87"/>
      <c r="CI69" s="87"/>
      <c r="CJ69" s="87"/>
      <c r="CK69" s="87"/>
      <c r="CL69" s="87" t="s">
        <v>572</v>
      </c>
      <c r="CM69" s="87">
        <v>78</v>
      </c>
      <c r="CN69" s="87">
        <v>3374</v>
      </c>
      <c r="CO69" s="87">
        <v>901</v>
      </c>
      <c r="CP69" s="87">
        <v>1159</v>
      </c>
      <c r="CQ69" s="87"/>
      <c r="CR69" s="87" t="s">
        <v>620</v>
      </c>
      <c r="CS69" s="87"/>
      <c r="CT69" s="87" t="s">
        <v>698</v>
      </c>
      <c r="CU69" s="87"/>
      <c r="CV69" s="118">
        <v>43376.05888888889</v>
      </c>
      <c r="CW69" s="87" t="s">
        <v>731</v>
      </c>
      <c r="CX69" s="87" t="b">
        <v>1</v>
      </c>
      <c r="CY69" s="87" t="b">
        <v>0</v>
      </c>
      <c r="CZ69" s="87" t="b">
        <v>1</v>
      </c>
      <c r="DA69" s="87"/>
      <c r="DB69" s="87">
        <v>59</v>
      </c>
      <c r="DC69" s="87"/>
      <c r="DD69" s="87" t="b">
        <v>0</v>
      </c>
      <c r="DE69" s="87" t="s">
        <v>66</v>
      </c>
      <c r="DF69" s="87">
        <v>1</v>
      </c>
      <c r="DG69" s="87">
        <v>13</v>
      </c>
      <c r="DH69" s="87">
        <v>13</v>
      </c>
      <c r="DI69" s="87">
        <v>2</v>
      </c>
      <c r="DJ69" s="87">
        <v>1</v>
      </c>
      <c r="DK69" s="87">
        <v>0.25</v>
      </c>
      <c r="DL69" s="87">
        <v>1.75</v>
      </c>
    </row>
    <row r="70" spans="1:116" ht="15">
      <c r="A70" s="87" t="s">
        <v>485</v>
      </c>
      <c r="B70" s="87" t="s">
        <v>517</v>
      </c>
      <c r="C70" s="87" t="s">
        <v>241</v>
      </c>
      <c r="D70" s="87" t="s">
        <v>274</v>
      </c>
      <c r="E70" s="87"/>
      <c r="F70" s="87" t="s">
        <v>285</v>
      </c>
      <c r="G70" s="118">
        <v>43701.16563657407</v>
      </c>
      <c r="H70" s="87" t="s">
        <v>288</v>
      </c>
      <c r="I70" s="87"/>
      <c r="J70" s="87"/>
      <c r="K70" s="87"/>
      <c r="L70" s="87"/>
      <c r="M70" s="87" t="s">
        <v>344</v>
      </c>
      <c r="N70" s="118">
        <v>43701.16563657407</v>
      </c>
      <c r="O70" s="118">
        <v>43701</v>
      </c>
      <c r="P70" s="119">
        <v>0.1656365740740741</v>
      </c>
      <c r="Q70" s="87" t="s">
        <v>433</v>
      </c>
      <c r="R70" s="87"/>
      <c r="S70" s="87"/>
      <c r="T70" s="87" t="s">
        <v>485</v>
      </c>
      <c r="U70" s="87"/>
      <c r="V70" s="87" t="b">
        <v>0</v>
      </c>
      <c r="W70" s="87">
        <v>0</v>
      </c>
      <c r="X70" s="87"/>
      <c r="Y70" s="87" t="b">
        <v>0</v>
      </c>
      <c r="Z70" s="87" t="s">
        <v>531</v>
      </c>
      <c r="AA70" s="87"/>
      <c r="AB70" s="87"/>
      <c r="AC70" s="87" t="b">
        <v>0</v>
      </c>
      <c r="AD70" s="87">
        <v>10</v>
      </c>
      <c r="AE70" s="87" t="s">
        <v>517</v>
      </c>
      <c r="AF70" s="87" t="s">
        <v>533</v>
      </c>
      <c r="AG70" s="87" t="b">
        <v>0</v>
      </c>
      <c r="AH70" s="87" t="s">
        <v>517</v>
      </c>
      <c r="AI70" s="87" t="s">
        <v>196</v>
      </c>
      <c r="AJ70" s="87">
        <v>0</v>
      </c>
      <c r="AK70" s="87">
        <v>0</v>
      </c>
      <c r="AL70" s="87"/>
      <c r="AM70" s="87"/>
      <c r="AN70" s="87"/>
      <c r="AO70" s="87"/>
      <c r="AP70" s="87"/>
      <c r="AQ70" s="87"/>
      <c r="AR70" s="87"/>
      <c r="AS70" s="87"/>
      <c r="AT70" s="87">
        <v>1</v>
      </c>
      <c r="AU70" s="87">
        <v>1</v>
      </c>
      <c r="AV70" s="87">
        <v>1</v>
      </c>
      <c r="AW70" s="87" t="s">
        <v>241</v>
      </c>
      <c r="AX70" s="87"/>
      <c r="AY70" s="87"/>
      <c r="AZ70" s="87"/>
      <c r="BA70" s="87"/>
      <c r="BB70" s="87"/>
      <c r="BC70" s="87"/>
      <c r="BD70" s="87"/>
      <c r="BE70" s="87"/>
      <c r="BF70" s="87"/>
      <c r="BG70" s="87" t="s">
        <v>575</v>
      </c>
      <c r="BH70" s="87">
        <v>4490</v>
      </c>
      <c r="BI70" s="87">
        <v>4479</v>
      </c>
      <c r="BJ70" s="87">
        <v>21226</v>
      </c>
      <c r="BK70" s="87">
        <v>13092</v>
      </c>
      <c r="BL70" s="87"/>
      <c r="BM70" s="87" t="s">
        <v>624</v>
      </c>
      <c r="BN70" s="87" t="s">
        <v>665</v>
      </c>
      <c r="BO70" s="87" t="s">
        <v>701</v>
      </c>
      <c r="BP70" s="87"/>
      <c r="BQ70" s="118">
        <v>40929.77332175926</v>
      </c>
      <c r="BR70" s="87" t="s">
        <v>734</v>
      </c>
      <c r="BS70" s="87" t="b">
        <v>0</v>
      </c>
      <c r="BT70" s="87" t="b">
        <v>0</v>
      </c>
      <c r="BU70" s="87" t="b">
        <v>1</v>
      </c>
      <c r="BV70" s="87"/>
      <c r="BW70" s="87">
        <v>394</v>
      </c>
      <c r="BX70" s="87" t="s">
        <v>768</v>
      </c>
      <c r="BY70" s="87" t="b">
        <v>0</v>
      </c>
      <c r="BZ70" s="87" t="s">
        <v>66</v>
      </c>
      <c r="CA70" s="87">
        <v>1</v>
      </c>
      <c r="CB70" s="87" t="s">
        <v>274</v>
      </c>
      <c r="CC70" s="87"/>
      <c r="CD70" s="87"/>
      <c r="CE70" s="87"/>
      <c r="CF70" s="87"/>
      <c r="CG70" s="87"/>
      <c r="CH70" s="87"/>
      <c r="CI70" s="87"/>
      <c r="CJ70" s="87"/>
      <c r="CK70" s="87"/>
      <c r="CL70" s="87" t="s">
        <v>571</v>
      </c>
      <c r="CM70" s="87">
        <v>79</v>
      </c>
      <c r="CN70" s="87">
        <v>126</v>
      </c>
      <c r="CO70" s="87">
        <v>710</v>
      </c>
      <c r="CP70" s="87">
        <v>2</v>
      </c>
      <c r="CQ70" s="87"/>
      <c r="CR70" s="87" t="s">
        <v>619</v>
      </c>
      <c r="CS70" s="87" t="s">
        <v>538</v>
      </c>
      <c r="CT70" s="87" t="s">
        <v>697</v>
      </c>
      <c r="CU70" s="87"/>
      <c r="CV70" s="118">
        <v>42600.21954861111</v>
      </c>
      <c r="CW70" s="87" t="s">
        <v>730</v>
      </c>
      <c r="CX70" s="87" t="b">
        <v>1</v>
      </c>
      <c r="CY70" s="87" t="b">
        <v>0</v>
      </c>
      <c r="CZ70" s="87" t="b">
        <v>0</v>
      </c>
      <c r="DA70" s="87"/>
      <c r="DB70" s="87">
        <v>2</v>
      </c>
      <c r="DC70" s="87"/>
      <c r="DD70" s="87" t="b">
        <v>0</v>
      </c>
      <c r="DE70" s="87" t="s">
        <v>65</v>
      </c>
      <c r="DF70" s="87">
        <v>1</v>
      </c>
      <c r="DG70" s="87">
        <v>13</v>
      </c>
      <c r="DH70" s="87">
        <v>13</v>
      </c>
      <c r="DI70" s="87">
        <v>2</v>
      </c>
      <c r="DJ70" s="87">
        <v>1</v>
      </c>
      <c r="DK70" s="87">
        <v>0.25</v>
      </c>
      <c r="DL70" s="87">
        <v>1.75</v>
      </c>
    </row>
    <row r="71" spans="1:116" ht="15">
      <c r="A71" s="87" t="s">
        <v>485</v>
      </c>
      <c r="B71" s="87" t="s">
        <v>517</v>
      </c>
      <c r="C71" s="87" t="s">
        <v>241</v>
      </c>
      <c r="D71" s="87" t="s">
        <v>264</v>
      </c>
      <c r="E71" s="87"/>
      <c r="F71" s="87" t="s">
        <v>285</v>
      </c>
      <c r="G71" s="118">
        <v>43701.16563657407</v>
      </c>
      <c r="H71" s="87" t="s">
        <v>288</v>
      </c>
      <c r="I71" s="87"/>
      <c r="J71" s="87"/>
      <c r="K71" s="87"/>
      <c r="L71" s="87"/>
      <c r="M71" s="87" t="s">
        <v>344</v>
      </c>
      <c r="N71" s="118">
        <v>43701.16563657407</v>
      </c>
      <c r="O71" s="118">
        <v>43701</v>
      </c>
      <c r="P71" s="119">
        <v>0.1656365740740741</v>
      </c>
      <c r="Q71" s="87" t="s">
        <v>433</v>
      </c>
      <c r="R71" s="87"/>
      <c r="S71" s="87"/>
      <c r="T71" s="87" t="s">
        <v>485</v>
      </c>
      <c r="U71" s="87"/>
      <c r="V71" s="87" t="b">
        <v>0</v>
      </c>
      <c r="W71" s="87">
        <v>0</v>
      </c>
      <c r="X71" s="87"/>
      <c r="Y71" s="87" t="b">
        <v>0</v>
      </c>
      <c r="Z71" s="87" t="s">
        <v>531</v>
      </c>
      <c r="AA71" s="87"/>
      <c r="AB71" s="87"/>
      <c r="AC71" s="87" t="b">
        <v>0</v>
      </c>
      <c r="AD71" s="87">
        <v>10</v>
      </c>
      <c r="AE71" s="87" t="s">
        <v>517</v>
      </c>
      <c r="AF71" s="87" t="s">
        <v>533</v>
      </c>
      <c r="AG71" s="87" t="b">
        <v>0</v>
      </c>
      <c r="AH71" s="87" t="s">
        <v>517</v>
      </c>
      <c r="AI71" s="87" t="s">
        <v>196</v>
      </c>
      <c r="AJ71" s="87">
        <v>0</v>
      </c>
      <c r="AK71" s="87">
        <v>0</v>
      </c>
      <c r="AL71" s="87"/>
      <c r="AM71" s="87"/>
      <c r="AN71" s="87"/>
      <c r="AO71" s="87"/>
      <c r="AP71" s="87"/>
      <c r="AQ71" s="87"/>
      <c r="AR71" s="87"/>
      <c r="AS71" s="87"/>
      <c r="AT71" s="87">
        <v>1</v>
      </c>
      <c r="AU71" s="87">
        <v>1</v>
      </c>
      <c r="AV71" s="87">
        <v>1</v>
      </c>
      <c r="AW71" s="87" t="s">
        <v>241</v>
      </c>
      <c r="AX71" s="87"/>
      <c r="AY71" s="87"/>
      <c r="AZ71" s="87"/>
      <c r="BA71" s="87"/>
      <c r="BB71" s="87"/>
      <c r="BC71" s="87"/>
      <c r="BD71" s="87"/>
      <c r="BE71" s="87"/>
      <c r="BF71" s="87"/>
      <c r="BG71" s="87" t="s">
        <v>575</v>
      </c>
      <c r="BH71" s="87">
        <v>4490</v>
      </c>
      <c r="BI71" s="87">
        <v>4479</v>
      </c>
      <c r="BJ71" s="87">
        <v>21226</v>
      </c>
      <c r="BK71" s="87">
        <v>13092</v>
      </c>
      <c r="BL71" s="87"/>
      <c r="BM71" s="87" t="s">
        <v>624</v>
      </c>
      <c r="BN71" s="87" t="s">
        <v>665</v>
      </c>
      <c r="BO71" s="87" t="s">
        <v>701</v>
      </c>
      <c r="BP71" s="87"/>
      <c r="BQ71" s="118">
        <v>40929.77332175926</v>
      </c>
      <c r="BR71" s="87" t="s">
        <v>734</v>
      </c>
      <c r="BS71" s="87" t="b">
        <v>0</v>
      </c>
      <c r="BT71" s="87" t="b">
        <v>0</v>
      </c>
      <c r="BU71" s="87" t="b">
        <v>1</v>
      </c>
      <c r="BV71" s="87"/>
      <c r="BW71" s="87">
        <v>394</v>
      </c>
      <c r="BX71" s="87" t="s">
        <v>768</v>
      </c>
      <c r="BY71" s="87" t="b">
        <v>0</v>
      </c>
      <c r="BZ71" s="87" t="s">
        <v>66</v>
      </c>
      <c r="CA71" s="87">
        <v>1</v>
      </c>
      <c r="CB71" s="87" t="s">
        <v>264</v>
      </c>
      <c r="CC71" s="87"/>
      <c r="CD71" s="87"/>
      <c r="CE71" s="87"/>
      <c r="CF71" s="87"/>
      <c r="CG71" s="87"/>
      <c r="CH71" s="87"/>
      <c r="CI71" s="87"/>
      <c r="CJ71" s="87"/>
      <c r="CK71" s="87"/>
      <c r="CL71" s="87" t="s">
        <v>570</v>
      </c>
      <c r="CM71" s="87">
        <v>1040</v>
      </c>
      <c r="CN71" s="87">
        <v>363</v>
      </c>
      <c r="CO71" s="87">
        <v>647</v>
      </c>
      <c r="CP71" s="87">
        <v>1620</v>
      </c>
      <c r="CQ71" s="87"/>
      <c r="CR71" s="87" t="s">
        <v>618</v>
      </c>
      <c r="CS71" s="87" t="s">
        <v>663</v>
      </c>
      <c r="CT71" s="87" t="s">
        <v>696</v>
      </c>
      <c r="CU71" s="87"/>
      <c r="CV71" s="118">
        <v>43473.66789351852</v>
      </c>
      <c r="CW71" s="87" t="s">
        <v>729</v>
      </c>
      <c r="CX71" s="87" t="b">
        <v>0</v>
      </c>
      <c r="CY71" s="87" t="b">
        <v>0</v>
      </c>
      <c r="CZ71" s="87" t="b">
        <v>0</v>
      </c>
      <c r="DA71" s="87"/>
      <c r="DB71" s="87">
        <v>7</v>
      </c>
      <c r="DC71" s="87" t="s">
        <v>765</v>
      </c>
      <c r="DD71" s="87" t="b">
        <v>0</v>
      </c>
      <c r="DE71" s="87" t="s">
        <v>66</v>
      </c>
      <c r="DF71" s="87">
        <v>1</v>
      </c>
      <c r="DG71" s="87">
        <v>13</v>
      </c>
      <c r="DH71" s="87">
        <v>13</v>
      </c>
      <c r="DI71" s="87">
        <v>2</v>
      </c>
      <c r="DJ71" s="87">
        <v>1</v>
      </c>
      <c r="DK71" s="87">
        <v>0.25</v>
      </c>
      <c r="DL71" s="87">
        <v>1.75</v>
      </c>
    </row>
    <row r="72" spans="1:116" ht="15">
      <c r="A72" s="87" t="s">
        <v>485</v>
      </c>
      <c r="B72" s="87" t="s">
        <v>517</v>
      </c>
      <c r="C72" s="87" t="s">
        <v>241</v>
      </c>
      <c r="D72" s="87" t="s">
        <v>266</v>
      </c>
      <c r="E72" s="87"/>
      <c r="F72" s="87" t="s">
        <v>286</v>
      </c>
      <c r="G72" s="118">
        <v>43701.16563657407</v>
      </c>
      <c r="H72" s="87" t="s">
        <v>288</v>
      </c>
      <c r="I72" s="87"/>
      <c r="J72" s="87"/>
      <c r="K72" s="87"/>
      <c r="L72" s="87"/>
      <c r="M72" s="87" t="s">
        <v>344</v>
      </c>
      <c r="N72" s="118">
        <v>43701.16563657407</v>
      </c>
      <c r="O72" s="118">
        <v>43701</v>
      </c>
      <c r="P72" s="119">
        <v>0.1656365740740741</v>
      </c>
      <c r="Q72" s="87" t="s">
        <v>433</v>
      </c>
      <c r="R72" s="87"/>
      <c r="S72" s="87"/>
      <c r="T72" s="87" t="s">
        <v>485</v>
      </c>
      <c r="U72" s="87"/>
      <c r="V72" s="87" t="b">
        <v>0</v>
      </c>
      <c r="W72" s="87">
        <v>0</v>
      </c>
      <c r="X72" s="87"/>
      <c r="Y72" s="87" t="b">
        <v>0</v>
      </c>
      <c r="Z72" s="87" t="s">
        <v>531</v>
      </c>
      <c r="AA72" s="87"/>
      <c r="AB72" s="87"/>
      <c r="AC72" s="87" t="b">
        <v>0</v>
      </c>
      <c r="AD72" s="87">
        <v>10</v>
      </c>
      <c r="AE72" s="87" t="s">
        <v>517</v>
      </c>
      <c r="AF72" s="87" t="s">
        <v>533</v>
      </c>
      <c r="AG72" s="87" t="b">
        <v>0</v>
      </c>
      <c r="AH72" s="87" t="s">
        <v>517</v>
      </c>
      <c r="AI72" s="87" t="s">
        <v>196</v>
      </c>
      <c r="AJ72" s="87">
        <v>0</v>
      </c>
      <c r="AK72" s="87">
        <v>0</v>
      </c>
      <c r="AL72" s="87"/>
      <c r="AM72" s="87"/>
      <c r="AN72" s="87"/>
      <c r="AO72" s="87"/>
      <c r="AP72" s="87"/>
      <c r="AQ72" s="87"/>
      <c r="AR72" s="87"/>
      <c r="AS72" s="87"/>
      <c r="AT72" s="87">
        <v>1</v>
      </c>
      <c r="AU72" s="87">
        <v>1</v>
      </c>
      <c r="AV72" s="87">
        <v>1</v>
      </c>
      <c r="AW72" s="87" t="s">
        <v>241</v>
      </c>
      <c r="AX72" s="87"/>
      <c r="AY72" s="87"/>
      <c r="AZ72" s="87"/>
      <c r="BA72" s="87"/>
      <c r="BB72" s="87"/>
      <c r="BC72" s="87"/>
      <c r="BD72" s="87"/>
      <c r="BE72" s="87"/>
      <c r="BF72" s="87"/>
      <c r="BG72" s="87" t="s">
        <v>575</v>
      </c>
      <c r="BH72" s="87">
        <v>4490</v>
      </c>
      <c r="BI72" s="87">
        <v>4479</v>
      </c>
      <c r="BJ72" s="87">
        <v>21226</v>
      </c>
      <c r="BK72" s="87">
        <v>13092</v>
      </c>
      <c r="BL72" s="87"/>
      <c r="BM72" s="87" t="s">
        <v>624</v>
      </c>
      <c r="BN72" s="87" t="s">
        <v>665</v>
      </c>
      <c r="BO72" s="87" t="s">
        <v>701</v>
      </c>
      <c r="BP72" s="87"/>
      <c r="BQ72" s="118">
        <v>40929.77332175926</v>
      </c>
      <c r="BR72" s="87" t="s">
        <v>734</v>
      </c>
      <c r="BS72" s="87" t="b">
        <v>0</v>
      </c>
      <c r="BT72" s="87" t="b">
        <v>0</v>
      </c>
      <c r="BU72" s="87" t="b">
        <v>1</v>
      </c>
      <c r="BV72" s="87"/>
      <c r="BW72" s="87">
        <v>394</v>
      </c>
      <c r="BX72" s="87" t="s">
        <v>768</v>
      </c>
      <c r="BY72" s="87" t="b">
        <v>0</v>
      </c>
      <c r="BZ72" s="87" t="s">
        <v>66</v>
      </c>
      <c r="CA72" s="87">
        <v>1</v>
      </c>
      <c r="CB72" s="87" t="s">
        <v>266</v>
      </c>
      <c r="CC72" s="87"/>
      <c r="CD72" s="87"/>
      <c r="CE72" s="87"/>
      <c r="CF72" s="87"/>
      <c r="CG72" s="87"/>
      <c r="CH72" s="87"/>
      <c r="CI72" s="87"/>
      <c r="CJ72" s="87"/>
      <c r="CK72" s="87"/>
      <c r="CL72" s="87" t="s">
        <v>569</v>
      </c>
      <c r="CM72" s="87">
        <v>53</v>
      </c>
      <c r="CN72" s="87">
        <v>143</v>
      </c>
      <c r="CO72" s="87">
        <v>70</v>
      </c>
      <c r="CP72" s="87">
        <v>61</v>
      </c>
      <c r="CQ72" s="87"/>
      <c r="CR72" s="87" t="s">
        <v>617</v>
      </c>
      <c r="CS72" s="87"/>
      <c r="CT72" s="87"/>
      <c r="CU72" s="87"/>
      <c r="CV72" s="118">
        <v>43009.83945601852</v>
      </c>
      <c r="CW72" s="87" t="s">
        <v>728</v>
      </c>
      <c r="CX72" s="87" t="b">
        <v>1</v>
      </c>
      <c r="CY72" s="87" t="b">
        <v>0</v>
      </c>
      <c r="CZ72" s="87" t="b">
        <v>0</v>
      </c>
      <c r="DA72" s="87"/>
      <c r="DB72" s="87">
        <v>1</v>
      </c>
      <c r="DC72" s="87"/>
      <c r="DD72" s="87" t="b">
        <v>0</v>
      </c>
      <c r="DE72" s="87" t="s">
        <v>66</v>
      </c>
      <c r="DF72" s="87">
        <v>1</v>
      </c>
      <c r="DG72" s="87">
        <v>13</v>
      </c>
      <c r="DH72" s="87">
        <v>13</v>
      </c>
      <c r="DI72" s="87">
        <v>2</v>
      </c>
      <c r="DJ72" s="87">
        <v>1</v>
      </c>
      <c r="DK72" s="87">
        <v>0.25</v>
      </c>
      <c r="DL72" s="87">
        <v>1.75</v>
      </c>
    </row>
    <row r="73" spans="1:116" ht="15">
      <c r="A73" s="87" t="s">
        <v>484</v>
      </c>
      <c r="B73" s="87" t="s">
        <v>517</v>
      </c>
      <c r="C73" s="87" t="s">
        <v>240</v>
      </c>
      <c r="D73" s="87" t="s">
        <v>265</v>
      </c>
      <c r="E73" s="87"/>
      <c r="F73" s="87" t="s">
        <v>285</v>
      </c>
      <c r="G73" s="118">
        <v>43701.03554398148</v>
      </c>
      <c r="H73" s="87" t="s">
        <v>288</v>
      </c>
      <c r="I73" s="87"/>
      <c r="J73" s="87"/>
      <c r="K73" s="87"/>
      <c r="L73" s="87"/>
      <c r="M73" s="87" t="s">
        <v>343</v>
      </c>
      <c r="N73" s="118">
        <v>43701.03554398148</v>
      </c>
      <c r="O73" s="118">
        <v>43701</v>
      </c>
      <c r="P73" s="119">
        <v>0.035543981481481475</v>
      </c>
      <c r="Q73" s="87" t="s">
        <v>432</v>
      </c>
      <c r="R73" s="87"/>
      <c r="S73" s="87"/>
      <c r="T73" s="87" t="s">
        <v>484</v>
      </c>
      <c r="U73" s="87"/>
      <c r="V73" s="87" t="b">
        <v>0</v>
      </c>
      <c r="W73" s="87">
        <v>0</v>
      </c>
      <c r="X73" s="87"/>
      <c r="Y73" s="87" t="b">
        <v>0</v>
      </c>
      <c r="Z73" s="87" t="s">
        <v>531</v>
      </c>
      <c r="AA73" s="87"/>
      <c r="AB73" s="87"/>
      <c r="AC73" s="87" t="b">
        <v>0</v>
      </c>
      <c r="AD73" s="87">
        <v>10</v>
      </c>
      <c r="AE73" s="87" t="s">
        <v>517</v>
      </c>
      <c r="AF73" s="87" t="s">
        <v>535</v>
      </c>
      <c r="AG73" s="87" t="b">
        <v>0</v>
      </c>
      <c r="AH73" s="87" t="s">
        <v>517</v>
      </c>
      <c r="AI73" s="87" t="s">
        <v>196</v>
      </c>
      <c r="AJ73" s="87">
        <v>0</v>
      </c>
      <c r="AK73" s="87">
        <v>0</v>
      </c>
      <c r="AL73" s="87"/>
      <c r="AM73" s="87"/>
      <c r="AN73" s="87"/>
      <c r="AO73" s="87"/>
      <c r="AP73" s="87"/>
      <c r="AQ73" s="87"/>
      <c r="AR73" s="87"/>
      <c r="AS73" s="87"/>
      <c r="AT73" s="87">
        <v>1</v>
      </c>
      <c r="AU73" s="87">
        <v>1</v>
      </c>
      <c r="AV73" s="87">
        <v>1</v>
      </c>
      <c r="AW73" s="87" t="s">
        <v>240</v>
      </c>
      <c r="AX73" s="87"/>
      <c r="AY73" s="87"/>
      <c r="AZ73" s="87"/>
      <c r="BA73" s="87"/>
      <c r="BB73" s="87"/>
      <c r="BC73" s="87"/>
      <c r="BD73" s="87"/>
      <c r="BE73" s="87"/>
      <c r="BF73" s="87"/>
      <c r="BG73" s="87" t="s">
        <v>574</v>
      </c>
      <c r="BH73" s="87">
        <v>154</v>
      </c>
      <c r="BI73" s="87">
        <v>224</v>
      </c>
      <c r="BJ73" s="87">
        <v>884</v>
      </c>
      <c r="BK73" s="87">
        <v>36</v>
      </c>
      <c r="BL73" s="87"/>
      <c r="BM73" s="87" t="s">
        <v>623</v>
      </c>
      <c r="BN73" s="87"/>
      <c r="BO73" s="87"/>
      <c r="BP73" s="87"/>
      <c r="BQ73" s="118">
        <v>39906.04267361111</v>
      </c>
      <c r="BR73" s="87" t="s">
        <v>733</v>
      </c>
      <c r="BS73" s="87" t="b">
        <v>0</v>
      </c>
      <c r="BT73" s="87" t="b">
        <v>0</v>
      </c>
      <c r="BU73" s="87" t="b">
        <v>1</v>
      </c>
      <c r="BV73" s="87"/>
      <c r="BW73" s="87">
        <v>18</v>
      </c>
      <c r="BX73" s="87" t="s">
        <v>767</v>
      </c>
      <c r="BY73" s="87" t="b">
        <v>0</v>
      </c>
      <c r="BZ73" s="87" t="s">
        <v>66</v>
      </c>
      <c r="CA73" s="87">
        <v>1</v>
      </c>
      <c r="CB73" s="87" t="s">
        <v>265</v>
      </c>
      <c r="CC73" s="87"/>
      <c r="CD73" s="87"/>
      <c r="CE73" s="87"/>
      <c r="CF73" s="87"/>
      <c r="CG73" s="87"/>
      <c r="CH73" s="87"/>
      <c r="CI73" s="87"/>
      <c r="CJ73" s="87"/>
      <c r="CK73" s="87"/>
      <c r="CL73" s="87" t="s">
        <v>572</v>
      </c>
      <c r="CM73" s="87">
        <v>78</v>
      </c>
      <c r="CN73" s="87">
        <v>3374</v>
      </c>
      <c r="CO73" s="87">
        <v>901</v>
      </c>
      <c r="CP73" s="87">
        <v>1159</v>
      </c>
      <c r="CQ73" s="87"/>
      <c r="CR73" s="87" t="s">
        <v>620</v>
      </c>
      <c r="CS73" s="87"/>
      <c r="CT73" s="87" t="s">
        <v>698</v>
      </c>
      <c r="CU73" s="87"/>
      <c r="CV73" s="118">
        <v>43376.05888888889</v>
      </c>
      <c r="CW73" s="87" t="s">
        <v>731</v>
      </c>
      <c r="CX73" s="87" t="b">
        <v>1</v>
      </c>
      <c r="CY73" s="87" t="b">
        <v>0</v>
      </c>
      <c r="CZ73" s="87" t="b">
        <v>1</v>
      </c>
      <c r="DA73" s="87"/>
      <c r="DB73" s="87">
        <v>59</v>
      </c>
      <c r="DC73" s="87"/>
      <c r="DD73" s="87" t="b">
        <v>0</v>
      </c>
      <c r="DE73" s="87" t="s">
        <v>66</v>
      </c>
      <c r="DF73" s="87">
        <v>1</v>
      </c>
      <c r="DG73" s="87">
        <v>13</v>
      </c>
      <c r="DH73" s="87">
        <v>13</v>
      </c>
      <c r="DI73" s="87">
        <v>2</v>
      </c>
      <c r="DJ73" s="87">
        <v>1</v>
      </c>
      <c r="DK73" s="87">
        <v>1.25</v>
      </c>
      <c r="DL73" s="87">
        <v>1.75</v>
      </c>
    </row>
    <row r="74" spans="1:116" ht="15">
      <c r="A74" s="87" t="s">
        <v>484</v>
      </c>
      <c r="B74" s="87" t="s">
        <v>517</v>
      </c>
      <c r="C74" s="87" t="s">
        <v>240</v>
      </c>
      <c r="D74" s="87" t="s">
        <v>274</v>
      </c>
      <c r="E74" s="87"/>
      <c r="F74" s="87" t="s">
        <v>285</v>
      </c>
      <c r="G74" s="118">
        <v>43701.03554398148</v>
      </c>
      <c r="H74" s="87" t="s">
        <v>288</v>
      </c>
      <c r="I74" s="87"/>
      <c r="J74" s="87"/>
      <c r="K74" s="87"/>
      <c r="L74" s="87"/>
      <c r="M74" s="87" t="s">
        <v>343</v>
      </c>
      <c r="N74" s="118">
        <v>43701.03554398148</v>
      </c>
      <c r="O74" s="118">
        <v>43701</v>
      </c>
      <c r="P74" s="119">
        <v>0.035543981481481475</v>
      </c>
      <c r="Q74" s="87" t="s">
        <v>432</v>
      </c>
      <c r="R74" s="87"/>
      <c r="S74" s="87"/>
      <c r="T74" s="87" t="s">
        <v>484</v>
      </c>
      <c r="U74" s="87"/>
      <c r="V74" s="87" t="b">
        <v>0</v>
      </c>
      <c r="W74" s="87">
        <v>0</v>
      </c>
      <c r="X74" s="87"/>
      <c r="Y74" s="87" t="b">
        <v>0</v>
      </c>
      <c r="Z74" s="87" t="s">
        <v>531</v>
      </c>
      <c r="AA74" s="87"/>
      <c r="AB74" s="87"/>
      <c r="AC74" s="87" t="b">
        <v>0</v>
      </c>
      <c r="AD74" s="87">
        <v>10</v>
      </c>
      <c r="AE74" s="87" t="s">
        <v>517</v>
      </c>
      <c r="AF74" s="87" t="s">
        <v>535</v>
      </c>
      <c r="AG74" s="87" t="b">
        <v>0</v>
      </c>
      <c r="AH74" s="87" t="s">
        <v>517</v>
      </c>
      <c r="AI74" s="87" t="s">
        <v>196</v>
      </c>
      <c r="AJ74" s="87">
        <v>0</v>
      </c>
      <c r="AK74" s="87">
        <v>0</v>
      </c>
      <c r="AL74" s="87"/>
      <c r="AM74" s="87"/>
      <c r="AN74" s="87"/>
      <c r="AO74" s="87"/>
      <c r="AP74" s="87"/>
      <c r="AQ74" s="87"/>
      <c r="AR74" s="87"/>
      <c r="AS74" s="87"/>
      <c r="AT74" s="87">
        <v>1</v>
      </c>
      <c r="AU74" s="87">
        <v>1</v>
      </c>
      <c r="AV74" s="87">
        <v>1</v>
      </c>
      <c r="AW74" s="87" t="s">
        <v>240</v>
      </c>
      <c r="AX74" s="87"/>
      <c r="AY74" s="87"/>
      <c r="AZ74" s="87"/>
      <c r="BA74" s="87"/>
      <c r="BB74" s="87"/>
      <c r="BC74" s="87"/>
      <c r="BD74" s="87"/>
      <c r="BE74" s="87"/>
      <c r="BF74" s="87"/>
      <c r="BG74" s="87" t="s">
        <v>574</v>
      </c>
      <c r="BH74" s="87">
        <v>154</v>
      </c>
      <c r="BI74" s="87">
        <v>224</v>
      </c>
      <c r="BJ74" s="87">
        <v>884</v>
      </c>
      <c r="BK74" s="87">
        <v>36</v>
      </c>
      <c r="BL74" s="87"/>
      <c r="BM74" s="87" t="s">
        <v>623</v>
      </c>
      <c r="BN74" s="87"/>
      <c r="BO74" s="87"/>
      <c r="BP74" s="87"/>
      <c r="BQ74" s="118">
        <v>39906.04267361111</v>
      </c>
      <c r="BR74" s="87" t="s">
        <v>733</v>
      </c>
      <c r="BS74" s="87" t="b">
        <v>0</v>
      </c>
      <c r="BT74" s="87" t="b">
        <v>0</v>
      </c>
      <c r="BU74" s="87" t="b">
        <v>1</v>
      </c>
      <c r="BV74" s="87"/>
      <c r="BW74" s="87">
        <v>18</v>
      </c>
      <c r="BX74" s="87" t="s">
        <v>767</v>
      </c>
      <c r="BY74" s="87" t="b">
        <v>0</v>
      </c>
      <c r="BZ74" s="87" t="s">
        <v>66</v>
      </c>
      <c r="CA74" s="87">
        <v>1</v>
      </c>
      <c r="CB74" s="87" t="s">
        <v>274</v>
      </c>
      <c r="CC74" s="87"/>
      <c r="CD74" s="87"/>
      <c r="CE74" s="87"/>
      <c r="CF74" s="87"/>
      <c r="CG74" s="87"/>
      <c r="CH74" s="87"/>
      <c r="CI74" s="87"/>
      <c r="CJ74" s="87"/>
      <c r="CK74" s="87"/>
      <c r="CL74" s="87" t="s">
        <v>571</v>
      </c>
      <c r="CM74" s="87">
        <v>79</v>
      </c>
      <c r="CN74" s="87">
        <v>126</v>
      </c>
      <c r="CO74" s="87">
        <v>710</v>
      </c>
      <c r="CP74" s="87">
        <v>2</v>
      </c>
      <c r="CQ74" s="87"/>
      <c r="CR74" s="87" t="s">
        <v>619</v>
      </c>
      <c r="CS74" s="87" t="s">
        <v>538</v>
      </c>
      <c r="CT74" s="87" t="s">
        <v>697</v>
      </c>
      <c r="CU74" s="87"/>
      <c r="CV74" s="118">
        <v>42600.21954861111</v>
      </c>
      <c r="CW74" s="87" t="s">
        <v>730</v>
      </c>
      <c r="CX74" s="87" t="b">
        <v>1</v>
      </c>
      <c r="CY74" s="87" t="b">
        <v>0</v>
      </c>
      <c r="CZ74" s="87" t="b">
        <v>0</v>
      </c>
      <c r="DA74" s="87"/>
      <c r="DB74" s="87">
        <v>2</v>
      </c>
      <c r="DC74" s="87"/>
      <c r="DD74" s="87" t="b">
        <v>0</v>
      </c>
      <c r="DE74" s="87" t="s">
        <v>65</v>
      </c>
      <c r="DF74" s="87">
        <v>1</v>
      </c>
      <c r="DG74" s="87">
        <v>13</v>
      </c>
      <c r="DH74" s="87">
        <v>13</v>
      </c>
      <c r="DI74" s="87">
        <v>2</v>
      </c>
      <c r="DJ74" s="87">
        <v>1</v>
      </c>
      <c r="DK74" s="87">
        <v>1.25</v>
      </c>
      <c r="DL74" s="87">
        <v>1.75</v>
      </c>
    </row>
    <row r="75" spans="1:116" ht="15">
      <c r="A75" s="87" t="s">
        <v>484</v>
      </c>
      <c r="B75" s="87" t="s">
        <v>517</v>
      </c>
      <c r="C75" s="87" t="s">
        <v>240</v>
      </c>
      <c r="D75" s="87" t="s">
        <v>264</v>
      </c>
      <c r="E75" s="87"/>
      <c r="F75" s="87" t="s">
        <v>285</v>
      </c>
      <c r="G75" s="118">
        <v>43701.03554398148</v>
      </c>
      <c r="H75" s="87" t="s">
        <v>288</v>
      </c>
      <c r="I75" s="87"/>
      <c r="J75" s="87"/>
      <c r="K75" s="87"/>
      <c r="L75" s="87"/>
      <c r="M75" s="87" t="s">
        <v>343</v>
      </c>
      <c r="N75" s="118">
        <v>43701.03554398148</v>
      </c>
      <c r="O75" s="118">
        <v>43701</v>
      </c>
      <c r="P75" s="119">
        <v>0.035543981481481475</v>
      </c>
      <c r="Q75" s="87" t="s">
        <v>432</v>
      </c>
      <c r="R75" s="87"/>
      <c r="S75" s="87"/>
      <c r="T75" s="87" t="s">
        <v>484</v>
      </c>
      <c r="U75" s="87"/>
      <c r="V75" s="87" t="b">
        <v>0</v>
      </c>
      <c r="W75" s="87">
        <v>0</v>
      </c>
      <c r="X75" s="87"/>
      <c r="Y75" s="87" t="b">
        <v>0</v>
      </c>
      <c r="Z75" s="87" t="s">
        <v>531</v>
      </c>
      <c r="AA75" s="87"/>
      <c r="AB75" s="87"/>
      <c r="AC75" s="87" t="b">
        <v>0</v>
      </c>
      <c r="AD75" s="87">
        <v>10</v>
      </c>
      <c r="AE75" s="87" t="s">
        <v>517</v>
      </c>
      <c r="AF75" s="87" t="s">
        <v>535</v>
      </c>
      <c r="AG75" s="87" t="b">
        <v>0</v>
      </c>
      <c r="AH75" s="87" t="s">
        <v>517</v>
      </c>
      <c r="AI75" s="87" t="s">
        <v>196</v>
      </c>
      <c r="AJ75" s="87">
        <v>0</v>
      </c>
      <c r="AK75" s="87">
        <v>0</v>
      </c>
      <c r="AL75" s="87"/>
      <c r="AM75" s="87"/>
      <c r="AN75" s="87"/>
      <c r="AO75" s="87"/>
      <c r="AP75" s="87"/>
      <c r="AQ75" s="87"/>
      <c r="AR75" s="87"/>
      <c r="AS75" s="87"/>
      <c r="AT75" s="87">
        <v>1</v>
      </c>
      <c r="AU75" s="87">
        <v>1</v>
      </c>
      <c r="AV75" s="87">
        <v>1</v>
      </c>
      <c r="AW75" s="87" t="s">
        <v>240</v>
      </c>
      <c r="AX75" s="87"/>
      <c r="AY75" s="87"/>
      <c r="AZ75" s="87"/>
      <c r="BA75" s="87"/>
      <c r="BB75" s="87"/>
      <c r="BC75" s="87"/>
      <c r="BD75" s="87"/>
      <c r="BE75" s="87"/>
      <c r="BF75" s="87"/>
      <c r="BG75" s="87" t="s">
        <v>574</v>
      </c>
      <c r="BH75" s="87">
        <v>154</v>
      </c>
      <c r="BI75" s="87">
        <v>224</v>
      </c>
      <c r="BJ75" s="87">
        <v>884</v>
      </c>
      <c r="BK75" s="87">
        <v>36</v>
      </c>
      <c r="BL75" s="87"/>
      <c r="BM75" s="87" t="s">
        <v>623</v>
      </c>
      <c r="BN75" s="87"/>
      <c r="BO75" s="87"/>
      <c r="BP75" s="87"/>
      <c r="BQ75" s="118">
        <v>39906.04267361111</v>
      </c>
      <c r="BR75" s="87" t="s">
        <v>733</v>
      </c>
      <c r="BS75" s="87" t="b">
        <v>0</v>
      </c>
      <c r="BT75" s="87" t="b">
        <v>0</v>
      </c>
      <c r="BU75" s="87" t="b">
        <v>1</v>
      </c>
      <c r="BV75" s="87"/>
      <c r="BW75" s="87">
        <v>18</v>
      </c>
      <c r="BX75" s="87" t="s">
        <v>767</v>
      </c>
      <c r="BY75" s="87" t="b">
        <v>0</v>
      </c>
      <c r="BZ75" s="87" t="s">
        <v>66</v>
      </c>
      <c r="CA75" s="87">
        <v>1</v>
      </c>
      <c r="CB75" s="87" t="s">
        <v>264</v>
      </c>
      <c r="CC75" s="87"/>
      <c r="CD75" s="87"/>
      <c r="CE75" s="87"/>
      <c r="CF75" s="87"/>
      <c r="CG75" s="87"/>
      <c r="CH75" s="87"/>
      <c r="CI75" s="87"/>
      <c r="CJ75" s="87"/>
      <c r="CK75" s="87"/>
      <c r="CL75" s="87" t="s">
        <v>570</v>
      </c>
      <c r="CM75" s="87">
        <v>1040</v>
      </c>
      <c r="CN75" s="87">
        <v>363</v>
      </c>
      <c r="CO75" s="87">
        <v>647</v>
      </c>
      <c r="CP75" s="87">
        <v>1620</v>
      </c>
      <c r="CQ75" s="87"/>
      <c r="CR75" s="87" t="s">
        <v>618</v>
      </c>
      <c r="CS75" s="87" t="s">
        <v>663</v>
      </c>
      <c r="CT75" s="87" t="s">
        <v>696</v>
      </c>
      <c r="CU75" s="87"/>
      <c r="CV75" s="118">
        <v>43473.66789351852</v>
      </c>
      <c r="CW75" s="87" t="s">
        <v>729</v>
      </c>
      <c r="CX75" s="87" t="b">
        <v>0</v>
      </c>
      <c r="CY75" s="87" t="b">
        <v>0</v>
      </c>
      <c r="CZ75" s="87" t="b">
        <v>0</v>
      </c>
      <c r="DA75" s="87"/>
      <c r="DB75" s="87">
        <v>7</v>
      </c>
      <c r="DC75" s="87" t="s">
        <v>765</v>
      </c>
      <c r="DD75" s="87" t="b">
        <v>0</v>
      </c>
      <c r="DE75" s="87" t="s">
        <v>66</v>
      </c>
      <c r="DF75" s="87">
        <v>1</v>
      </c>
      <c r="DG75" s="87">
        <v>13</v>
      </c>
      <c r="DH75" s="87">
        <v>13</v>
      </c>
      <c r="DI75" s="87">
        <v>2</v>
      </c>
      <c r="DJ75" s="87">
        <v>1</v>
      </c>
      <c r="DK75" s="87">
        <v>1.25</v>
      </c>
      <c r="DL75" s="87">
        <v>1.75</v>
      </c>
    </row>
    <row r="76" spans="1:116" ht="15">
      <c r="A76" s="87" t="s">
        <v>484</v>
      </c>
      <c r="B76" s="87" t="s">
        <v>517</v>
      </c>
      <c r="C76" s="87" t="s">
        <v>240</v>
      </c>
      <c r="D76" s="87" t="s">
        <v>266</v>
      </c>
      <c r="E76" s="87"/>
      <c r="F76" s="87" t="s">
        <v>286</v>
      </c>
      <c r="G76" s="118">
        <v>43701.03554398148</v>
      </c>
      <c r="H76" s="87" t="s">
        <v>288</v>
      </c>
      <c r="I76" s="87"/>
      <c r="J76" s="87"/>
      <c r="K76" s="87"/>
      <c r="L76" s="87"/>
      <c r="M76" s="87" t="s">
        <v>343</v>
      </c>
      <c r="N76" s="118">
        <v>43701.03554398148</v>
      </c>
      <c r="O76" s="118">
        <v>43701</v>
      </c>
      <c r="P76" s="119">
        <v>0.035543981481481475</v>
      </c>
      <c r="Q76" s="87" t="s">
        <v>432</v>
      </c>
      <c r="R76" s="87"/>
      <c r="S76" s="87"/>
      <c r="T76" s="87" t="s">
        <v>484</v>
      </c>
      <c r="U76" s="87"/>
      <c r="V76" s="87" t="b">
        <v>0</v>
      </c>
      <c r="W76" s="87">
        <v>0</v>
      </c>
      <c r="X76" s="87"/>
      <c r="Y76" s="87" t="b">
        <v>0</v>
      </c>
      <c r="Z76" s="87" t="s">
        <v>531</v>
      </c>
      <c r="AA76" s="87"/>
      <c r="AB76" s="87"/>
      <c r="AC76" s="87" t="b">
        <v>0</v>
      </c>
      <c r="AD76" s="87">
        <v>10</v>
      </c>
      <c r="AE76" s="87" t="s">
        <v>517</v>
      </c>
      <c r="AF76" s="87" t="s">
        <v>535</v>
      </c>
      <c r="AG76" s="87" t="b">
        <v>0</v>
      </c>
      <c r="AH76" s="87" t="s">
        <v>517</v>
      </c>
      <c r="AI76" s="87" t="s">
        <v>196</v>
      </c>
      <c r="AJ76" s="87">
        <v>0</v>
      </c>
      <c r="AK76" s="87">
        <v>0</v>
      </c>
      <c r="AL76" s="87"/>
      <c r="AM76" s="87"/>
      <c r="AN76" s="87"/>
      <c r="AO76" s="87"/>
      <c r="AP76" s="87"/>
      <c r="AQ76" s="87"/>
      <c r="AR76" s="87"/>
      <c r="AS76" s="87"/>
      <c r="AT76" s="87">
        <v>1</v>
      </c>
      <c r="AU76" s="87">
        <v>1</v>
      </c>
      <c r="AV76" s="87">
        <v>1</v>
      </c>
      <c r="AW76" s="87" t="s">
        <v>240</v>
      </c>
      <c r="AX76" s="87"/>
      <c r="AY76" s="87"/>
      <c r="AZ76" s="87"/>
      <c r="BA76" s="87"/>
      <c r="BB76" s="87"/>
      <c r="BC76" s="87"/>
      <c r="BD76" s="87"/>
      <c r="BE76" s="87"/>
      <c r="BF76" s="87"/>
      <c r="BG76" s="87" t="s">
        <v>574</v>
      </c>
      <c r="BH76" s="87">
        <v>154</v>
      </c>
      <c r="BI76" s="87">
        <v>224</v>
      </c>
      <c r="BJ76" s="87">
        <v>884</v>
      </c>
      <c r="BK76" s="87">
        <v>36</v>
      </c>
      <c r="BL76" s="87"/>
      <c r="BM76" s="87" t="s">
        <v>623</v>
      </c>
      <c r="BN76" s="87"/>
      <c r="BO76" s="87"/>
      <c r="BP76" s="87"/>
      <c r="BQ76" s="118">
        <v>39906.04267361111</v>
      </c>
      <c r="BR76" s="87" t="s">
        <v>733</v>
      </c>
      <c r="BS76" s="87" t="b">
        <v>0</v>
      </c>
      <c r="BT76" s="87" t="b">
        <v>0</v>
      </c>
      <c r="BU76" s="87" t="b">
        <v>1</v>
      </c>
      <c r="BV76" s="87"/>
      <c r="BW76" s="87">
        <v>18</v>
      </c>
      <c r="BX76" s="87" t="s">
        <v>767</v>
      </c>
      <c r="BY76" s="87" t="b">
        <v>0</v>
      </c>
      <c r="BZ76" s="87" t="s">
        <v>66</v>
      </c>
      <c r="CA76" s="87">
        <v>1</v>
      </c>
      <c r="CB76" s="87" t="s">
        <v>266</v>
      </c>
      <c r="CC76" s="87"/>
      <c r="CD76" s="87"/>
      <c r="CE76" s="87"/>
      <c r="CF76" s="87"/>
      <c r="CG76" s="87"/>
      <c r="CH76" s="87"/>
      <c r="CI76" s="87"/>
      <c r="CJ76" s="87"/>
      <c r="CK76" s="87"/>
      <c r="CL76" s="87" t="s">
        <v>569</v>
      </c>
      <c r="CM76" s="87">
        <v>53</v>
      </c>
      <c r="CN76" s="87">
        <v>143</v>
      </c>
      <c r="CO76" s="87">
        <v>70</v>
      </c>
      <c r="CP76" s="87">
        <v>61</v>
      </c>
      <c r="CQ76" s="87"/>
      <c r="CR76" s="87" t="s">
        <v>617</v>
      </c>
      <c r="CS76" s="87"/>
      <c r="CT76" s="87"/>
      <c r="CU76" s="87"/>
      <c r="CV76" s="118">
        <v>43009.83945601852</v>
      </c>
      <c r="CW76" s="87" t="s">
        <v>728</v>
      </c>
      <c r="CX76" s="87" t="b">
        <v>1</v>
      </c>
      <c r="CY76" s="87" t="b">
        <v>0</v>
      </c>
      <c r="CZ76" s="87" t="b">
        <v>0</v>
      </c>
      <c r="DA76" s="87"/>
      <c r="DB76" s="87">
        <v>1</v>
      </c>
      <c r="DC76" s="87"/>
      <c r="DD76" s="87" t="b">
        <v>0</v>
      </c>
      <c r="DE76" s="87" t="s">
        <v>66</v>
      </c>
      <c r="DF76" s="87">
        <v>1</v>
      </c>
      <c r="DG76" s="87">
        <v>13</v>
      </c>
      <c r="DH76" s="87">
        <v>13</v>
      </c>
      <c r="DI76" s="87">
        <v>2</v>
      </c>
      <c r="DJ76" s="87">
        <v>1</v>
      </c>
      <c r="DK76" s="87">
        <v>1.25</v>
      </c>
      <c r="DL76" s="87">
        <v>1.75</v>
      </c>
    </row>
    <row r="77" spans="1:116" ht="15">
      <c r="A77" s="87" t="s">
        <v>483</v>
      </c>
      <c r="B77" s="87" t="s">
        <v>517</v>
      </c>
      <c r="C77" s="87" t="s">
        <v>239</v>
      </c>
      <c r="D77" s="87" t="s">
        <v>265</v>
      </c>
      <c r="E77" s="87"/>
      <c r="F77" s="87" t="s">
        <v>285</v>
      </c>
      <c r="G77" s="118">
        <v>43700.9972337963</v>
      </c>
      <c r="H77" s="87" t="s">
        <v>288</v>
      </c>
      <c r="I77" s="87"/>
      <c r="J77" s="87"/>
      <c r="K77" s="87"/>
      <c r="L77" s="87"/>
      <c r="M77" s="87" t="s">
        <v>342</v>
      </c>
      <c r="N77" s="118">
        <v>43700.9972337963</v>
      </c>
      <c r="O77" s="118">
        <v>43700</v>
      </c>
      <c r="P77" s="119">
        <v>0.9972337962962964</v>
      </c>
      <c r="Q77" s="87" t="s">
        <v>431</v>
      </c>
      <c r="R77" s="87"/>
      <c r="S77" s="87"/>
      <c r="T77" s="87" t="s">
        <v>483</v>
      </c>
      <c r="U77" s="87"/>
      <c r="V77" s="87" t="b">
        <v>0</v>
      </c>
      <c r="W77" s="87">
        <v>0</v>
      </c>
      <c r="X77" s="87"/>
      <c r="Y77" s="87" t="b">
        <v>0</v>
      </c>
      <c r="Z77" s="87" t="s">
        <v>531</v>
      </c>
      <c r="AA77" s="87"/>
      <c r="AB77" s="87"/>
      <c r="AC77" s="87" t="b">
        <v>0</v>
      </c>
      <c r="AD77" s="87">
        <v>10</v>
      </c>
      <c r="AE77" s="87" t="s">
        <v>517</v>
      </c>
      <c r="AF77" s="87" t="s">
        <v>533</v>
      </c>
      <c r="AG77" s="87" t="b">
        <v>0</v>
      </c>
      <c r="AH77" s="87" t="s">
        <v>517</v>
      </c>
      <c r="AI77" s="87" t="s">
        <v>196</v>
      </c>
      <c r="AJ77" s="87">
        <v>0</v>
      </c>
      <c r="AK77" s="87">
        <v>0</v>
      </c>
      <c r="AL77" s="87"/>
      <c r="AM77" s="87"/>
      <c r="AN77" s="87"/>
      <c r="AO77" s="87"/>
      <c r="AP77" s="87"/>
      <c r="AQ77" s="87"/>
      <c r="AR77" s="87"/>
      <c r="AS77" s="87"/>
      <c r="AT77" s="87">
        <v>1</v>
      </c>
      <c r="AU77" s="87">
        <v>1</v>
      </c>
      <c r="AV77" s="87">
        <v>1</v>
      </c>
      <c r="AW77" s="87" t="s">
        <v>239</v>
      </c>
      <c r="AX77" s="87"/>
      <c r="AY77" s="87"/>
      <c r="AZ77" s="87"/>
      <c r="BA77" s="87"/>
      <c r="BB77" s="87"/>
      <c r="BC77" s="87"/>
      <c r="BD77" s="87"/>
      <c r="BE77" s="87"/>
      <c r="BF77" s="87"/>
      <c r="BG77" s="87" t="s">
        <v>239</v>
      </c>
      <c r="BH77" s="87">
        <v>387</v>
      </c>
      <c r="BI77" s="87">
        <v>1806</v>
      </c>
      <c r="BJ77" s="87">
        <v>6145</v>
      </c>
      <c r="BK77" s="87">
        <v>2851</v>
      </c>
      <c r="BL77" s="87"/>
      <c r="BM77" s="87" t="s">
        <v>622</v>
      </c>
      <c r="BN77" s="87" t="s">
        <v>664</v>
      </c>
      <c r="BO77" s="87" t="s">
        <v>700</v>
      </c>
      <c r="BP77" s="87"/>
      <c r="BQ77" s="118">
        <v>39633.21888888889</v>
      </c>
      <c r="BR77" s="87" t="s">
        <v>732</v>
      </c>
      <c r="BS77" s="87" t="b">
        <v>0</v>
      </c>
      <c r="BT77" s="87" t="b">
        <v>0</v>
      </c>
      <c r="BU77" s="87" t="b">
        <v>0</v>
      </c>
      <c r="BV77" s="87"/>
      <c r="BW77" s="87">
        <v>116</v>
      </c>
      <c r="BX77" s="87" t="s">
        <v>765</v>
      </c>
      <c r="BY77" s="87" t="b">
        <v>0</v>
      </c>
      <c r="BZ77" s="87" t="s">
        <v>66</v>
      </c>
      <c r="CA77" s="87">
        <v>1</v>
      </c>
      <c r="CB77" s="87" t="s">
        <v>265</v>
      </c>
      <c r="CC77" s="87"/>
      <c r="CD77" s="87"/>
      <c r="CE77" s="87"/>
      <c r="CF77" s="87"/>
      <c r="CG77" s="87"/>
      <c r="CH77" s="87"/>
      <c r="CI77" s="87"/>
      <c r="CJ77" s="87"/>
      <c r="CK77" s="87"/>
      <c r="CL77" s="87" t="s">
        <v>572</v>
      </c>
      <c r="CM77" s="87">
        <v>78</v>
      </c>
      <c r="CN77" s="87">
        <v>3374</v>
      </c>
      <c r="CO77" s="87">
        <v>901</v>
      </c>
      <c r="CP77" s="87">
        <v>1159</v>
      </c>
      <c r="CQ77" s="87"/>
      <c r="CR77" s="87" t="s">
        <v>620</v>
      </c>
      <c r="CS77" s="87"/>
      <c r="CT77" s="87" t="s">
        <v>698</v>
      </c>
      <c r="CU77" s="87"/>
      <c r="CV77" s="118">
        <v>43376.05888888889</v>
      </c>
      <c r="CW77" s="87" t="s">
        <v>731</v>
      </c>
      <c r="CX77" s="87" t="b">
        <v>1</v>
      </c>
      <c r="CY77" s="87" t="b">
        <v>0</v>
      </c>
      <c r="CZ77" s="87" t="b">
        <v>1</v>
      </c>
      <c r="DA77" s="87"/>
      <c r="DB77" s="87">
        <v>59</v>
      </c>
      <c r="DC77" s="87"/>
      <c r="DD77" s="87" t="b">
        <v>0</v>
      </c>
      <c r="DE77" s="87" t="s">
        <v>66</v>
      </c>
      <c r="DF77" s="87">
        <v>1</v>
      </c>
      <c r="DG77" s="87">
        <v>13</v>
      </c>
      <c r="DH77" s="87">
        <v>13</v>
      </c>
      <c r="DI77" s="87">
        <v>2</v>
      </c>
      <c r="DJ77" s="87">
        <v>1</v>
      </c>
      <c r="DK77" s="87">
        <v>2.25</v>
      </c>
      <c r="DL77" s="87">
        <v>1.75</v>
      </c>
    </row>
    <row r="78" spans="1:116" ht="15">
      <c r="A78" s="87" t="s">
        <v>483</v>
      </c>
      <c r="B78" s="87" t="s">
        <v>517</v>
      </c>
      <c r="C78" s="87" t="s">
        <v>239</v>
      </c>
      <c r="D78" s="87" t="s">
        <v>274</v>
      </c>
      <c r="E78" s="87"/>
      <c r="F78" s="87" t="s">
        <v>285</v>
      </c>
      <c r="G78" s="118">
        <v>43700.9972337963</v>
      </c>
      <c r="H78" s="87" t="s">
        <v>288</v>
      </c>
      <c r="I78" s="87"/>
      <c r="J78" s="87"/>
      <c r="K78" s="87"/>
      <c r="L78" s="87"/>
      <c r="M78" s="87" t="s">
        <v>342</v>
      </c>
      <c r="N78" s="118">
        <v>43700.9972337963</v>
      </c>
      <c r="O78" s="118">
        <v>43700</v>
      </c>
      <c r="P78" s="119">
        <v>0.9972337962962964</v>
      </c>
      <c r="Q78" s="87" t="s">
        <v>431</v>
      </c>
      <c r="R78" s="87"/>
      <c r="S78" s="87"/>
      <c r="T78" s="87" t="s">
        <v>483</v>
      </c>
      <c r="U78" s="87"/>
      <c r="V78" s="87" t="b">
        <v>0</v>
      </c>
      <c r="W78" s="87">
        <v>0</v>
      </c>
      <c r="X78" s="87"/>
      <c r="Y78" s="87" t="b">
        <v>0</v>
      </c>
      <c r="Z78" s="87" t="s">
        <v>531</v>
      </c>
      <c r="AA78" s="87"/>
      <c r="AB78" s="87"/>
      <c r="AC78" s="87" t="b">
        <v>0</v>
      </c>
      <c r="AD78" s="87">
        <v>10</v>
      </c>
      <c r="AE78" s="87" t="s">
        <v>517</v>
      </c>
      <c r="AF78" s="87" t="s">
        <v>533</v>
      </c>
      <c r="AG78" s="87" t="b">
        <v>0</v>
      </c>
      <c r="AH78" s="87" t="s">
        <v>517</v>
      </c>
      <c r="AI78" s="87" t="s">
        <v>196</v>
      </c>
      <c r="AJ78" s="87">
        <v>0</v>
      </c>
      <c r="AK78" s="87">
        <v>0</v>
      </c>
      <c r="AL78" s="87"/>
      <c r="AM78" s="87"/>
      <c r="AN78" s="87"/>
      <c r="AO78" s="87"/>
      <c r="AP78" s="87"/>
      <c r="AQ78" s="87"/>
      <c r="AR78" s="87"/>
      <c r="AS78" s="87"/>
      <c r="AT78" s="87">
        <v>1</v>
      </c>
      <c r="AU78" s="87">
        <v>1</v>
      </c>
      <c r="AV78" s="87">
        <v>1</v>
      </c>
      <c r="AW78" s="87" t="s">
        <v>239</v>
      </c>
      <c r="AX78" s="87"/>
      <c r="AY78" s="87"/>
      <c r="AZ78" s="87"/>
      <c r="BA78" s="87"/>
      <c r="BB78" s="87"/>
      <c r="BC78" s="87"/>
      <c r="BD78" s="87"/>
      <c r="BE78" s="87"/>
      <c r="BF78" s="87"/>
      <c r="BG78" s="87" t="s">
        <v>239</v>
      </c>
      <c r="BH78" s="87">
        <v>387</v>
      </c>
      <c r="BI78" s="87">
        <v>1806</v>
      </c>
      <c r="BJ78" s="87">
        <v>6145</v>
      </c>
      <c r="BK78" s="87">
        <v>2851</v>
      </c>
      <c r="BL78" s="87"/>
      <c r="BM78" s="87" t="s">
        <v>622</v>
      </c>
      <c r="BN78" s="87" t="s">
        <v>664</v>
      </c>
      <c r="BO78" s="87" t="s">
        <v>700</v>
      </c>
      <c r="BP78" s="87"/>
      <c r="BQ78" s="118">
        <v>39633.21888888889</v>
      </c>
      <c r="BR78" s="87" t="s">
        <v>732</v>
      </c>
      <c r="BS78" s="87" t="b">
        <v>0</v>
      </c>
      <c r="BT78" s="87" t="b">
        <v>0</v>
      </c>
      <c r="BU78" s="87" t="b">
        <v>0</v>
      </c>
      <c r="BV78" s="87"/>
      <c r="BW78" s="87">
        <v>116</v>
      </c>
      <c r="BX78" s="87" t="s">
        <v>765</v>
      </c>
      <c r="BY78" s="87" t="b">
        <v>0</v>
      </c>
      <c r="BZ78" s="87" t="s">
        <v>66</v>
      </c>
      <c r="CA78" s="87">
        <v>1</v>
      </c>
      <c r="CB78" s="87" t="s">
        <v>274</v>
      </c>
      <c r="CC78" s="87"/>
      <c r="CD78" s="87"/>
      <c r="CE78" s="87"/>
      <c r="CF78" s="87"/>
      <c r="CG78" s="87"/>
      <c r="CH78" s="87"/>
      <c r="CI78" s="87"/>
      <c r="CJ78" s="87"/>
      <c r="CK78" s="87"/>
      <c r="CL78" s="87" t="s">
        <v>571</v>
      </c>
      <c r="CM78" s="87">
        <v>79</v>
      </c>
      <c r="CN78" s="87">
        <v>126</v>
      </c>
      <c r="CO78" s="87">
        <v>710</v>
      </c>
      <c r="CP78" s="87">
        <v>2</v>
      </c>
      <c r="CQ78" s="87"/>
      <c r="CR78" s="87" t="s">
        <v>619</v>
      </c>
      <c r="CS78" s="87" t="s">
        <v>538</v>
      </c>
      <c r="CT78" s="87" t="s">
        <v>697</v>
      </c>
      <c r="CU78" s="87"/>
      <c r="CV78" s="118">
        <v>42600.21954861111</v>
      </c>
      <c r="CW78" s="87" t="s">
        <v>730</v>
      </c>
      <c r="CX78" s="87" t="b">
        <v>1</v>
      </c>
      <c r="CY78" s="87" t="b">
        <v>0</v>
      </c>
      <c r="CZ78" s="87" t="b">
        <v>0</v>
      </c>
      <c r="DA78" s="87"/>
      <c r="DB78" s="87">
        <v>2</v>
      </c>
      <c r="DC78" s="87"/>
      <c r="DD78" s="87" t="b">
        <v>0</v>
      </c>
      <c r="DE78" s="87" t="s">
        <v>65</v>
      </c>
      <c r="DF78" s="87">
        <v>1</v>
      </c>
      <c r="DG78" s="87">
        <v>13</v>
      </c>
      <c r="DH78" s="87">
        <v>13</v>
      </c>
      <c r="DI78" s="87">
        <v>2</v>
      </c>
      <c r="DJ78" s="87">
        <v>1</v>
      </c>
      <c r="DK78" s="87">
        <v>2.25</v>
      </c>
      <c r="DL78" s="87">
        <v>1.75</v>
      </c>
    </row>
    <row r="79" spans="1:116" ht="15">
      <c r="A79" s="87" t="s">
        <v>483</v>
      </c>
      <c r="B79" s="87" t="s">
        <v>517</v>
      </c>
      <c r="C79" s="87" t="s">
        <v>239</v>
      </c>
      <c r="D79" s="87" t="s">
        <v>264</v>
      </c>
      <c r="E79" s="87"/>
      <c r="F79" s="87" t="s">
        <v>285</v>
      </c>
      <c r="G79" s="118">
        <v>43700.9972337963</v>
      </c>
      <c r="H79" s="87" t="s">
        <v>288</v>
      </c>
      <c r="I79" s="87"/>
      <c r="J79" s="87"/>
      <c r="K79" s="87"/>
      <c r="L79" s="87"/>
      <c r="M79" s="87" t="s">
        <v>342</v>
      </c>
      <c r="N79" s="118">
        <v>43700.9972337963</v>
      </c>
      <c r="O79" s="118">
        <v>43700</v>
      </c>
      <c r="P79" s="119">
        <v>0.9972337962962964</v>
      </c>
      <c r="Q79" s="87" t="s">
        <v>431</v>
      </c>
      <c r="R79" s="87"/>
      <c r="S79" s="87"/>
      <c r="T79" s="87" t="s">
        <v>483</v>
      </c>
      <c r="U79" s="87"/>
      <c r="V79" s="87" t="b">
        <v>0</v>
      </c>
      <c r="W79" s="87">
        <v>0</v>
      </c>
      <c r="X79" s="87"/>
      <c r="Y79" s="87" t="b">
        <v>0</v>
      </c>
      <c r="Z79" s="87" t="s">
        <v>531</v>
      </c>
      <c r="AA79" s="87"/>
      <c r="AB79" s="87"/>
      <c r="AC79" s="87" t="b">
        <v>0</v>
      </c>
      <c r="AD79" s="87">
        <v>10</v>
      </c>
      <c r="AE79" s="87" t="s">
        <v>517</v>
      </c>
      <c r="AF79" s="87" t="s">
        <v>533</v>
      </c>
      <c r="AG79" s="87" t="b">
        <v>0</v>
      </c>
      <c r="AH79" s="87" t="s">
        <v>517</v>
      </c>
      <c r="AI79" s="87" t="s">
        <v>196</v>
      </c>
      <c r="AJ79" s="87">
        <v>0</v>
      </c>
      <c r="AK79" s="87">
        <v>0</v>
      </c>
      <c r="AL79" s="87"/>
      <c r="AM79" s="87"/>
      <c r="AN79" s="87"/>
      <c r="AO79" s="87"/>
      <c r="AP79" s="87"/>
      <c r="AQ79" s="87"/>
      <c r="AR79" s="87"/>
      <c r="AS79" s="87"/>
      <c r="AT79" s="87">
        <v>1</v>
      </c>
      <c r="AU79" s="87">
        <v>1</v>
      </c>
      <c r="AV79" s="87">
        <v>1</v>
      </c>
      <c r="AW79" s="87" t="s">
        <v>239</v>
      </c>
      <c r="AX79" s="87"/>
      <c r="AY79" s="87"/>
      <c r="AZ79" s="87"/>
      <c r="BA79" s="87"/>
      <c r="BB79" s="87"/>
      <c r="BC79" s="87"/>
      <c r="BD79" s="87"/>
      <c r="BE79" s="87"/>
      <c r="BF79" s="87"/>
      <c r="BG79" s="87" t="s">
        <v>239</v>
      </c>
      <c r="BH79" s="87">
        <v>387</v>
      </c>
      <c r="BI79" s="87">
        <v>1806</v>
      </c>
      <c r="BJ79" s="87">
        <v>6145</v>
      </c>
      <c r="BK79" s="87">
        <v>2851</v>
      </c>
      <c r="BL79" s="87"/>
      <c r="BM79" s="87" t="s">
        <v>622</v>
      </c>
      <c r="BN79" s="87" t="s">
        <v>664</v>
      </c>
      <c r="BO79" s="87" t="s">
        <v>700</v>
      </c>
      <c r="BP79" s="87"/>
      <c r="BQ79" s="118">
        <v>39633.21888888889</v>
      </c>
      <c r="BR79" s="87" t="s">
        <v>732</v>
      </c>
      <c r="BS79" s="87" t="b">
        <v>0</v>
      </c>
      <c r="BT79" s="87" t="b">
        <v>0</v>
      </c>
      <c r="BU79" s="87" t="b">
        <v>0</v>
      </c>
      <c r="BV79" s="87"/>
      <c r="BW79" s="87">
        <v>116</v>
      </c>
      <c r="BX79" s="87" t="s">
        <v>765</v>
      </c>
      <c r="BY79" s="87" t="b">
        <v>0</v>
      </c>
      <c r="BZ79" s="87" t="s">
        <v>66</v>
      </c>
      <c r="CA79" s="87">
        <v>1</v>
      </c>
      <c r="CB79" s="87" t="s">
        <v>264</v>
      </c>
      <c r="CC79" s="87"/>
      <c r="CD79" s="87"/>
      <c r="CE79" s="87"/>
      <c r="CF79" s="87"/>
      <c r="CG79" s="87"/>
      <c r="CH79" s="87"/>
      <c r="CI79" s="87"/>
      <c r="CJ79" s="87"/>
      <c r="CK79" s="87"/>
      <c r="CL79" s="87" t="s">
        <v>570</v>
      </c>
      <c r="CM79" s="87">
        <v>1040</v>
      </c>
      <c r="CN79" s="87">
        <v>363</v>
      </c>
      <c r="CO79" s="87">
        <v>647</v>
      </c>
      <c r="CP79" s="87">
        <v>1620</v>
      </c>
      <c r="CQ79" s="87"/>
      <c r="CR79" s="87" t="s">
        <v>618</v>
      </c>
      <c r="CS79" s="87" t="s">
        <v>663</v>
      </c>
      <c r="CT79" s="87" t="s">
        <v>696</v>
      </c>
      <c r="CU79" s="87"/>
      <c r="CV79" s="118">
        <v>43473.66789351852</v>
      </c>
      <c r="CW79" s="87" t="s">
        <v>729</v>
      </c>
      <c r="CX79" s="87" t="b">
        <v>0</v>
      </c>
      <c r="CY79" s="87" t="b">
        <v>0</v>
      </c>
      <c r="CZ79" s="87" t="b">
        <v>0</v>
      </c>
      <c r="DA79" s="87"/>
      <c r="DB79" s="87">
        <v>7</v>
      </c>
      <c r="DC79" s="87" t="s">
        <v>765</v>
      </c>
      <c r="DD79" s="87" t="b">
        <v>0</v>
      </c>
      <c r="DE79" s="87" t="s">
        <v>66</v>
      </c>
      <c r="DF79" s="87">
        <v>1</v>
      </c>
      <c r="DG79" s="87">
        <v>13</v>
      </c>
      <c r="DH79" s="87">
        <v>13</v>
      </c>
      <c r="DI79" s="87">
        <v>2</v>
      </c>
      <c r="DJ79" s="87">
        <v>1</v>
      </c>
      <c r="DK79" s="87">
        <v>2.25</v>
      </c>
      <c r="DL79" s="87">
        <v>1.75</v>
      </c>
    </row>
    <row r="80" spans="1:116" ht="15">
      <c r="A80" s="87" t="s">
        <v>483</v>
      </c>
      <c r="B80" s="87" t="s">
        <v>517</v>
      </c>
      <c r="C80" s="87" t="s">
        <v>239</v>
      </c>
      <c r="D80" s="87" t="s">
        <v>266</v>
      </c>
      <c r="E80" s="87"/>
      <c r="F80" s="87" t="s">
        <v>286</v>
      </c>
      <c r="G80" s="118">
        <v>43700.9972337963</v>
      </c>
      <c r="H80" s="87" t="s">
        <v>288</v>
      </c>
      <c r="I80" s="87"/>
      <c r="J80" s="87"/>
      <c r="K80" s="87"/>
      <c r="L80" s="87"/>
      <c r="M80" s="87" t="s">
        <v>342</v>
      </c>
      <c r="N80" s="118">
        <v>43700.9972337963</v>
      </c>
      <c r="O80" s="118">
        <v>43700</v>
      </c>
      <c r="P80" s="119">
        <v>0.9972337962962964</v>
      </c>
      <c r="Q80" s="87" t="s">
        <v>431</v>
      </c>
      <c r="R80" s="87"/>
      <c r="S80" s="87"/>
      <c r="T80" s="87" t="s">
        <v>483</v>
      </c>
      <c r="U80" s="87"/>
      <c r="V80" s="87" t="b">
        <v>0</v>
      </c>
      <c r="W80" s="87">
        <v>0</v>
      </c>
      <c r="X80" s="87"/>
      <c r="Y80" s="87" t="b">
        <v>0</v>
      </c>
      <c r="Z80" s="87" t="s">
        <v>531</v>
      </c>
      <c r="AA80" s="87"/>
      <c r="AB80" s="87"/>
      <c r="AC80" s="87" t="b">
        <v>0</v>
      </c>
      <c r="AD80" s="87">
        <v>10</v>
      </c>
      <c r="AE80" s="87" t="s">
        <v>517</v>
      </c>
      <c r="AF80" s="87" t="s">
        <v>533</v>
      </c>
      <c r="AG80" s="87" t="b">
        <v>0</v>
      </c>
      <c r="AH80" s="87" t="s">
        <v>517</v>
      </c>
      <c r="AI80" s="87" t="s">
        <v>196</v>
      </c>
      <c r="AJ80" s="87">
        <v>0</v>
      </c>
      <c r="AK80" s="87">
        <v>0</v>
      </c>
      <c r="AL80" s="87"/>
      <c r="AM80" s="87"/>
      <c r="AN80" s="87"/>
      <c r="AO80" s="87"/>
      <c r="AP80" s="87"/>
      <c r="AQ80" s="87"/>
      <c r="AR80" s="87"/>
      <c r="AS80" s="87"/>
      <c r="AT80" s="87">
        <v>1</v>
      </c>
      <c r="AU80" s="87">
        <v>1</v>
      </c>
      <c r="AV80" s="87">
        <v>1</v>
      </c>
      <c r="AW80" s="87" t="s">
        <v>239</v>
      </c>
      <c r="AX80" s="87"/>
      <c r="AY80" s="87"/>
      <c r="AZ80" s="87"/>
      <c r="BA80" s="87"/>
      <c r="BB80" s="87"/>
      <c r="BC80" s="87"/>
      <c r="BD80" s="87"/>
      <c r="BE80" s="87"/>
      <c r="BF80" s="87"/>
      <c r="BG80" s="87" t="s">
        <v>239</v>
      </c>
      <c r="BH80" s="87">
        <v>387</v>
      </c>
      <c r="BI80" s="87">
        <v>1806</v>
      </c>
      <c r="BJ80" s="87">
        <v>6145</v>
      </c>
      <c r="BK80" s="87">
        <v>2851</v>
      </c>
      <c r="BL80" s="87"/>
      <c r="BM80" s="87" t="s">
        <v>622</v>
      </c>
      <c r="BN80" s="87" t="s">
        <v>664</v>
      </c>
      <c r="BO80" s="87" t="s">
        <v>700</v>
      </c>
      <c r="BP80" s="87"/>
      <c r="BQ80" s="118">
        <v>39633.21888888889</v>
      </c>
      <c r="BR80" s="87" t="s">
        <v>732</v>
      </c>
      <c r="BS80" s="87" t="b">
        <v>0</v>
      </c>
      <c r="BT80" s="87" t="b">
        <v>0</v>
      </c>
      <c r="BU80" s="87" t="b">
        <v>0</v>
      </c>
      <c r="BV80" s="87"/>
      <c r="BW80" s="87">
        <v>116</v>
      </c>
      <c r="BX80" s="87" t="s">
        <v>765</v>
      </c>
      <c r="BY80" s="87" t="b">
        <v>0</v>
      </c>
      <c r="BZ80" s="87" t="s">
        <v>66</v>
      </c>
      <c r="CA80" s="87">
        <v>1</v>
      </c>
      <c r="CB80" s="87" t="s">
        <v>266</v>
      </c>
      <c r="CC80" s="87"/>
      <c r="CD80" s="87"/>
      <c r="CE80" s="87"/>
      <c r="CF80" s="87"/>
      <c r="CG80" s="87"/>
      <c r="CH80" s="87"/>
      <c r="CI80" s="87"/>
      <c r="CJ80" s="87"/>
      <c r="CK80" s="87"/>
      <c r="CL80" s="87" t="s">
        <v>569</v>
      </c>
      <c r="CM80" s="87">
        <v>53</v>
      </c>
      <c r="CN80" s="87">
        <v>143</v>
      </c>
      <c r="CO80" s="87">
        <v>70</v>
      </c>
      <c r="CP80" s="87">
        <v>61</v>
      </c>
      <c r="CQ80" s="87"/>
      <c r="CR80" s="87" t="s">
        <v>617</v>
      </c>
      <c r="CS80" s="87"/>
      <c r="CT80" s="87"/>
      <c r="CU80" s="87"/>
      <c r="CV80" s="118">
        <v>43009.83945601852</v>
      </c>
      <c r="CW80" s="87" t="s">
        <v>728</v>
      </c>
      <c r="CX80" s="87" t="b">
        <v>1</v>
      </c>
      <c r="CY80" s="87" t="b">
        <v>0</v>
      </c>
      <c r="CZ80" s="87" t="b">
        <v>0</v>
      </c>
      <c r="DA80" s="87"/>
      <c r="DB80" s="87">
        <v>1</v>
      </c>
      <c r="DC80" s="87"/>
      <c r="DD80" s="87" t="b">
        <v>0</v>
      </c>
      <c r="DE80" s="87" t="s">
        <v>66</v>
      </c>
      <c r="DF80" s="87">
        <v>1</v>
      </c>
      <c r="DG80" s="87">
        <v>13</v>
      </c>
      <c r="DH80" s="87">
        <v>13</v>
      </c>
      <c r="DI80" s="87">
        <v>2</v>
      </c>
      <c r="DJ80" s="87">
        <v>1</v>
      </c>
      <c r="DK80" s="87">
        <v>2.25</v>
      </c>
      <c r="DL80" s="87">
        <v>1.75</v>
      </c>
    </row>
    <row r="81" spans="1:116" ht="15">
      <c r="A81" s="87" t="s">
        <v>482</v>
      </c>
      <c r="B81" s="87" t="s">
        <v>517</v>
      </c>
      <c r="C81" s="87" t="s">
        <v>238</v>
      </c>
      <c r="D81" s="87" t="s">
        <v>265</v>
      </c>
      <c r="E81" s="87"/>
      <c r="F81" s="87" t="s">
        <v>285</v>
      </c>
      <c r="G81" s="118">
        <v>43700.987025462964</v>
      </c>
      <c r="H81" s="87" t="s">
        <v>288</v>
      </c>
      <c r="I81" s="87"/>
      <c r="J81" s="87"/>
      <c r="K81" s="87"/>
      <c r="L81" s="87"/>
      <c r="M81" s="87" t="s">
        <v>341</v>
      </c>
      <c r="N81" s="118">
        <v>43700.987025462964</v>
      </c>
      <c r="O81" s="118">
        <v>43700</v>
      </c>
      <c r="P81" s="119">
        <v>0.987025462962963</v>
      </c>
      <c r="Q81" s="87" t="s">
        <v>430</v>
      </c>
      <c r="R81" s="87"/>
      <c r="S81" s="87"/>
      <c r="T81" s="87" t="s">
        <v>482</v>
      </c>
      <c r="U81" s="87"/>
      <c r="V81" s="87" t="b">
        <v>0</v>
      </c>
      <c r="W81" s="87">
        <v>0</v>
      </c>
      <c r="X81" s="87"/>
      <c r="Y81" s="87" t="b">
        <v>0</v>
      </c>
      <c r="Z81" s="87" t="s">
        <v>531</v>
      </c>
      <c r="AA81" s="87"/>
      <c r="AB81" s="87"/>
      <c r="AC81" s="87" t="b">
        <v>0</v>
      </c>
      <c r="AD81" s="87">
        <v>10</v>
      </c>
      <c r="AE81" s="87" t="s">
        <v>517</v>
      </c>
      <c r="AF81" s="87" t="s">
        <v>534</v>
      </c>
      <c r="AG81" s="87" t="b">
        <v>0</v>
      </c>
      <c r="AH81" s="87" t="s">
        <v>517</v>
      </c>
      <c r="AI81" s="87" t="s">
        <v>196</v>
      </c>
      <c r="AJ81" s="87">
        <v>0</v>
      </c>
      <c r="AK81" s="87">
        <v>0</v>
      </c>
      <c r="AL81" s="87"/>
      <c r="AM81" s="87"/>
      <c r="AN81" s="87"/>
      <c r="AO81" s="87"/>
      <c r="AP81" s="87"/>
      <c r="AQ81" s="87"/>
      <c r="AR81" s="87"/>
      <c r="AS81" s="87"/>
      <c r="AT81" s="87">
        <v>1</v>
      </c>
      <c r="AU81" s="87">
        <v>1</v>
      </c>
      <c r="AV81" s="87">
        <v>1</v>
      </c>
      <c r="AW81" s="87" t="s">
        <v>238</v>
      </c>
      <c r="AX81" s="87"/>
      <c r="AY81" s="87"/>
      <c r="AZ81" s="87"/>
      <c r="BA81" s="87"/>
      <c r="BB81" s="87"/>
      <c r="BC81" s="87"/>
      <c r="BD81" s="87"/>
      <c r="BE81" s="87"/>
      <c r="BF81" s="87"/>
      <c r="BG81" s="87" t="s">
        <v>573</v>
      </c>
      <c r="BH81" s="87">
        <v>73</v>
      </c>
      <c r="BI81" s="87">
        <v>752</v>
      </c>
      <c r="BJ81" s="87">
        <v>1417</v>
      </c>
      <c r="BK81" s="87">
        <v>1798</v>
      </c>
      <c r="BL81" s="87"/>
      <c r="BM81" s="87" t="s">
        <v>621</v>
      </c>
      <c r="BN81" s="87"/>
      <c r="BO81" s="87" t="s">
        <v>699</v>
      </c>
      <c r="BP81" s="87"/>
      <c r="BQ81" s="118">
        <v>42936.63607638889</v>
      </c>
      <c r="BR81" s="87"/>
      <c r="BS81" s="87" t="b">
        <v>0</v>
      </c>
      <c r="BT81" s="87" t="b">
        <v>0</v>
      </c>
      <c r="BU81" s="87" t="b">
        <v>0</v>
      </c>
      <c r="BV81" s="87"/>
      <c r="BW81" s="87">
        <v>10</v>
      </c>
      <c r="BX81" s="87" t="s">
        <v>765</v>
      </c>
      <c r="BY81" s="87" t="b">
        <v>0</v>
      </c>
      <c r="BZ81" s="87" t="s">
        <v>66</v>
      </c>
      <c r="CA81" s="87">
        <v>1</v>
      </c>
      <c r="CB81" s="87" t="s">
        <v>265</v>
      </c>
      <c r="CC81" s="87"/>
      <c r="CD81" s="87"/>
      <c r="CE81" s="87"/>
      <c r="CF81" s="87"/>
      <c r="CG81" s="87"/>
      <c r="CH81" s="87"/>
      <c r="CI81" s="87"/>
      <c r="CJ81" s="87"/>
      <c r="CK81" s="87"/>
      <c r="CL81" s="87" t="s">
        <v>572</v>
      </c>
      <c r="CM81" s="87">
        <v>78</v>
      </c>
      <c r="CN81" s="87">
        <v>3374</v>
      </c>
      <c r="CO81" s="87">
        <v>901</v>
      </c>
      <c r="CP81" s="87">
        <v>1159</v>
      </c>
      <c r="CQ81" s="87"/>
      <c r="CR81" s="87" t="s">
        <v>620</v>
      </c>
      <c r="CS81" s="87"/>
      <c r="CT81" s="87" t="s">
        <v>698</v>
      </c>
      <c r="CU81" s="87"/>
      <c r="CV81" s="118">
        <v>43376.05888888889</v>
      </c>
      <c r="CW81" s="87" t="s">
        <v>731</v>
      </c>
      <c r="CX81" s="87" t="b">
        <v>1</v>
      </c>
      <c r="CY81" s="87" t="b">
        <v>0</v>
      </c>
      <c r="CZ81" s="87" t="b">
        <v>1</v>
      </c>
      <c r="DA81" s="87"/>
      <c r="DB81" s="87">
        <v>59</v>
      </c>
      <c r="DC81" s="87"/>
      <c r="DD81" s="87" t="b">
        <v>0</v>
      </c>
      <c r="DE81" s="87" t="s">
        <v>66</v>
      </c>
      <c r="DF81" s="87">
        <v>1</v>
      </c>
      <c r="DG81" s="87">
        <v>13</v>
      </c>
      <c r="DH81" s="87">
        <v>13</v>
      </c>
      <c r="DI81" s="87">
        <v>2</v>
      </c>
      <c r="DJ81" s="87">
        <v>1</v>
      </c>
      <c r="DK81" s="87">
        <v>3.25</v>
      </c>
      <c r="DL81" s="87">
        <v>1.75</v>
      </c>
    </row>
    <row r="82" spans="1:116" ht="15">
      <c r="A82" s="87" t="s">
        <v>482</v>
      </c>
      <c r="B82" s="87" t="s">
        <v>517</v>
      </c>
      <c r="C82" s="87" t="s">
        <v>238</v>
      </c>
      <c r="D82" s="87" t="s">
        <v>274</v>
      </c>
      <c r="E82" s="87"/>
      <c r="F82" s="87" t="s">
        <v>285</v>
      </c>
      <c r="G82" s="118">
        <v>43700.987025462964</v>
      </c>
      <c r="H82" s="87" t="s">
        <v>288</v>
      </c>
      <c r="I82" s="87"/>
      <c r="J82" s="87"/>
      <c r="K82" s="87"/>
      <c r="L82" s="87"/>
      <c r="M82" s="87" t="s">
        <v>341</v>
      </c>
      <c r="N82" s="118">
        <v>43700.987025462964</v>
      </c>
      <c r="O82" s="118">
        <v>43700</v>
      </c>
      <c r="P82" s="119">
        <v>0.987025462962963</v>
      </c>
      <c r="Q82" s="87" t="s">
        <v>430</v>
      </c>
      <c r="R82" s="87"/>
      <c r="S82" s="87"/>
      <c r="T82" s="87" t="s">
        <v>482</v>
      </c>
      <c r="U82" s="87"/>
      <c r="V82" s="87" t="b">
        <v>0</v>
      </c>
      <c r="W82" s="87">
        <v>0</v>
      </c>
      <c r="X82" s="87"/>
      <c r="Y82" s="87" t="b">
        <v>0</v>
      </c>
      <c r="Z82" s="87" t="s">
        <v>531</v>
      </c>
      <c r="AA82" s="87"/>
      <c r="AB82" s="87"/>
      <c r="AC82" s="87" t="b">
        <v>0</v>
      </c>
      <c r="AD82" s="87">
        <v>10</v>
      </c>
      <c r="AE82" s="87" t="s">
        <v>517</v>
      </c>
      <c r="AF82" s="87" t="s">
        <v>534</v>
      </c>
      <c r="AG82" s="87" t="b">
        <v>0</v>
      </c>
      <c r="AH82" s="87" t="s">
        <v>517</v>
      </c>
      <c r="AI82" s="87" t="s">
        <v>196</v>
      </c>
      <c r="AJ82" s="87">
        <v>0</v>
      </c>
      <c r="AK82" s="87">
        <v>0</v>
      </c>
      <c r="AL82" s="87"/>
      <c r="AM82" s="87"/>
      <c r="AN82" s="87"/>
      <c r="AO82" s="87"/>
      <c r="AP82" s="87"/>
      <c r="AQ82" s="87"/>
      <c r="AR82" s="87"/>
      <c r="AS82" s="87"/>
      <c r="AT82" s="87">
        <v>1</v>
      </c>
      <c r="AU82" s="87">
        <v>1</v>
      </c>
      <c r="AV82" s="87">
        <v>1</v>
      </c>
      <c r="AW82" s="87" t="s">
        <v>238</v>
      </c>
      <c r="AX82" s="87"/>
      <c r="AY82" s="87"/>
      <c r="AZ82" s="87"/>
      <c r="BA82" s="87"/>
      <c r="BB82" s="87"/>
      <c r="BC82" s="87"/>
      <c r="BD82" s="87"/>
      <c r="BE82" s="87"/>
      <c r="BF82" s="87"/>
      <c r="BG82" s="87" t="s">
        <v>573</v>
      </c>
      <c r="BH82" s="87">
        <v>73</v>
      </c>
      <c r="BI82" s="87">
        <v>752</v>
      </c>
      <c r="BJ82" s="87">
        <v>1417</v>
      </c>
      <c r="BK82" s="87">
        <v>1798</v>
      </c>
      <c r="BL82" s="87"/>
      <c r="BM82" s="87" t="s">
        <v>621</v>
      </c>
      <c r="BN82" s="87"/>
      <c r="BO82" s="87" t="s">
        <v>699</v>
      </c>
      <c r="BP82" s="87"/>
      <c r="BQ82" s="118">
        <v>42936.63607638889</v>
      </c>
      <c r="BR82" s="87"/>
      <c r="BS82" s="87" t="b">
        <v>0</v>
      </c>
      <c r="BT82" s="87" t="b">
        <v>0</v>
      </c>
      <c r="BU82" s="87" t="b">
        <v>0</v>
      </c>
      <c r="BV82" s="87"/>
      <c r="BW82" s="87">
        <v>10</v>
      </c>
      <c r="BX82" s="87" t="s">
        <v>765</v>
      </c>
      <c r="BY82" s="87" t="b">
        <v>0</v>
      </c>
      <c r="BZ82" s="87" t="s">
        <v>66</v>
      </c>
      <c r="CA82" s="87">
        <v>1</v>
      </c>
      <c r="CB82" s="87" t="s">
        <v>274</v>
      </c>
      <c r="CC82" s="87"/>
      <c r="CD82" s="87"/>
      <c r="CE82" s="87"/>
      <c r="CF82" s="87"/>
      <c r="CG82" s="87"/>
      <c r="CH82" s="87"/>
      <c r="CI82" s="87"/>
      <c r="CJ82" s="87"/>
      <c r="CK82" s="87"/>
      <c r="CL82" s="87" t="s">
        <v>571</v>
      </c>
      <c r="CM82" s="87">
        <v>79</v>
      </c>
      <c r="CN82" s="87">
        <v>126</v>
      </c>
      <c r="CO82" s="87">
        <v>710</v>
      </c>
      <c r="CP82" s="87">
        <v>2</v>
      </c>
      <c r="CQ82" s="87"/>
      <c r="CR82" s="87" t="s">
        <v>619</v>
      </c>
      <c r="CS82" s="87" t="s">
        <v>538</v>
      </c>
      <c r="CT82" s="87" t="s">
        <v>697</v>
      </c>
      <c r="CU82" s="87"/>
      <c r="CV82" s="118">
        <v>42600.21954861111</v>
      </c>
      <c r="CW82" s="87" t="s">
        <v>730</v>
      </c>
      <c r="CX82" s="87" t="b">
        <v>1</v>
      </c>
      <c r="CY82" s="87" t="b">
        <v>0</v>
      </c>
      <c r="CZ82" s="87" t="b">
        <v>0</v>
      </c>
      <c r="DA82" s="87"/>
      <c r="DB82" s="87">
        <v>2</v>
      </c>
      <c r="DC82" s="87"/>
      <c r="DD82" s="87" t="b">
        <v>0</v>
      </c>
      <c r="DE82" s="87" t="s">
        <v>65</v>
      </c>
      <c r="DF82" s="87">
        <v>1</v>
      </c>
      <c r="DG82" s="87">
        <v>13</v>
      </c>
      <c r="DH82" s="87">
        <v>13</v>
      </c>
      <c r="DI82" s="87">
        <v>2</v>
      </c>
      <c r="DJ82" s="87">
        <v>1</v>
      </c>
      <c r="DK82" s="87">
        <v>3.25</v>
      </c>
      <c r="DL82" s="87">
        <v>1.75</v>
      </c>
    </row>
    <row r="83" spans="1:116" ht="15">
      <c r="A83" s="87" t="s">
        <v>482</v>
      </c>
      <c r="B83" s="87" t="s">
        <v>517</v>
      </c>
      <c r="C83" s="87" t="s">
        <v>238</v>
      </c>
      <c r="D83" s="87" t="s">
        <v>264</v>
      </c>
      <c r="E83" s="87"/>
      <c r="F83" s="87" t="s">
        <v>285</v>
      </c>
      <c r="G83" s="118">
        <v>43700.987025462964</v>
      </c>
      <c r="H83" s="87" t="s">
        <v>288</v>
      </c>
      <c r="I83" s="87"/>
      <c r="J83" s="87"/>
      <c r="K83" s="87"/>
      <c r="L83" s="87"/>
      <c r="M83" s="87" t="s">
        <v>341</v>
      </c>
      <c r="N83" s="118">
        <v>43700.987025462964</v>
      </c>
      <c r="O83" s="118">
        <v>43700</v>
      </c>
      <c r="P83" s="119">
        <v>0.987025462962963</v>
      </c>
      <c r="Q83" s="87" t="s">
        <v>430</v>
      </c>
      <c r="R83" s="87"/>
      <c r="S83" s="87"/>
      <c r="T83" s="87" t="s">
        <v>482</v>
      </c>
      <c r="U83" s="87"/>
      <c r="V83" s="87" t="b">
        <v>0</v>
      </c>
      <c r="W83" s="87">
        <v>0</v>
      </c>
      <c r="X83" s="87"/>
      <c r="Y83" s="87" t="b">
        <v>0</v>
      </c>
      <c r="Z83" s="87" t="s">
        <v>531</v>
      </c>
      <c r="AA83" s="87"/>
      <c r="AB83" s="87"/>
      <c r="AC83" s="87" t="b">
        <v>0</v>
      </c>
      <c r="AD83" s="87">
        <v>10</v>
      </c>
      <c r="AE83" s="87" t="s">
        <v>517</v>
      </c>
      <c r="AF83" s="87" t="s">
        <v>534</v>
      </c>
      <c r="AG83" s="87" t="b">
        <v>0</v>
      </c>
      <c r="AH83" s="87" t="s">
        <v>517</v>
      </c>
      <c r="AI83" s="87" t="s">
        <v>196</v>
      </c>
      <c r="AJ83" s="87">
        <v>0</v>
      </c>
      <c r="AK83" s="87">
        <v>0</v>
      </c>
      <c r="AL83" s="87"/>
      <c r="AM83" s="87"/>
      <c r="AN83" s="87"/>
      <c r="AO83" s="87"/>
      <c r="AP83" s="87"/>
      <c r="AQ83" s="87"/>
      <c r="AR83" s="87"/>
      <c r="AS83" s="87"/>
      <c r="AT83" s="87">
        <v>1</v>
      </c>
      <c r="AU83" s="87">
        <v>1</v>
      </c>
      <c r="AV83" s="87">
        <v>1</v>
      </c>
      <c r="AW83" s="87" t="s">
        <v>238</v>
      </c>
      <c r="AX83" s="87"/>
      <c r="AY83" s="87"/>
      <c r="AZ83" s="87"/>
      <c r="BA83" s="87"/>
      <c r="BB83" s="87"/>
      <c r="BC83" s="87"/>
      <c r="BD83" s="87"/>
      <c r="BE83" s="87"/>
      <c r="BF83" s="87"/>
      <c r="BG83" s="87" t="s">
        <v>573</v>
      </c>
      <c r="BH83" s="87">
        <v>73</v>
      </c>
      <c r="BI83" s="87">
        <v>752</v>
      </c>
      <c r="BJ83" s="87">
        <v>1417</v>
      </c>
      <c r="BK83" s="87">
        <v>1798</v>
      </c>
      <c r="BL83" s="87"/>
      <c r="BM83" s="87" t="s">
        <v>621</v>
      </c>
      <c r="BN83" s="87"/>
      <c r="BO83" s="87" t="s">
        <v>699</v>
      </c>
      <c r="BP83" s="87"/>
      <c r="BQ83" s="118">
        <v>42936.63607638889</v>
      </c>
      <c r="BR83" s="87"/>
      <c r="BS83" s="87" t="b">
        <v>0</v>
      </c>
      <c r="BT83" s="87" t="b">
        <v>0</v>
      </c>
      <c r="BU83" s="87" t="b">
        <v>0</v>
      </c>
      <c r="BV83" s="87"/>
      <c r="BW83" s="87">
        <v>10</v>
      </c>
      <c r="BX83" s="87" t="s">
        <v>765</v>
      </c>
      <c r="BY83" s="87" t="b">
        <v>0</v>
      </c>
      <c r="BZ83" s="87" t="s">
        <v>66</v>
      </c>
      <c r="CA83" s="87">
        <v>1</v>
      </c>
      <c r="CB83" s="87" t="s">
        <v>264</v>
      </c>
      <c r="CC83" s="87"/>
      <c r="CD83" s="87"/>
      <c r="CE83" s="87"/>
      <c r="CF83" s="87"/>
      <c r="CG83" s="87"/>
      <c r="CH83" s="87"/>
      <c r="CI83" s="87"/>
      <c r="CJ83" s="87"/>
      <c r="CK83" s="87"/>
      <c r="CL83" s="87" t="s">
        <v>570</v>
      </c>
      <c r="CM83" s="87">
        <v>1040</v>
      </c>
      <c r="CN83" s="87">
        <v>363</v>
      </c>
      <c r="CO83" s="87">
        <v>647</v>
      </c>
      <c r="CP83" s="87">
        <v>1620</v>
      </c>
      <c r="CQ83" s="87"/>
      <c r="CR83" s="87" t="s">
        <v>618</v>
      </c>
      <c r="CS83" s="87" t="s">
        <v>663</v>
      </c>
      <c r="CT83" s="87" t="s">
        <v>696</v>
      </c>
      <c r="CU83" s="87"/>
      <c r="CV83" s="118">
        <v>43473.66789351852</v>
      </c>
      <c r="CW83" s="87" t="s">
        <v>729</v>
      </c>
      <c r="CX83" s="87" t="b">
        <v>0</v>
      </c>
      <c r="CY83" s="87" t="b">
        <v>0</v>
      </c>
      <c r="CZ83" s="87" t="b">
        <v>0</v>
      </c>
      <c r="DA83" s="87"/>
      <c r="DB83" s="87">
        <v>7</v>
      </c>
      <c r="DC83" s="87" t="s">
        <v>765</v>
      </c>
      <c r="DD83" s="87" t="b">
        <v>0</v>
      </c>
      <c r="DE83" s="87" t="s">
        <v>66</v>
      </c>
      <c r="DF83" s="87">
        <v>1</v>
      </c>
      <c r="DG83" s="87">
        <v>13</v>
      </c>
      <c r="DH83" s="87">
        <v>13</v>
      </c>
      <c r="DI83" s="87">
        <v>2</v>
      </c>
      <c r="DJ83" s="87">
        <v>1</v>
      </c>
      <c r="DK83" s="87">
        <v>3.25</v>
      </c>
      <c r="DL83" s="87">
        <v>1.75</v>
      </c>
    </row>
    <row r="84" spans="1:116" ht="15">
      <c r="A84" s="87" t="s">
        <v>482</v>
      </c>
      <c r="B84" s="87" t="s">
        <v>517</v>
      </c>
      <c r="C84" s="87" t="s">
        <v>238</v>
      </c>
      <c r="D84" s="87" t="s">
        <v>266</v>
      </c>
      <c r="E84" s="87"/>
      <c r="F84" s="87" t="s">
        <v>286</v>
      </c>
      <c r="G84" s="118">
        <v>43700.987025462964</v>
      </c>
      <c r="H84" s="87" t="s">
        <v>288</v>
      </c>
      <c r="I84" s="87"/>
      <c r="J84" s="87"/>
      <c r="K84" s="87"/>
      <c r="L84" s="87"/>
      <c r="M84" s="87" t="s">
        <v>341</v>
      </c>
      <c r="N84" s="118">
        <v>43700.987025462964</v>
      </c>
      <c r="O84" s="118">
        <v>43700</v>
      </c>
      <c r="P84" s="119">
        <v>0.987025462962963</v>
      </c>
      <c r="Q84" s="87" t="s">
        <v>430</v>
      </c>
      <c r="R84" s="87"/>
      <c r="S84" s="87"/>
      <c r="T84" s="87" t="s">
        <v>482</v>
      </c>
      <c r="U84" s="87"/>
      <c r="V84" s="87" t="b">
        <v>0</v>
      </c>
      <c r="W84" s="87">
        <v>0</v>
      </c>
      <c r="X84" s="87"/>
      <c r="Y84" s="87" t="b">
        <v>0</v>
      </c>
      <c r="Z84" s="87" t="s">
        <v>531</v>
      </c>
      <c r="AA84" s="87"/>
      <c r="AB84" s="87"/>
      <c r="AC84" s="87" t="b">
        <v>0</v>
      </c>
      <c r="AD84" s="87">
        <v>10</v>
      </c>
      <c r="AE84" s="87" t="s">
        <v>517</v>
      </c>
      <c r="AF84" s="87" t="s">
        <v>534</v>
      </c>
      <c r="AG84" s="87" t="b">
        <v>0</v>
      </c>
      <c r="AH84" s="87" t="s">
        <v>517</v>
      </c>
      <c r="AI84" s="87" t="s">
        <v>196</v>
      </c>
      <c r="AJ84" s="87">
        <v>0</v>
      </c>
      <c r="AK84" s="87">
        <v>0</v>
      </c>
      <c r="AL84" s="87"/>
      <c r="AM84" s="87"/>
      <c r="AN84" s="87"/>
      <c r="AO84" s="87"/>
      <c r="AP84" s="87"/>
      <c r="AQ84" s="87"/>
      <c r="AR84" s="87"/>
      <c r="AS84" s="87"/>
      <c r="AT84" s="87">
        <v>1</v>
      </c>
      <c r="AU84" s="87">
        <v>1</v>
      </c>
      <c r="AV84" s="87">
        <v>1</v>
      </c>
      <c r="AW84" s="87" t="s">
        <v>238</v>
      </c>
      <c r="AX84" s="87"/>
      <c r="AY84" s="87"/>
      <c r="AZ84" s="87"/>
      <c r="BA84" s="87"/>
      <c r="BB84" s="87"/>
      <c r="BC84" s="87"/>
      <c r="BD84" s="87"/>
      <c r="BE84" s="87"/>
      <c r="BF84" s="87"/>
      <c r="BG84" s="87" t="s">
        <v>573</v>
      </c>
      <c r="BH84" s="87">
        <v>73</v>
      </c>
      <c r="BI84" s="87">
        <v>752</v>
      </c>
      <c r="BJ84" s="87">
        <v>1417</v>
      </c>
      <c r="BK84" s="87">
        <v>1798</v>
      </c>
      <c r="BL84" s="87"/>
      <c r="BM84" s="87" t="s">
        <v>621</v>
      </c>
      <c r="BN84" s="87"/>
      <c r="BO84" s="87" t="s">
        <v>699</v>
      </c>
      <c r="BP84" s="87"/>
      <c r="BQ84" s="118">
        <v>42936.63607638889</v>
      </c>
      <c r="BR84" s="87"/>
      <c r="BS84" s="87" t="b">
        <v>0</v>
      </c>
      <c r="BT84" s="87" t="b">
        <v>0</v>
      </c>
      <c r="BU84" s="87" t="b">
        <v>0</v>
      </c>
      <c r="BV84" s="87"/>
      <c r="BW84" s="87">
        <v>10</v>
      </c>
      <c r="BX84" s="87" t="s">
        <v>765</v>
      </c>
      <c r="BY84" s="87" t="b">
        <v>0</v>
      </c>
      <c r="BZ84" s="87" t="s">
        <v>66</v>
      </c>
      <c r="CA84" s="87">
        <v>1</v>
      </c>
      <c r="CB84" s="87" t="s">
        <v>266</v>
      </c>
      <c r="CC84" s="87"/>
      <c r="CD84" s="87"/>
      <c r="CE84" s="87"/>
      <c r="CF84" s="87"/>
      <c r="CG84" s="87"/>
      <c r="CH84" s="87"/>
      <c r="CI84" s="87"/>
      <c r="CJ84" s="87"/>
      <c r="CK84" s="87"/>
      <c r="CL84" s="87" t="s">
        <v>569</v>
      </c>
      <c r="CM84" s="87">
        <v>53</v>
      </c>
      <c r="CN84" s="87">
        <v>143</v>
      </c>
      <c r="CO84" s="87">
        <v>70</v>
      </c>
      <c r="CP84" s="87">
        <v>61</v>
      </c>
      <c r="CQ84" s="87"/>
      <c r="CR84" s="87" t="s">
        <v>617</v>
      </c>
      <c r="CS84" s="87"/>
      <c r="CT84" s="87"/>
      <c r="CU84" s="87"/>
      <c r="CV84" s="118">
        <v>43009.83945601852</v>
      </c>
      <c r="CW84" s="87" t="s">
        <v>728</v>
      </c>
      <c r="CX84" s="87" t="b">
        <v>1</v>
      </c>
      <c r="CY84" s="87" t="b">
        <v>0</v>
      </c>
      <c r="CZ84" s="87" t="b">
        <v>0</v>
      </c>
      <c r="DA84" s="87"/>
      <c r="DB84" s="87">
        <v>1</v>
      </c>
      <c r="DC84" s="87"/>
      <c r="DD84" s="87" t="b">
        <v>0</v>
      </c>
      <c r="DE84" s="87" t="s">
        <v>66</v>
      </c>
      <c r="DF84" s="87">
        <v>1</v>
      </c>
      <c r="DG84" s="87">
        <v>13</v>
      </c>
      <c r="DH84" s="87">
        <v>13</v>
      </c>
      <c r="DI84" s="87">
        <v>2</v>
      </c>
      <c r="DJ84" s="87">
        <v>1</v>
      </c>
      <c r="DK84" s="87">
        <v>3.25</v>
      </c>
      <c r="DL84" s="87">
        <v>1.75</v>
      </c>
    </row>
    <row r="85" spans="1:116" ht="15">
      <c r="A85" s="87" t="s">
        <v>519</v>
      </c>
      <c r="B85" s="87" t="s">
        <v>519</v>
      </c>
      <c r="C85" s="87" t="s">
        <v>266</v>
      </c>
      <c r="D85" s="87" t="s">
        <v>265</v>
      </c>
      <c r="E85" s="87"/>
      <c r="F85" s="87" t="s">
        <v>285</v>
      </c>
      <c r="G85" s="118">
        <v>43704.975023148145</v>
      </c>
      <c r="H85" s="87" t="s">
        <v>295</v>
      </c>
      <c r="I85" s="87"/>
      <c r="J85" s="87"/>
      <c r="K85" s="87" t="s">
        <v>322</v>
      </c>
      <c r="L85" s="87" t="s">
        <v>333</v>
      </c>
      <c r="M85" s="87" t="s">
        <v>333</v>
      </c>
      <c r="N85" s="118">
        <v>43704.975023148145</v>
      </c>
      <c r="O85" s="118">
        <v>43704</v>
      </c>
      <c r="P85" s="119">
        <v>0.9750231481481482</v>
      </c>
      <c r="Q85" s="87" t="s">
        <v>467</v>
      </c>
      <c r="R85" s="87"/>
      <c r="S85" s="87"/>
      <c r="T85" s="87" t="s">
        <v>519</v>
      </c>
      <c r="U85" s="87"/>
      <c r="V85" s="87" t="b">
        <v>0</v>
      </c>
      <c r="W85" s="87">
        <v>6</v>
      </c>
      <c r="X85" s="87"/>
      <c r="Y85" s="87" t="b">
        <v>0</v>
      </c>
      <c r="Z85" s="87" t="s">
        <v>531</v>
      </c>
      <c r="AA85" s="87"/>
      <c r="AB85" s="87"/>
      <c r="AC85" s="87" t="b">
        <v>0</v>
      </c>
      <c r="AD85" s="87">
        <v>3</v>
      </c>
      <c r="AE85" s="87"/>
      <c r="AF85" s="87" t="s">
        <v>534</v>
      </c>
      <c r="AG85" s="87" t="b">
        <v>0</v>
      </c>
      <c r="AH85" s="87" t="s">
        <v>519</v>
      </c>
      <c r="AI85" s="87" t="s">
        <v>196</v>
      </c>
      <c r="AJ85" s="87">
        <v>0</v>
      </c>
      <c r="AK85" s="87">
        <v>0</v>
      </c>
      <c r="AL85" s="87"/>
      <c r="AM85" s="87"/>
      <c r="AN85" s="87"/>
      <c r="AO85" s="87"/>
      <c r="AP85" s="87"/>
      <c r="AQ85" s="87"/>
      <c r="AR85" s="87"/>
      <c r="AS85" s="87"/>
      <c r="AT85" s="87">
        <v>3</v>
      </c>
      <c r="AU85" s="87">
        <v>1</v>
      </c>
      <c r="AV85" s="87">
        <v>1</v>
      </c>
      <c r="AW85" s="87" t="s">
        <v>266</v>
      </c>
      <c r="AX85" s="87"/>
      <c r="AY85" s="87"/>
      <c r="AZ85" s="87"/>
      <c r="BA85" s="87"/>
      <c r="BB85" s="87"/>
      <c r="BC85" s="87"/>
      <c r="BD85" s="87"/>
      <c r="BE85" s="87"/>
      <c r="BF85" s="87"/>
      <c r="BG85" s="87" t="s">
        <v>569</v>
      </c>
      <c r="BH85" s="87">
        <v>53</v>
      </c>
      <c r="BI85" s="87">
        <v>143</v>
      </c>
      <c r="BJ85" s="87">
        <v>70</v>
      </c>
      <c r="BK85" s="87">
        <v>61</v>
      </c>
      <c r="BL85" s="87"/>
      <c r="BM85" s="87" t="s">
        <v>617</v>
      </c>
      <c r="BN85" s="87"/>
      <c r="BO85" s="87"/>
      <c r="BP85" s="87"/>
      <c r="BQ85" s="118">
        <v>43009.83945601852</v>
      </c>
      <c r="BR85" s="87" t="s">
        <v>728</v>
      </c>
      <c r="BS85" s="87" t="b">
        <v>1</v>
      </c>
      <c r="BT85" s="87" t="b">
        <v>0</v>
      </c>
      <c r="BU85" s="87" t="b">
        <v>0</v>
      </c>
      <c r="BV85" s="87"/>
      <c r="BW85" s="87">
        <v>1</v>
      </c>
      <c r="BX85" s="87"/>
      <c r="BY85" s="87" t="b">
        <v>0</v>
      </c>
      <c r="BZ85" s="87" t="s">
        <v>66</v>
      </c>
      <c r="CA85" s="87">
        <v>1</v>
      </c>
      <c r="CB85" s="87" t="s">
        <v>265</v>
      </c>
      <c r="CC85" s="87"/>
      <c r="CD85" s="87"/>
      <c r="CE85" s="87"/>
      <c r="CF85" s="87"/>
      <c r="CG85" s="87"/>
      <c r="CH85" s="87"/>
      <c r="CI85" s="87"/>
      <c r="CJ85" s="87"/>
      <c r="CK85" s="87"/>
      <c r="CL85" s="87" t="s">
        <v>572</v>
      </c>
      <c r="CM85" s="87">
        <v>78</v>
      </c>
      <c r="CN85" s="87">
        <v>3374</v>
      </c>
      <c r="CO85" s="87">
        <v>901</v>
      </c>
      <c r="CP85" s="87">
        <v>1159</v>
      </c>
      <c r="CQ85" s="87"/>
      <c r="CR85" s="87" t="s">
        <v>620</v>
      </c>
      <c r="CS85" s="87"/>
      <c r="CT85" s="87" t="s">
        <v>698</v>
      </c>
      <c r="CU85" s="87"/>
      <c r="CV85" s="118">
        <v>43376.05888888889</v>
      </c>
      <c r="CW85" s="87" t="s">
        <v>731</v>
      </c>
      <c r="CX85" s="87" t="b">
        <v>1</v>
      </c>
      <c r="CY85" s="87" t="b">
        <v>0</v>
      </c>
      <c r="CZ85" s="87" t="b">
        <v>1</v>
      </c>
      <c r="DA85" s="87"/>
      <c r="DB85" s="87">
        <v>59</v>
      </c>
      <c r="DC85" s="87"/>
      <c r="DD85" s="87" t="b">
        <v>0</v>
      </c>
      <c r="DE85" s="87" t="s">
        <v>66</v>
      </c>
      <c r="DF85" s="87">
        <v>1</v>
      </c>
      <c r="DG85" s="87">
        <v>12</v>
      </c>
      <c r="DH85" s="87">
        <v>12</v>
      </c>
      <c r="DI85" s="87">
        <v>1</v>
      </c>
      <c r="DJ85" s="87">
        <v>1</v>
      </c>
      <c r="DK85" s="87">
        <v>-4.75</v>
      </c>
      <c r="DL85" s="87">
        <v>-4.75</v>
      </c>
    </row>
    <row r="86" spans="1:116" ht="15">
      <c r="A86" s="87" t="s">
        <v>518</v>
      </c>
      <c r="B86" s="87" t="s">
        <v>518</v>
      </c>
      <c r="C86" s="87" t="s">
        <v>266</v>
      </c>
      <c r="D86" s="87" t="s">
        <v>265</v>
      </c>
      <c r="E86" s="87"/>
      <c r="F86" s="87" t="s">
        <v>285</v>
      </c>
      <c r="G86" s="118">
        <v>43704.86429398148</v>
      </c>
      <c r="H86" s="87" t="s">
        <v>294</v>
      </c>
      <c r="I86" s="87"/>
      <c r="J86" s="87"/>
      <c r="K86" s="87" t="s">
        <v>321</v>
      </c>
      <c r="L86" s="87"/>
      <c r="M86" s="87" t="s">
        <v>366</v>
      </c>
      <c r="N86" s="118">
        <v>43704.86429398148</v>
      </c>
      <c r="O86" s="118">
        <v>43704</v>
      </c>
      <c r="P86" s="119">
        <v>0.8642939814814815</v>
      </c>
      <c r="Q86" s="87" t="s">
        <v>466</v>
      </c>
      <c r="R86" s="87"/>
      <c r="S86" s="87"/>
      <c r="T86" s="87" t="s">
        <v>518</v>
      </c>
      <c r="U86" s="87"/>
      <c r="V86" s="87" t="b">
        <v>0</v>
      </c>
      <c r="W86" s="87">
        <v>8</v>
      </c>
      <c r="X86" s="87"/>
      <c r="Y86" s="87" t="b">
        <v>0</v>
      </c>
      <c r="Z86" s="87" t="s">
        <v>531</v>
      </c>
      <c r="AA86" s="87"/>
      <c r="AB86" s="87"/>
      <c r="AC86" s="87" t="b">
        <v>0</v>
      </c>
      <c r="AD86" s="87">
        <v>3</v>
      </c>
      <c r="AE86" s="87"/>
      <c r="AF86" s="87" t="s">
        <v>533</v>
      </c>
      <c r="AG86" s="87" t="b">
        <v>0</v>
      </c>
      <c r="AH86" s="87" t="s">
        <v>518</v>
      </c>
      <c r="AI86" s="87" t="s">
        <v>196</v>
      </c>
      <c r="AJ86" s="87">
        <v>0</v>
      </c>
      <c r="AK86" s="87">
        <v>0</v>
      </c>
      <c r="AL86" s="87"/>
      <c r="AM86" s="87"/>
      <c r="AN86" s="87"/>
      <c r="AO86" s="87"/>
      <c r="AP86" s="87"/>
      <c r="AQ86" s="87"/>
      <c r="AR86" s="87"/>
      <c r="AS86" s="87"/>
      <c r="AT86" s="87">
        <v>3</v>
      </c>
      <c r="AU86" s="87">
        <v>1</v>
      </c>
      <c r="AV86" s="87">
        <v>1</v>
      </c>
      <c r="AW86" s="87" t="s">
        <v>266</v>
      </c>
      <c r="AX86" s="87"/>
      <c r="AY86" s="87"/>
      <c r="AZ86" s="87"/>
      <c r="BA86" s="87"/>
      <c r="BB86" s="87"/>
      <c r="BC86" s="87"/>
      <c r="BD86" s="87"/>
      <c r="BE86" s="87"/>
      <c r="BF86" s="87"/>
      <c r="BG86" s="87" t="s">
        <v>569</v>
      </c>
      <c r="BH86" s="87">
        <v>53</v>
      </c>
      <c r="BI86" s="87">
        <v>143</v>
      </c>
      <c r="BJ86" s="87">
        <v>70</v>
      </c>
      <c r="BK86" s="87">
        <v>61</v>
      </c>
      <c r="BL86" s="87"/>
      <c r="BM86" s="87" t="s">
        <v>617</v>
      </c>
      <c r="BN86" s="87"/>
      <c r="BO86" s="87"/>
      <c r="BP86" s="87"/>
      <c r="BQ86" s="118">
        <v>43009.83945601852</v>
      </c>
      <c r="BR86" s="87" t="s">
        <v>728</v>
      </c>
      <c r="BS86" s="87" t="b">
        <v>1</v>
      </c>
      <c r="BT86" s="87" t="b">
        <v>0</v>
      </c>
      <c r="BU86" s="87" t="b">
        <v>0</v>
      </c>
      <c r="BV86" s="87"/>
      <c r="BW86" s="87">
        <v>1</v>
      </c>
      <c r="BX86" s="87"/>
      <c r="BY86" s="87" t="b">
        <v>0</v>
      </c>
      <c r="BZ86" s="87" t="s">
        <v>66</v>
      </c>
      <c r="CA86" s="87">
        <v>1</v>
      </c>
      <c r="CB86" s="87" t="s">
        <v>265</v>
      </c>
      <c r="CC86" s="87"/>
      <c r="CD86" s="87"/>
      <c r="CE86" s="87"/>
      <c r="CF86" s="87"/>
      <c r="CG86" s="87"/>
      <c r="CH86" s="87"/>
      <c r="CI86" s="87"/>
      <c r="CJ86" s="87"/>
      <c r="CK86" s="87"/>
      <c r="CL86" s="87" t="s">
        <v>572</v>
      </c>
      <c r="CM86" s="87">
        <v>78</v>
      </c>
      <c r="CN86" s="87">
        <v>3374</v>
      </c>
      <c r="CO86" s="87">
        <v>901</v>
      </c>
      <c r="CP86" s="87">
        <v>1159</v>
      </c>
      <c r="CQ86" s="87"/>
      <c r="CR86" s="87" t="s">
        <v>620</v>
      </c>
      <c r="CS86" s="87"/>
      <c r="CT86" s="87" t="s">
        <v>698</v>
      </c>
      <c r="CU86" s="87"/>
      <c r="CV86" s="118">
        <v>43376.05888888889</v>
      </c>
      <c r="CW86" s="87" t="s">
        <v>731</v>
      </c>
      <c r="CX86" s="87" t="b">
        <v>1</v>
      </c>
      <c r="CY86" s="87" t="b">
        <v>0</v>
      </c>
      <c r="CZ86" s="87" t="b">
        <v>1</v>
      </c>
      <c r="DA86" s="87"/>
      <c r="DB86" s="87">
        <v>59</v>
      </c>
      <c r="DC86" s="87"/>
      <c r="DD86" s="87" t="b">
        <v>0</v>
      </c>
      <c r="DE86" s="87" t="s">
        <v>66</v>
      </c>
      <c r="DF86" s="87">
        <v>1</v>
      </c>
      <c r="DG86" s="87">
        <v>11</v>
      </c>
      <c r="DH86" s="87">
        <v>11</v>
      </c>
      <c r="DI86" s="87">
        <v>1</v>
      </c>
      <c r="DJ86" s="87">
        <v>1</v>
      </c>
      <c r="DK86" s="87">
        <v>-7.75</v>
      </c>
      <c r="DL86" s="87">
        <v>-7.75</v>
      </c>
    </row>
    <row r="87" spans="1:116" ht="15">
      <c r="A87" s="87" t="s">
        <v>517</v>
      </c>
      <c r="B87" s="87" t="s">
        <v>517</v>
      </c>
      <c r="C87" s="87" t="s">
        <v>266</v>
      </c>
      <c r="D87" s="87" t="s">
        <v>265</v>
      </c>
      <c r="E87" s="87"/>
      <c r="F87" s="87" t="s">
        <v>285</v>
      </c>
      <c r="G87" s="118">
        <v>43700.97288194444</v>
      </c>
      <c r="H87" s="87" t="s">
        <v>288</v>
      </c>
      <c r="I87" s="87"/>
      <c r="J87" s="87"/>
      <c r="K87" s="87" t="s">
        <v>326</v>
      </c>
      <c r="L87" s="87"/>
      <c r="M87" s="87" t="s">
        <v>366</v>
      </c>
      <c r="N87" s="118">
        <v>43700.97288194444</v>
      </c>
      <c r="O87" s="118">
        <v>43700</v>
      </c>
      <c r="P87" s="119">
        <v>0.9728819444444444</v>
      </c>
      <c r="Q87" s="87" t="s">
        <v>465</v>
      </c>
      <c r="R87" s="87"/>
      <c r="S87" s="87"/>
      <c r="T87" s="87" t="s">
        <v>517</v>
      </c>
      <c r="U87" s="87"/>
      <c r="V87" s="87" t="b">
        <v>0</v>
      </c>
      <c r="W87" s="87">
        <v>14</v>
      </c>
      <c r="X87" s="87"/>
      <c r="Y87" s="87" t="b">
        <v>0</v>
      </c>
      <c r="Z87" s="87" t="s">
        <v>531</v>
      </c>
      <c r="AA87" s="87"/>
      <c r="AB87" s="87"/>
      <c r="AC87" s="87" t="b">
        <v>0</v>
      </c>
      <c r="AD87" s="87">
        <v>10</v>
      </c>
      <c r="AE87" s="87"/>
      <c r="AF87" s="87" t="s">
        <v>533</v>
      </c>
      <c r="AG87" s="87" t="b">
        <v>0</v>
      </c>
      <c r="AH87" s="87" t="s">
        <v>517</v>
      </c>
      <c r="AI87" s="87" t="s">
        <v>196</v>
      </c>
      <c r="AJ87" s="87">
        <v>0</v>
      </c>
      <c r="AK87" s="87">
        <v>0</v>
      </c>
      <c r="AL87" s="87"/>
      <c r="AM87" s="87"/>
      <c r="AN87" s="87"/>
      <c r="AO87" s="87"/>
      <c r="AP87" s="87"/>
      <c r="AQ87" s="87"/>
      <c r="AR87" s="87"/>
      <c r="AS87" s="87"/>
      <c r="AT87" s="87">
        <v>3</v>
      </c>
      <c r="AU87" s="87">
        <v>1</v>
      </c>
      <c r="AV87" s="87">
        <v>1</v>
      </c>
      <c r="AW87" s="87" t="s">
        <v>266</v>
      </c>
      <c r="AX87" s="87"/>
      <c r="AY87" s="87"/>
      <c r="AZ87" s="87"/>
      <c r="BA87" s="87"/>
      <c r="BB87" s="87"/>
      <c r="BC87" s="87"/>
      <c r="BD87" s="87"/>
      <c r="BE87" s="87"/>
      <c r="BF87" s="87"/>
      <c r="BG87" s="87" t="s">
        <v>569</v>
      </c>
      <c r="BH87" s="87">
        <v>53</v>
      </c>
      <c r="BI87" s="87">
        <v>143</v>
      </c>
      <c r="BJ87" s="87">
        <v>70</v>
      </c>
      <c r="BK87" s="87">
        <v>61</v>
      </c>
      <c r="BL87" s="87"/>
      <c r="BM87" s="87" t="s">
        <v>617</v>
      </c>
      <c r="BN87" s="87"/>
      <c r="BO87" s="87"/>
      <c r="BP87" s="87"/>
      <c r="BQ87" s="118">
        <v>43009.83945601852</v>
      </c>
      <c r="BR87" s="87" t="s">
        <v>728</v>
      </c>
      <c r="BS87" s="87" t="b">
        <v>1</v>
      </c>
      <c r="BT87" s="87" t="b">
        <v>0</v>
      </c>
      <c r="BU87" s="87" t="b">
        <v>0</v>
      </c>
      <c r="BV87" s="87"/>
      <c r="BW87" s="87">
        <v>1</v>
      </c>
      <c r="BX87" s="87"/>
      <c r="BY87" s="87" t="b">
        <v>0</v>
      </c>
      <c r="BZ87" s="87" t="s">
        <v>66</v>
      </c>
      <c r="CA87" s="87">
        <v>1</v>
      </c>
      <c r="CB87" s="87" t="s">
        <v>265</v>
      </c>
      <c r="CC87" s="87"/>
      <c r="CD87" s="87"/>
      <c r="CE87" s="87"/>
      <c r="CF87" s="87"/>
      <c r="CG87" s="87"/>
      <c r="CH87" s="87"/>
      <c r="CI87" s="87"/>
      <c r="CJ87" s="87"/>
      <c r="CK87" s="87"/>
      <c r="CL87" s="87" t="s">
        <v>572</v>
      </c>
      <c r="CM87" s="87">
        <v>78</v>
      </c>
      <c r="CN87" s="87">
        <v>3374</v>
      </c>
      <c r="CO87" s="87">
        <v>901</v>
      </c>
      <c r="CP87" s="87">
        <v>1159</v>
      </c>
      <c r="CQ87" s="87"/>
      <c r="CR87" s="87" t="s">
        <v>620</v>
      </c>
      <c r="CS87" s="87"/>
      <c r="CT87" s="87" t="s">
        <v>698</v>
      </c>
      <c r="CU87" s="87"/>
      <c r="CV87" s="118">
        <v>43376.05888888889</v>
      </c>
      <c r="CW87" s="87" t="s">
        <v>731</v>
      </c>
      <c r="CX87" s="87" t="b">
        <v>1</v>
      </c>
      <c r="CY87" s="87" t="b">
        <v>0</v>
      </c>
      <c r="CZ87" s="87" t="b">
        <v>1</v>
      </c>
      <c r="DA87" s="87"/>
      <c r="DB87" s="87">
        <v>59</v>
      </c>
      <c r="DC87" s="87"/>
      <c r="DD87" s="87" t="b">
        <v>0</v>
      </c>
      <c r="DE87" s="87" t="s">
        <v>66</v>
      </c>
      <c r="DF87" s="87">
        <v>1</v>
      </c>
      <c r="DG87" s="87">
        <v>13</v>
      </c>
      <c r="DH87" s="87">
        <v>13</v>
      </c>
      <c r="DI87" s="87">
        <v>1</v>
      </c>
      <c r="DJ87" s="87">
        <v>1</v>
      </c>
      <c r="DK87" s="87">
        <v>1.75</v>
      </c>
      <c r="DL87" s="87">
        <v>1.75</v>
      </c>
    </row>
    <row r="88" spans="1:116" ht="15">
      <c r="A88" s="87" t="s">
        <v>516</v>
      </c>
      <c r="B88" s="87" t="s">
        <v>519</v>
      </c>
      <c r="C88" s="87" t="s">
        <v>265</v>
      </c>
      <c r="D88" s="87" t="s">
        <v>274</v>
      </c>
      <c r="E88" s="87"/>
      <c r="F88" s="87" t="s">
        <v>285</v>
      </c>
      <c r="G88" s="118">
        <v>43704.97971064815</v>
      </c>
      <c r="H88" s="87" t="s">
        <v>295</v>
      </c>
      <c r="I88" s="87"/>
      <c r="J88" s="87"/>
      <c r="K88" s="87" t="s">
        <v>322</v>
      </c>
      <c r="L88" s="87"/>
      <c r="M88" s="87" t="s">
        <v>365</v>
      </c>
      <c r="N88" s="118">
        <v>43704.97971064815</v>
      </c>
      <c r="O88" s="118">
        <v>43704</v>
      </c>
      <c r="P88" s="119">
        <v>0.9797106481481482</v>
      </c>
      <c r="Q88" s="87" t="s">
        <v>464</v>
      </c>
      <c r="R88" s="87"/>
      <c r="S88" s="87"/>
      <c r="T88" s="87" t="s">
        <v>516</v>
      </c>
      <c r="U88" s="87"/>
      <c r="V88" s="87" t="b">
        <v>0</v>
      </c>
      <c r="W88" s="87">
        <v>0</v>
      </c>
      <c r="X88" s="87"/>
      <c r="Y88" s="87" t="b">
        <v>0</v>
      </c>
      <c r="Z88" s="87" t="s">
        <v>531</v>
      </c>
      <c r="AA88" s="87"/>
      <c r="AB88" s="87"/>
      <c r="AC88" s="87" t="b">
        <v>0</v>
      </c>
      <c r="AD88" s="87">
        <v>3</v>
      </c>
      <c r="AE88" s="87" t="s">
        <v>519</v>
      </c>
      <c r="AF88" s="87" t="s">
        <v>534</v>
      </c>
      <c r="AG88" s="87" t="b">
        <v>0</v>
      </c>
      <c r="AH88" s="87" t="s">
        <v>519</v>
      </c>
      <c r="AI88" s="87" t="s">
        <v>196</v>
      </c>
      <c r="AJ88" s="87">
        <v>0</v>
      </c>
      <c r="AK88" s="87">
        <v>0</v>
      </c>
      <c r="AL88" s="87"/>
      <c r="AM88" s="87"/>
      <c r="AN88" s="87"/>
      <c r="AO88" s="87"/>
      <c r="AP88" s="87"/>
      <c r="AQ88" s="87"/>
      <c r="AR88" s="87"/>
      <c r="AS88" s="87"/>
      <c r="AT88" s="87">
        <v>2</v>
      </c>
      <c r="AU88" s="87">
        <v>1</v>
      </c>
      <c r="AV88" s="87">
        <v>1</v>
      </c>
      <c r="AW88" s="87" t="s">
        <v>265</v>
      </c>
      <c r="AX88" s="87"/>
      <c r="AY88" s="87"/>
      <c r="AZ88" s="87"/>
      <c r="BA88" s="87"/>
      <c r="BB88" s="87"/>
      <c r="BC88" s="87"/>
      <c r="BD88" s="87"/>
      <c r="BE88" s="87"/>
      <c r="BF88" s="87"/>
      <c r="BG88" s="87" t="s">
        <v>572</v>
      </c>
      <c r="BH88" s="87">
        <v>78</v>
      </c>
      <c r="BI88" s="87">
        <v>3374</v>
      </c>
      <c r="BJ88" s="87">
        <v>901</v>
      </c>
      <c r="BK88" s="87">
        <v>1159</v>
      </c>
      <c r="BL88" s="87"/>
      <c r="BM88" s="87" t="s">
        <v>620</v>
      </c>
      <c r="BN88" s="87"/>
      <c r="BO88" s="87" t="s">
        <v>698</v>
      </c>
      <c r="BP88" s="87"/>
      <c r="BQ88" s="118">
        <v>43376.05888888889</v>
      </c>
      <c r="BR88" s="87" t="s">
        <v>731</v>
      </c>
      <c r="BS88" s="87" t="b">
        <v>1</v>
      </c>
      <c r="BT88" s="87" t="b">
        <v>0</v>
      </c>
      <c r="BU88" s="87" t="b">
        <v>1</v>
      </c>
      <c r="BV88" s="87"/>
      <c r="BW88" s="87">
        <v>59</v>
      </c>
      <c r="BX88" s="87"/>
      <c r="BY88" s="87" t="b">
        <v>0</v>
      </c>
      <c r="BZ88" s="87" t="s">
        <v>66</v>
      </c>
      <c r="CA88" s="87">
        <v>1</v>
      </c>
      <c r="CB88" s="87" t="s">
        <v>274</v>
      </c>
      <c r="CC88" s="87"/>
      <c r="CD88" s="87"/>
      <c r="CE88" s="87"/>
      <c r="CF88" s="87"/>
      <c r="CG88" s="87"/>
      <c r="CH88" s="87"/>
      <c r="CI88" s="87"/>
      <c r="CJ88" s="87"/>
      <c r="CK88" s="87"/>
      <c r="CL88" s="87" t="s">
        <v>571</v>
      </c>
      <c r="CM88" s="87">
        <v>79</v>
      </c>
      <c r="CN88" s="87">
        <v>126</v>
      </c>
      <c r="CO88" s="87">
        <v>710</v>
      </c>
      <c r="CP88" s="87">
        <v>2</v>
      </c>
      <c r="CQ88" s="87"/>
      <c r="CR88" s="87" t="s">
        <v>619</v>
      </c>
      <c r="CS88" s="87" t="s">
        <v>538</v>
      </c>
      <c r="CT88" s="87" t="s">
        <v>697</v>
      </c>
      <c r="CU88" s="87"/>
      <c r="CV88" s="118">
        <v>42600.21954861111</v>
      </c>
      <c r="CW88" s="87" t="s">
        <v>730</v>
      </c>
      <c r="CX88" s="87" t="b">
        <v>1</v>
      </c>
      <c r="CY88" s="87" t="b">
        <v>0</v>
      </c>
      <c r="CZ88" s="87" t="b">
        <v>0</v>
      </c>
      <c r="DA88" s="87"/>
      <c r="DB88" s="87">
        <v>2</v>
      </c>
      <c r="DC88" s="87"/>
      <c r="DD88" s="87" t="b">
        <v>0</v>
      </c>
      <c r="DE88" s="87" t="s">
        <v>65</v>
      </c>
      <c r="DF88" s="87">
        <v>1</v>
      </c>
      <c r="DG88" s="87">
        <v>12</v>
      </c>
      <c r="DH88" s="87">
        <v>12</v>
      </c>
      <c r="DI88" s="87">
        <v>2</v>
      </c>
      <c r="DJ88" s="87">
        <v>1</v>
      </c>
      <c r="DK88" s="87">
        <v>-3.75</v>
      </c>
      <c r="DL88" s="87">
        <v>-4.75</v>
      </c>
    </row>
    <row r="89" spans="1:116" ht="15">
      <c r="A89" s="87" t="s">
        <v>516</v>
      </c>
      <c r="B89" s="87" t="s">
        <v>519</v>
      </c>
      <c r="C89" s="87" t="s">
        <v>265</v>
      </c>
      <c r="D89" s="87" t="s">
        <v>264</v>
      </c>
      <c r="E89" s="87"/>
      <c r="F89" s="87" t="s">
        <v>285</v>
      </c>
      <c r="G89" s="118">
        <v>43704.97971064815</v>
      </c>
      <c r="H89" s="87" t="s">
        <v>295</v>
      </c>
      <c r="I89" s="87"/>
      <c r="J89" s="87"/>
      <c r="K89" s="87" t="s">
        <v>322</v>
      </c>
      <c r="L89" s="87"/>
      <c r="M89" s="87" t="s">
        <v>365</v>
      </c>
      <c r="N89" s="118">
        <v>43704.97971064815</v>
      </c>
      <c r="O89" s="118">
        <v>43704</v>
      </c>
      <c r="P89" s="119">
        <v>0.9797106481481482</v>
      </c>
      <c r="Q89" s="87" t="s">
        <v>464</v>
      </c>
      <c r="R89" s="87"/>
      <c r="S89" s="87"/>
      <c r="T89" s="87" t="s">
        <v>516</v>
      </c>
      <c r="U89" s="87"/>
      <c r="V89" s="87" t="b">
        <v>0</v>
      </c>
      <c r="W89" s="87">
        <v>0</v>
      </c>
      <c r="X89" s="87"/>
      <c r="Y89" s="87" t="b">
        <v>0</v>
      </c>
      <c r="Z89" s="87" t="s">
        <v>531</v>
      </c>
      <c r="AA89" s="87"/>
      <c r="AB89" s="87"/>
      <c r="AC89" s="87" t="b">
        <v>0</v>
      </c>
      <c r="AD89" s="87">
        <v>3</v>
      </c>
      <c r="AE89" s="87" t="s">
        <v>519</v>
      </c>
      <c r="AF89" s="87" t="s">
        <v>534</v>
      </c>
      <c r="AG89" s="87" t="b">
        <v>0</v>
      </c>
      <c r="AH89" s="87" t="s">
        <v>519</v>
      </c>
      <c r="AI89" s="87" t="s">
        <v>196</v>
      </c>
      <c r="AJ89" s="87">
        <v>0</v>
      </c>
      <c r="AK89" s="87">
        <v>0</v>
      </c>
      <c r="AL89" s="87"/>
      <c r="AM89" s="87"/>
      <c r="AN89" s="87"/>
      <c r="AO89" s="87"/>
      <c r="AP89" s="87"/>
      <c r="AQ89" s="87"/>
      <c r="AR89" s="87"/>
      <c r="AS89" s="87"/>
      <c r="AT89" s="87">
        <v>2</v>
      </c>
      <c r="AU89" s="87">
        <v>1</v>
      </c>
      <c r="AV89" s="87">
        <v>1</v>
      </c>
      <c r="AW89" s="87" t="s">
        <v>265</v>
      </c>
      <c r="AX89" s="87"/>
      <c r="AY89" s="87"/>
      <c r="AZ89" s="87"/>
      <c r="BA89" s="87"/>
      <c r="BB89" s="87"/>
      <c r="BC89" s="87"/>
      <c r="BD89" s="87"/>
      <c r="BE89" s="87"/>
      <c r="BF89" s="87"/>
      <c r="BG89" s="87" t="s">
        <v>572</v>
      </c>
      <c r="BH89" s="87">
        <v>78</v>
      </c>
      <c r="BI89" s="87">
        <v>3374</v>
      </c>
      <c r="BJ89" s="87">
        <v>901</v>
      </c>
      <c r="BK89" s="87">
        <v>1159</v>
      </c>
      <c r="BL89" s="87"/>
      <c r="BM89" s="87" t="s">
        <v>620</v>
      </c>
      <c r="BN89" s="87"/>
      <c r="BO89" s="87" t="s">
        <v>698</v>
      </c>
      <c r="BP89" s="87"/>
      <c r="BQ89" s="118">
        <v>43376.05888888889</v>
      </c>
      <c r="BR89" s="87" t="s">
        <v>731</v>
      </c>
      <c r="BS89" s="87" t="b">
        <v>1</v>
      </c>
      <c r="BT89" s="87" t="b">
        <v>0</v>
      </c>
      <c r="BU89" s="87" t="b">
        <v>1</v>
      </c>
      <c r="BV89" s="87"/>
      <c r="BW89" s="87">
        <v>59</v>
      </c>
      <c r="BX89" s="87"/>
      <c r="BY89" s="87" t="b">
        <v>0</v>
      </c>
      <c r="BZ89" s="87" t="s">
        <v>66</v>
      </c>
      <c r="CA89" s="87">
        <v>1</v>
      </c>
      <c r="CB89" s="87" t="s">
        <v>264</v>
      </c>
      <c r="CC89" s="87"/>
      <c r="CD89" s="87"/>
      <c r="CE89" s="87"/>
      <c r="CF89" s="87"/>
      <c r="CG89" s="87"/>
      <c r="CH89" s="87"/>
      <c r="CI89" s="87"/>
      <c r="CJ89" s="87"/>
      <c r="CK89" s="87"/>
      <c r="CL89" s="87" t="s">
        <v>570</v>
      </c>
      <c r="CM89" s="87">
        <v>1040</v>
      </c>
      <c r="CN89" s="87">
        <v>363</v>
      </c>
      <c r="CO89" s="87">
        <v>647</v>
      </c>
      <c r="CP89" s="87">
        <v>1620</v>
      </c>
      <c r="CQ89" s="87"/>
      <c r="CR89" s="87" t="s">
        <v>618</v>
      </c>
      <c r="CS89" s="87" t="s">
        <v>663</v>
      </c>
      <c r="CT89" s="87" t="s">
        <v>696</v>
      </c>
      <c r="CU89" s="87"/>
      <c r="CV89" s="118">
        <v>43473.66789351852</v>
      </c>
      <c r="CW89" s="87" t="s">
        <v>729</v>
      </c>
      <c r="CX89" s="87" t="b">
        <v>0</v>
      </c>
      <c r="CY89" s="87" t="b">
        <v>0</v>
      </c>
      <c r="CZ89" s="87" t="b">
        <v>0</v>
      </c>
      <c r="DA89" s="87"/>
      <c r="DB89" s="87">
        <v>7</v>
      </c>
      <c r="DC89" s="87" t="s">
        <v>765</v>
      </c>
      <c r="DD89" s="87" t="b">
        <v>0</v>
      </c>
      <c r="DE89" s="87" t="s">
        <v>66</v>
      </c>
      <c r="DF89" s="87">
        <v>1</v>
      </c>
      <c r="DG89" s="87">
        <v>12</v>
      </c>
      <c r="DH89" s="87">
        <v>12</v>
      </c>
      <c r="DI89" s="87">
        <v>2</v>
      </c>
      <c r="DJ89" s="87">
        <v>1</v>
      </c>
      <c r="DK89" s="87">
        <v>-3.75</v>
      </c>
      <c r="DL89" s="87">
        <v>-4.75</v>
      </c>
    </row>
    <row r="90" spans="1:116" ht="15">
      <c r="A90" s="87" t="s">
        <v>516</v>
      </c>
      <c r="B90" s="87" t="s">
        <v>519</v>
      </c>
      <c r="C90" s="87" t="s">
        <v>265</v>
      </c>
      <c r="D90" s="87" t="s">
        <v>266</v>
      </c>
      <c r="E90" s="87"/>
      <c r="F90" s="87" t="s">
        <v>286</v>
      </c>
      <c r="G90" s="118">
        <v>43704.97971064815</v>
      </c>
      <c r="H90" s="87" t="s">
        <v>295</v>
      </c>
      <c r="I90" s="87"/>
      <c r="J90" s="87"/>
      <c r="K90" s="87" t="s">
        <v>322</v>
      </c>
      <c r="L90" s="87"/>
      <c r="M90" s="87" t="s">
        <v>365</v>
      </c>
      <c r="N90" s="118">
        <v>43704.97971064815</v>
      </c>
      <c r="O90" s="118">
        <v>43704</v>
      </c>
      <c r="P90" s="119">
        <v>0.9797106481481482</v>
      </c>
      <c r="Q90" s="87" t="s">
        <v>464</v>
      </c>
      <c r="R90" s="87"/>
      <c r="S90" s="87"/>
      <c r="T90" s="87" t="s">
        <v>516</v>
      </c>
      <c r="U90" s="87"/>
      <c r="V90" s="87" t="b">
        <v>0</v>
      </c>
      <c r="W90" s="87">
        <v>0</v>
      </c>
      <c r="X90" s="87"/>
      <c r="Y90" s="87" t="b">
        <v>0</v>
      </c>
      <c r="Z90" s="87" t="s">
        <v>531</v>
      </c>
      <c r="AA90" s="87"/>
      <c r="AB90" s="87"/>
      <c r="AC90" s="87" t="b">
        <v>0</v>
      </c>
      <c r="AD90" s="87">
        <v>3</v>
      </c>
      <c r="AE90" s="87" t="s">
        <v>519</v>
      </c>
      <c r="AF90" s="87" t="s">
        <v>534</v>
      </c>
      <c r="AG90" s="87" t="b">
        <v>0</v>
      </c>
      <c r="AH90" s="87" t="s">
        <v>519</v>
      </c>
      <c r="AI90" s="87" t="s">
        <v>196</v>
      </c>
      <c r="AJ90" s="87">
        <v>0</v>
      </c>
      <c r="AK90" s="87">
        <v>0</v>
      </c>
      <c r="AL90" s="87"/>
      <c r="AM90" s="87"/>
      <c r="AN90" s="87"/>
      <c r="AO90" s="87"/>
      <c r="AP90" s="87"/>
      <c r="AQ90" s="87"/>
      <c r="AR90" s="87"/>
      <c r="AS90" s="87"/>
      <c r="AT90" s="87">
        <v>3</v>
      </c>
      <c r="AU90" s="87">
        <v>1</v>
      </c>
      <c r="AV90" s="87">
        <v>1</v>
      </c>
      <c r="AW90" s="87" t="s">
        <v>265</v>
      </c>
      <c r="AX90" s="87"/>
      <c r="AY90" s="87"/>
      <c r="AZ90" s="87"/>
      <c r="BA90" s="87"/>
      <c r="BB90" s="87"/>
      <c r="BC90" s="87"/>
      <c r="BD90" s="87"/>
      <c r="BE90" s="87"/>
      <c r="BF90" s="87"/>
      <c r="BG90" s="87" t="s">
        <v>572</v>
      </c>
      <c r="BH90" s="87">
        <v>78</v>
      </c>
      <c r="BI90" s="87">
        <v>3374</v>
      </c>
      <c r="BJ90" s="87">
        <v>901</v>
      </c>
      <c r="BK90" s="87">
        <v>1159</v>
      </c>
      <c r="BL90" s="87"/>
      <c r="BM90" s="87" t="s">
        <v>620</v>
      </c>
      <c r="BN90" s="87"/>
      <c r="BO90" s="87" t="s">
        <v>698</v>
      </c>
      <c r="BP90" s="87"/>
      <c r="BQ90" s="118">
        <v>43376.05888888889</v>
      </c>
      <c r="BR90" s="87" t="s">
        <v>731</v>
      </c>
      <c r="BS90" s="87" t="b">
        <v>1</v>
      </c>
      <c r="BT90" s="87" t="b">
        <v>0</v>
      </c>
      <c r="BU90" s="87" t="b">
        <v>1</v>
      </c>
      <c r="BV90" s="87"/>
      <c r="BW90" s="87">
        <v>59</v>
      </c>
      <c r="BX90" s="87"/>
      <c r="BY90" s="87" t="b">
        <v>0</v>
      </c>
      <c r="BZ90" s="87" t="s">
        <v>66</v>
      </c>
      <c r="CA90" s="87">
        <v>1</v>
      </c>
      <c r="CB90" s="87" t="s">
        <v>266</v>
      </c>
      <c r="CC90" s="87"/>
      <c r="CD90" s="87"/>
      <c r="CE90" s="87"/>
      <c r="CF90" s="87"/>
      <c r="CG90" s="87"/>
      <c r="CH90" s="87"/>
      <c r="CI90" s="87"/>
      <c r="CJ90" s="87"/>
      <c r="CK90" s="87"/>
      <c r="CL90" s="87" t="s">
        <v>569</v>
      </c>
      <c r="CM90" s="87">
        <v>53</v>
      </c>
      <c r="CN90" s="87">
        <v>143</v>
      </c>
      <c r="CO90" s="87">
        <v>70</v>
      </c>
      <c r="CP90" s="87">
        <v>61</v>
      </c>
      <c r="CQ90" s="87"/>
      <c r="CR90" s="87" t="s">
        <v>617</v>
      </c>
      <c r="CS90" s="87"/>
      <c r="CT90" s="87"/>
      <c r="CU90" s="87"/>
      <c r="CV90" s="118">
        <v>43009.83945601852</v>
      </c>
      <c r="CW90" s="87" t="s">
        <v>728</v>
      </c>
      <c r="CX90" s="87" t="b">
        <v>1</v>
      </c>
      <c r="CY90" s="87" t="b">
        <v>0</v>
      </c>
      <c r="CZ90" s="87" t="b">
        <v>0</v>
      </c>
      <c r="DA90" s="87"/>
      <c r="DB90" s="87">
        <v>1</v>
      </c>
      <c r="DC90" s="87"/>
      <c r="DD90" s="87" t="b">
        <v>0</v>
      </c>
      <c r="DE90" s="87" t="s">
        <v>66</v>
      </c>
      <c r="DF90" s="87">
        <v>1</v>
      </c>
      <c r="DG90" s="87">
        <v>12</v>
      </c>
      <c r="DH90" s="87">
        <v>12</v>
      </c>
      <c r="DI90" s="87">
        <v>2</v>
      </c>
      <c r="DJ90" s="87">
        <v>1</v>
      </c>
      <c r="DK90" s="87">
        <v>-3.75</v>
      </c>
      <c r="DL90" s="87">
        <v>-4.75</v>
      </c>
    </row>
    <row r="91" spans="1:116" ht="15">
      <c r="A91" s="87" t="s">
        <v>515</v>
      </c>
      <c r="B91" s="87" t="s">
        <v>518</v>
      </c>
      <c r="C91" s="87" t="s">
        <v>265</v>
      </c>
      <c r="D91" s="87" t="s">
        <v>266</v>
      </c>
      <c r="E91" s="87"/>
      <c r="F91" s="87" t="s">
        <v>286</v>
      </c>
      <c r="G91" s="118">
        <v>43704.97033564815</v>
      </c>
      <c r="H91" s="87" t="s">
        <v>294</v>
      </c>
      <c r="I91" s="87"/>
      <c r="J91" s="87"/>
      <c r="K91" s="87" t="s">
        <v>321</v>
      </c>
      <c r="L91" s="87"/>
      <c r="M91" s="87" t="s">
        <v>365</v>
      </c>
      <c r="N91" s="118">
        <v>43704.97033564815</v>
      </c>
      <c r="O91" s="118">
        <v>43704</v>
      </c>
      <c r="P91" s="119">
        <v>0.9703356481481481</v>
      </c>
      <c r="Q91" s="87" t="s">
        <v>463</v>
      </c>
      <c r="R91" s="87"/>
      <c r="S91" s="87"/>
      <c r="T91" s="87" t="s">
        <v>515</v>
      </c>
      <c r="U91" s="87"/>
      <c r="V91" s="87" t="b">
        <v>0</v>
      </c>
      <c r="W91" s="87">
        <v>0</v>
      </c>
      <c r="X91" s="87"/>
      <c r="Y91" s="87" t="b">
        <v>0</v>
      </c>
      <c r="Z91" s="87" t="s">
        <v>531</v>
      </c>
      <c r="AA91" s="87"/>
      <c r="AB91" s="87"/>
      <c r="AC91" s="87" t="b">
        <v>0</v>
      </c>
      <c r="AD91" s="87">
        <v>3</v>
      </c>
      <c r="AE91" s="87" t="s">
        <v>518</v>
      </c>
      <c r="AF91" s="87" t="s">
        <v>533</v>
      </c>
      <c r="AG91" s="87" t="b">
        <v>0</v>
      </c>
      <c r="AH91" s="87" t="s">
        <v>518</v>
      </c>
      <c r="AI91" s="87" t="s">
        <v>196</v>
      </c>
      <c r="AJ91" s="87">
        <v>0</v>
      </c>
      <c r="AK91" s="87">
        <v>0</v>
      </c>
      <c r="AL91" s="87"/>
      <c r="AM91" s="87"/>
      <c r="AN91" s="87"/>
      <c r="AO91" s="87"/>
      <c r="AP91" s="87"/>
      <c r="AQ91" s="87"/>
      <c r="AR91" s="87"/>
      <c r="AS91" s="87"/>
      <c r="AT91" s="87">
        <v>3</v>
      </c>
      <c r="AU91" s="87">
        <v>1</v>
      </c>
      <c r="AV91" s="87">
        <v>1</v>
      </c>
      <c r="AW91" s="87" t="s">
        <v>265</v>
      </c>
      <c r="AX91" s="87"/>
      <c r="AY91" s="87"/>
      <c r="AZ91" s="87"/>
      <c r="BA91" s="87"/>
      <c r="BB91" s="87"/>
      <c r="BC91" s="87"/>
      <c r="BD91" s="87"/>
      <c r="BE91" s="87"/>
      <c r="BF91" s="87"/>
      <c r="BG91" s="87" t="s">
        <v>572</v>
      </c>
      <c r="BH91" s="87">
        <v>78</v>
      </c>
      <c r="BI91" s="87">
        <v>3374</v>
      </c>
      <c r="BJ91" s="87">
        <v>901</v>
      </c>
      <c r="BK91" s="87">
        <v>1159</v>
      </c>
      <c r="BL91" s="87"/>
      <c r="BM91" s="87" t="s">
        <v>620</v>
      </c>
      <c r="BN91" s="87"/>
      <c r="BO91" s="87" t="s">
        <v>698</v>
      </c>
      <c r="BP91" s="87"/>
      <c r="BQ91" s="118">
        <v>43376.05888888889</v>
      </c>
      <c r="BR91" s="87" t="s">
        <v>731</v>
      </c>
      <c r="BS91" s="87" t="b">
        <v>1</v>
      </c>
      <c r="BT91" s="87" t="b">
        <v>0</v>
      </c>
      <c r="BU91" s="87" t="b">
        <v>1</v>
      </c>
      <c r="BV91" s="87"/>
      <c r="BW91" s="87">
        <v>59</v>
      </c>
      <c r="BX91" s="87"/>
      <c r="BY91" s="87" t="b">
        <v>0</v>
      </c>
      <c r="BZ91" s="87" t="s">
        <v>66</v>
      </c>
      <c r="CA91" s="87">
        <v>1</v>
      </c>
      <c r="CB91" s="87" t="s">
        <v>266</v>
      </c>
      <c r="CC91" s="87"/>
      <c r="CD91" s="87"/>
      <c r="CE91" s="87"/>
      <c r="CF91" s="87"/>
      <c r="CG91" s="87"/>
      <c r="CH91" s="87"/>
      <c r="CI91" s="87"/>
      <c r="CJ91" s="87"/>
      <c r="CK91" s="87"/>
      <c r="CL91" s="87" t="s">
        <v>569</v>
      </c>
      <c r="CM91" s="87">
        <v>53</v>
      </c>
      <c r="CN91" s="87">
        <v>143</v>
      </c>
      <c r="CO91" s="87">
        <v>70</v>
      </c>
      <c r="CP91" s="87">
        <v>61</v>
      </c>
      <c r="CQ91" s="87"/>
      <c r="CR91" s="87" t="s">
        <v>617</v>
      </c>
      <c r="CS91" s="87"/>
      <c r="CT91" s="87"/>
      <c r="CU91" s="87"/>
      <c r="CV91" s="118">
        <v>43009.83945601852</v>
      </c>
      <c r="CW91" s="87" t="s">
        <v>728</v>
      </c>
      <c r="CX91" s="87" t="b">
        <v>1</v>
      </c>
      <c r="CY91" s="87" t="b">
        <v>0</v>
      </c>
      <c r="CZ91" s="87" t="b">
        <v>0</v>
      </c>
      <c r="DA91" s="87"/>
      <c r="DB91" s="87">
        <v>1</v>
      </c>
      <c r="DC91" s="87"/>
      <c r="DD91" s="87" t="b">
        <v>0</v>
      </c>
      <c r="DE91" s="87" t="s">
        <v>66</v>
      </c>
      <c r="DF91" s="87">
        <v>1</v>
      </c>
      <c r="DG91" s="87">
        <v>11</v>
      </c>
      <c r="DH91" s="87">
        <v>11</v>
      </c>
      <c r="DI91" s="87">
        <v>2</v>
      </c>
      <c r="DJ91" s="87">
        <v>1</v>
      </c>
      <c r="DK91" s="87">
        <v>-6.75</v>
      </c>
      <c r="DL91" s="87">
        <v>-7.75</v>
      </c>
    </row>
    <row r="92" spans="1:116" ht="15">
      <c r="A92" s="87" t="s">
        <v>514</v>
      </c>
      <c r="B92" s="87" t="s">
        <v>517</v>
      </c>
      <c r="C92" s="87" t="s">
        <v>265</v>
      </c>
      <c r="D92" s="87" t="s">
        <v>274</v>
      </c>
      <c r="E92" s="87"/>
      <c r="F92" s="87" t="s">
        <v>285</v>
      </c>
      <c r="G92" s="118">
        <v>43700.98577546296</v>
      </c>
      <c r="H92" s="87" t="s">
        <v>288</v>
      </c>
      <c r="I92" s="87"/>
      <c r="J92" s="87"/>
      <c r="K92" s="87"/>
      <c r="L92" s="87"/>
      <c r="M92" s="87" t="s">
        <v>365</v>
      </c>
      <c r="N92" s="118">
        <v>43700.98577546296</v>
      </c>
      <c r="O92" s="118">
        <v>43700</v>
      </c>
      <c r="P92" s="119">
        <v>0.9857754629629629</v>
      </c>
      <c r="Q92" s="87" t="s">
        <v>462</v>
      </c>
      <c r="R92" s="87"/>
      <c r="S92" s="87"/>
      <c r="T92" s="87" t="s">
        <v>514</v>
      </c>
      <c r="U92" s="87"/>
      <c r="V92" s="87" t="b">
        <v>0</v>
      </c>
      <c r="W92" s="87">
        <v>0</v>
      </c>
      <c r="X92" s="87"/>
      <c r="Y92" s="87" t="b">
        <v>0</v>
      </c>
      <c r="Z92" s="87" t="s">
        <v>531</v>
      </c>
      <c r="AA92" s="87"/>
      <c r="AB92" s="87"/>
      <c r="AC92" s="87" t="b">
        <v>0</v>
      </c>
      <c r="AD92" s="87">
        <v>10</v>
      </c>
      <c r="AE92" s="87" t="s">
        <v>517</v>
      </c>
      <c r="AF92" s="87" t="s">
        <v>534</v>
      </c>
      <c r="AG92" s="87" t="b">
        <v>0</v>
      </c>
      <c r="AH92" s="87" t="s">
        <v>517</v>
      </c>
      <c r="AI92" s="87" t="s">
        <v>196</v>
      </c>
      <c r="AJ92" s="87">
        <v>0</v>
      </c>
      <c r="AK92" s="87">
        <v>0</v>
      </c>
      <c r="AL92" s="87"/>
      <c r="AM92" s="87"/>
      <c r="AN92" s="87"/>
      <c r="AO92" s="87"/>
      <c r="AP92" s="87"/>
      <c r="AQ92" s="87"/>
      <c r="AR92" s="87"/>
      <c r="AS92" s="87"/>
      <c r="AT92" s="87">
        <v>2</v>
      </c>
      <c r="AU92" s="87">
        <v>1</v>
      </c>
      <c r="AV92" s="87">
        <v>1</v>
      </c>
      <c r="AW92" s="87" t="s">
        <v>265</v>
      </c>
      <c r="AX92" s="87"/>
      <c r="AY92" s="87"/>
      <c r="AZ92" s="87"/>
      <c r="BA92" s="87"/>
      <c r="BB92" s="87"/>
      <c r="BC92" s="87"/>
      <c r="BD92" s="87"/>
      <c r="BE92" s="87"/>
      <c r="BF92" s="87"/>
      <c r="BG92" s="87" t="s">
        <v>572</v>
      </c>
      <c r="BH92" s="87">
        <v>78</v>
      </c>
      <c r="BI92" s="87">
        <v>3374</v>
      </c>
      <c r="BJ92" s="87">
        <v>901</v>
      </c>
      <c r="BK92" s="87">
        <v>1159</v>
      </c>
      <c r="BL92" s="87"/>
      <c r="BM92" s="87" t="s">
        <v>620</v>
      </c>
      <c r="BN92" s="87"/>
      <c r="BO92" s="87" t="s">
        <v>698</v>
      </c>
      <c r="BP92" s="87"/>
      <c r="BQ92" s="118">
        <v>43376.05888888889</v>
      </c>
      <c r="BR92" s="87" t="s">
        <v>731</v>
      </c>
      <c r="BS92" s="87" t="b">
        <v>1</v>
      </c>
      <c r="BT92" s="87" t="b">
        <v>0</v>
      </c>
      <c r="BU92" s="87" t="b">
        <v>1</v>
      </c>
      <c r="BV92" s="87"/>
      <c r="BW92" s="87">
        <v>59</v>
      </c>
      <c r="BX92" s="87"/>
      <c r="BY92" s="87" t="b">
        <v>0</v>
      </c>
      <c r="BZ92" s="87" t="s">
        <v>66</v>
      </c>
      <c r="CA92" s="87">
        <v>1</v>
      </c>
      <c r="CB92" s="87" t="s">
        <v>274</v>
      </c>
      <c r="CC92" s="87"/>
      <c r="CD92" s="87"/>
      <c r="CE92" s="87"/>
      <c r="CF92" s="87"/>
      <c r="CG92" s="87"/>
      <c r="CH92" s="87"/>
      <c r="CI92" s="87"/>
      <c r="CJ92" s="87"/>
      <c r="CK92" s="87"/>
      <c r="CL92" s="87" t="s">
        <v>571</v>
      </c>
      <c r="CM92" s="87">
        <v>79</v>
      </c>
      <c r="CN92" s="87">
        <v>126</v>
      </c>
      <c r="CO92" s="87">
        <v>710</v>
      </c>
      <c r="CP92" s="87">
        <v>2</v>
      </c>
      <c r="CQ92" s="87"/>
      <c r="CR92" s="87" t="s">
        <v>619</v>
      </c>
      <c r="CS92" s="87" t="s">
        <v>538</v>
      </c>
      <c r="CT92" s="87" t="s">
        <v>697</v>
      </c>
      <c r="CU92" s="87"/>
      <c r="CV92" s="118">
        <v>42600.21954861111</v>
      </c>
      <c r="CW92" s="87" t="s">
        <v>730</v>
      </c>
      <c r="CX92" s="87" t="b">
        <v>1</v>
      </c>
      <c r="CY92" s="87" t="b">
        <v>0</v>
      </c>
      <c r="CZ92" s="87" t="b">
        <v>0</v>
      </c>
      <c r="DA92" s="87"/>
      <c r="DB92" s="87">
        <v>2</v>
      </c>
      <c r="DC92" s="87"/>
      <c r="DD92" s="87" t="b">
        <v>0</v>
      </c>
      <c r="DE92" s="87" t="s">
        <v>65</v>
      </c>
      <c r="DF92" s="87">
        <v>1</v>
      </c>
      <c r="DG92" s="87">
        <v>13</v>
      </c>
      <c r="DH92" s="87">
        <v>13</v>
      </c>
      <c r="DI92" s="87">
        <v>2</v>
      </c>
      <c r="DJ92" s="87">
        <v>1</v>
      </c>
      <c r="DK92" s="87">
        <v>4.25</v>
      </c>
      <c r="DL92" s="87">
        <v>1.75</v>
      </c>
    </row>
    <row r="93" spans="1:116" ht="15">
      <c r="A93" s="87" t="s">
        <v>514</v>
      </c>
      <c r="B93" s="87" t="s">
        <v>517</v>
      </c>
      <c r="C93" s="87" t="s">
        <v>265</v>
      </c>
      <c r="D93" s="87" t="s">
        <v>264</v>
      </c>
      <c r="E93" s="87"/>
      <c r="F93" s="87" t="s">
        <v>285</v>
      </c>
      <c r="G93" s="118">
        <v>43700.98577546296</v>
      </c>
      <c r="H93" s="87" t="s">
        <v>288</v>
      </c>
      <c r="I93" s="87"/>
      <c r="J93" s="87"/>
      <c r="K93" s="87"/>
      <c r="L93" s="87"/>
      <c r="M93" s="87" t="s">
        <v>365</v>
      </c>
      <c r="N93" s="118">
        <v>43700.98577546296</v>
      </c>
      <c r="O93" s="118">
        <v>43700</v>
      </c>
      <c r="P93" s="119">
        <v>0.9857754629629629</v>
      </c>
      <c r="Q93" s="87" t="s">
        <v>462</v>
      </c>
      <c r="R93" s="87"/>
      <c r="S93" s="87"/>
      <c r="T93" s="87" t="s">
        <v>514</v>
      </c>
      <c r="U93" s="87"/>
      <c r="V93" s="87" t="b">
        <v>0</v>
      </c>
      <c r="W93" s="87">
        <v>0</v>
      </c>
      <c r="X93" s="87"/>
      <c r="Y93" s="87" t="b">
        <v>0</v>
      </c>
      <c r="Z93" s="87" t="s">
        <v>531</v>
      </c>
      <c r="AA93" s="87"/>
      <c r="AB93" s="87"/>
      <c r="AC93" s="87" t="b">
        <v>0</v>
      </c>
      <c r="AD93" s="87">
        <v>10</v>
      </c>
      <c r="AE93" s="87" t="s">
        <v>517</v>
      </c>
      <c r="AF93" s="87" t="s">
        <v>534</v>
      </c>
      <c r="AG93" s="87" t="b">
        <v>0</v>
      </c>
      <c r="AH93" s="87" t="s">
        <v>517</v>
      </c>
      <c r="AI93" s="87" t="s">
        <v>196</v>
      </c>
      <c r="AJ93" s="87">
        <v>0</v>
      </c>
      <c r="AK93" s="87">
        <v>0</v>
      </c>
      <c r="AL93" s="87"/>
      <c r="AM93" s="87"/>
      <c r="AN93" s="87"/>
      <c r="AO93" s="87"/>
      <c r="AP93" s="87"/>
      <c r="AQ93" s="87"/>
      <c r="AR93" s="87"/>
      <c r="AS93" s="87"/>
      <c r="AT93" s="87">
        <v>2</v>
      </c>
      <c r="AU93" s="87">
        <v>1</v>
      </c>
      <c r="AV93" s="87">
        <v>1</v>
      </c>
      <c r="AW93" s="87" t="s">
        <v>265</v>
      </c>
      <c r="AX93" s="87"/>
      <c r="AY93" s="87"/>
      <c r="AZ93" s="87"/>
      <c r="BA93" s="87"/>
      <c r="BB93" s="87"/>
      <c r="BC93" s="87"/>
      <c r="BD93" s="87"/>
      <c r="BE93" s="87"/>
      <c r="BF93" s="87"/>
      <c r="BG93" s="87" t="s">
        <v>572</v>
      </c>
      <c r="BH93" s="87">
        <v>78</v>
      </c>
      <c r="BI93" s="87">
        <v>3374</v>
      </c>
      <c r="BJ93" s="87">
        <v>901</v>
      </c>
      <c r="BK93" s="87">
        <v>1159</v>
      </c>
      <c r="BL93" s="87"/>
      <c r="BM93" s="87" t="s">
        <v>620</v>
      </c>
      <c r="BN93" s="87"/>
      <c r="BO93" s="87" t="s">
        <v>698</v>
      </c>
      <c r="BP93" s="87"/>
      <c r="BQ93" s="118">
        <v>43376.05888888889</v>
      </c>
      <c r="BR93" s="87" t="s">
        <v>731</v>
      </c>
      <c r="BS93" s="87" t="b">
        <v>1</v>
      </c>
      <c r="BT93" s="87" t="b">
        <v>0</v>
      </c>
      <c r="BU93" s="87" t="b">
        <v>1</v>
      </c>
      <c r="BV93" s="87"/>
      <c r="BW93" s="87">
        <v>59</v>
      </c>
      <c r="BX93" s="87"/>
      <c r="BY93" s="87" t="b">
        <v>0</v>
      </c>
      <c r="BZ93" s="87" t="s">
        <v>66</v>
      </c>
      <c r="CA93" s="87">
        <v>1</v>
      </c>
      <c r="CB93" s="87" t="s">
        <v>264</v>
      </c>
      <c r="CC93" s="87"/>
      <c r="CD93" s="87"/>
      <c r="CE93" s="87"/>
      <c r="CF93" s="87"/>
      <c r="CG93" s="87"/>
      <c r="CH93" s="87"/>
      <c r="CI93" s="87"/>
      <c r="CJ93" s="87"/>
      <c r="CK93" s="87"/>
      <c r="CL93" s="87" t="s">
        <v>570</v>
      </c>
      <c r="CM93" s="87">
        <v>1040</v>
      </c>
      <c r="CN93" s="87">
        <v>363</v>
      </c>
      <c r="CO93" s="87">
        <v>647</v>
      </c>
      <c r="CP93" s="87">
        <v>1620</v>
      </c>
      <c r="CQ93" s="87"/>
      <c r="CR93" s="87" t="s">
        <v>618</v>
      </c>
      <c r="CS93" s="87" t="s">
        <v>663</v>
      </c>
      <c r="CT93" s="87" t="s">
        <v>696</v>
      </c>
      <c r="CU93" s="87"/>
      <c r="CV93" s="118">
        <v>43473.66789351852</v>
      </c>
      <c r="CW93" s="87" t="s">
        <v>729</v>
      </c>
      <c r="CX93" s="87" t="b">
        <v>0</v>
      </c>
      <c r="CY93" s="87" t="b">
        <v>0</v>
      </c>
      <c r="CZ93" s="87" t="b">
        <v>0</v>
      </c>
      <c r="DA93" s="87"/>
      <c r="DB93" s="87">
        <v>7</v>
      </c>
      <c r="DC93" s="87" t="s">
        <v>765</v>
      </c>
      <c r="DD93" s="87" t="b">
        <v>0</v>
      </c>
      <c r="DE93" s="87" t="s">
        <v>66</v>
      </c>
      <c r="DF93" s="87">
        <v>1</v>
      </c>
      <c r="DG93" s="87">
        <v>13</v>
      </c>
      <c r="DH93" s="87">
        <v>13</v>
      </c>
      <c r="DI93" s="87">
        <v>2</v>
      </c>
      <c r="DJ93" s="87">
        <v>1</v>
      </c>
      <c r="DK93" s="87">
        <v>4.25</v>
      </c>
      <c r="DL93" s="87">
        <v>1.75</v>
      </c>
    </row>
    <row r="94" spans="1:116" ht="15">
      <c r="A94" s="87" t="s">
        <v>514</v>
      </c>
      <c r="B94" s="87" t="s">
        <v>517</v>
      </c>
      <c r="C94" s="87" t="s">
        <v>265</v>
      </c>
      <c r="D94" s="87" t="s">
        <v>266</v>
      </c>
      <c r="E94" s="87"/>
      <c r="F94" s="87" t="s">
        <v>286</v>
      </c>
      <c r="G94" s="118">
        <v>43700.98577546296</v>
      </c>
      <c r="H94" s="87" t="s">
        <v>288</v>
      </c>
      <c r="I94" s="87"/>
      <c r="J94" s="87"/>
      <c r="K94" s="87"/>
      <c r="L94" s="87"/>
      <c r="M94" s="87" t="s">
        <v>365</v>
      </c>
      <c r="N94" s="118">
        <v>43700.98577546296</v>
      </c>
      <c r="O94" s="118">
        <v>43700</v>
      </c>
      <c r="P94" s="119">
        <v>0.9857754629629629</v>
      </c>
      <c r="Q94" s="87" t="s">
        <v>462</v>
      </c>
      <c r="R94" s="87"/>
      <c r="S94" s="87"/>
      <c r="T94" s="87" t="s">
        <v>514</v>
      </c>
      <c r="U94" s="87"/>
      <c r="V94" s="87" t="b">
        <v>0</v>
      </c>
      <c r="W94" s="87">
        <v>0</v>
      </c>
      <c r="X94" s="87"/>
      <c r="Y94" s="87" t="b">
        <v>0</v>
      </c>
      <c r="Z94" s="87" t="s">
        <v>531</v>
      </c>
      <c r="AA94" s="87"/>
      <c r="AB94" s="87"/>
      <c r="AC94" s="87" t="b">
        <v>0</v>
      </c>
      <c r="AD94" s="87">
        <v>10</v>
      </c>
      <c r="AE94" s="87" t="s">
        <v>517</v>
      </c>
      <c r="AF94" s="87" t="s">
        <v>534</v>
      </c>
      <c r="AG94" s="87" t="b">
        <v>0</v>
      </c>
      <c r="AH94" s="87" t="s">
        <v>517</v>
      </c>
      <c r="AI94" s="87" t="s">
        <v>196</v>
      </c>
      <c r="AJ94" s="87">
        <v>0</v>
      </c>
      <c r="AK94" s="87">
        <v>0</v>
      </c>
      <c r="AL94" s="87"/>
      <c r="AM94" s="87"/>
      <c r="AN94" s="87"/>
      <c r="AO94" s="87"/>
      <c r="AP94" s="87"/>
      <c r="AQ94" s="87"/>
      <c r="AR94" s="87"/>
      <c r="AS94" s="87"/>
      <c r="AT94" s="87">
        <v>3</v>
      </c>
      <c r="AU94" s="87">
        <v>1</v>
      </c>
      <c r="AV94" s="87">
        <v>1</v>
      </c>
      <c r="AW94" s="87" t="s">
        <v>265</v>
      </c>
      <c r="AX94" s="87"/>
      <c r="AY94" s="87"/>
      <c r="AZ94" s="87"/>
      <c r="BA94" s="87"/>
      <c r="BB94" s="87"/>
      <c r="BC94" s="87"/>
      <c r="BD94" s="87"/>
      <c r="BE94" s="87"/>
      <c r="BF94" s="87"/>
      <c r="BG94" s="87" t="s">
        <v>572</v>
      </c>
      <c r="BH94" s="87">
        <v>78</v>
      </c>
      <c r="BI94" s="87">
        <v>3374</v>
      </c>
      <c r="BJ94" s="87">
        <v>901</v>
      </c>
      <c r="BK94" s="87">
        <v>1159</v>
      </c>
      <c r="BL94" s="87"/>
      <c r="BM94" s="87" t="s">
        <v>620</v>
      </c>
      <c r="BN94" s="87"/>
      <c r="BO94" s="87" t="s">
        <v>698</v>
      </c>
      <c r="BP94" s="87"/>
      <c r="BQ94" s="118">
        <v>43376.05888888889</v>
      </c>
      <c r="BR94" s="87" t="s">
        <v>731</v>
      </c>
      <c r="BS94" s="87" t="b">
        <v>1</v>
      </c>
      <c r="BT94" s="87" t="b">
        <v>0</v>
      </c>
      <c r="BU94" s="87" t="b">
        <v>1</v>
      </c>
      <c r="BV94" s="87"/>
      <c r="BW94" s="87">
        <v>59</v>
      </c>
      <c r="BX94" s="87"/>
      <c r="BY94" s="87" t="b">
        <v>0</v>
      </c>
      <c r="BZ94" s="87" t="s">
        <v>66</v>
      </c>
      <c r="CA94" s="87">
        <v>1</v>
      </c>
      <c r="CB94" s="87" t="s">
        <v>266</v>
      </c>
      <c r="CC94" s="87"/>
      <c r="CD94" s="87"/>
      <c r="CE94" s="87"/>
      <c r="CF94" s="87"/>
      <c r="CG94" s="87"/>
      <c r="CH94" s="87"/>
      <c r="CI94" s="87"/>
      <c r="CJ94" s="87"/>
      <c r="CK94" s="87"/>
      <c r="CL94" s="87" t="s">
        <v>569</v>
      </c>
      <c r="CM94" s="87">
        <v>53</v>
      </c>
      <c r="CN94" s="87">
        <v>143</v>
      </c>
      <c r="CO94" s="87">
        <v>70</v>
      </c>
      <c r="CP94" s="87">
        <v>61</v>
      </c>
      <c r="CQ94" s="87"/>
      <c r="CR94" s="87" t="s">
        <v>617</v>
      </c>
      <c r="CS94" s="87"/>
      <c r="CT94" s="87"/>
      <c r="CU94" s="87"/>
      <c r="CV94" s="118">
        <v>43009.83945601852</v>
      </c>
      <c r="CW94" s="87" t="s">
        <v>728</v>
      </c>
      <c r="CX94" s="87" t="b">
        <v>1</v>
      </c>
      <c r="CY94" s="87" t="b">
        <v>0</v>
      </c>
      <c r="CZ94" s="87" t="b">
        <v>0</v>
      </c>
      <c r="DA94" s="87"/>
      <c r="DB94" s="87">
        <v>1</v>
      </c>
      <c r="DC94" s="87"/>
      <c r="DD94" s="87" t="b">
        <v>0</v>
      </c>
      <c r="DE94" s="87" t="s">
        <v>66</v>
      </c>
      <c r="DF94" s="87">
        <v>1</v>
      </c>
      <c r="DG94" s="87">
        <v>13</v>
      </c>
      <c r="DH94" s="87">
        <v>13</v>
      </c>
      <c r="DI94" s="87">
        <v>2</v>
      </c>
      <c r="DJ94" s="87">
        <v>1</v>
      </c>
      <c r="DK94" s="87">
        <v>4.25</v>
      </c>
      <c r="DL94" s="87">
        <v>1.75</v>
      </c>
    </row>
    <row r="95" spans="1:116" ht="15">
      <c r="A95" s="87" t="s">
        <v>513</v>
      </c>
      <c r="B95" s="87" t="s">
        <v>517</v>
      </c>
      <c r="C95" s="87" t="s">
        <v>264</v>
      </c>
      <c r="D95" s="87" t="s">
        <v>265</v>
      </c>
      <c r="E95" s="87"/>
      <c r="F95" s="87" t="s">
        <v>285</v>
      </c>
      <c r="G95" s="118">
        <v>43700.97405092593</v>
      </c>
      <c r="H95" s="87" t="s">
        <v>288</v>
      </c>
      <c r="I95" s="87"/>
      <c r="J95" s="87"/>
      <c r="K95" s="87"/>
      <c r="L95" s="87"/>
      <c r="M95" s="87" t="s">
        <v>364</v>
      </c>
      <c r="N95" s="118">
        <v>43700.97405092593</v>
      </c>
      <c r="O95" s="118">
        <v>43700</v>
      </c>
      <c r="P95" s="119">
        <v>0.9740509259259259</v>
      </c>
      <c r="Q95" s="87" t="s">
        <v>461</v>
      </c>
      <c r="R95" s="87"/>
      <c r="S95" s="87"/>
      <c r="T95" s="87" t="s">
        <v>513</v>
      </c>
      <c r="U95" s="87"/>
      <c r="V95" s="87" t="b">
        <v>0</v>
      </c>
      <c r="W95" s="87">
        <v>0</v>
      </c>
      <c r="X95" s="87"/>
      <c r="Y95" s="87" t="b">
        <v>0</v>
      </c>
      <c r="Z95" s="87" t="s">
        <v>531</v>
      </c>
      <c r="AA95" s="87"/>
      <c r="AB95" s="87"/>
      <c r="AC95" s="87" t="b">
        <v>0</v>
      </c>
      <c r="AD95" s="87">
        <v>10</v>
      </c>
      <c r="AE95" s="87" t="s">
        <v>517</v>
      </c>
      <c r="AF95" s="87" t="s">
        <v>534</v>
      </c>
      <c r="AG95" s="87" t="b">
        <v>0</v>
      </c>
      <c r="AH95" s="87" t="s">
        <v>517</v>
      </c>
      <c r="AI95" s="87" t="s">
        <v>196</v>
      </c>
      <c r="AJ95" s="87">
        <v>0</v>
      </c>
      <c r="AK95" s="87">
        <v>0</v>
      </c>
      <c r="AL95" s="87"/>
      <c r="AM95" s="87"/>
      <c r="AN95" s="87"/>
      <c r="AO95" s="87"/>
      <c r="AP95" s="87"/>
      <c r="AQ95" s="87"/>
      <c r="AR95" s="87"/>
      <c r="AS95" s="87"/>
      <c r="AT95" s="87">
        <v>1</v>
      </c>
      <c r="AU95" s="87">
        <v>1</v>
      </c>
      <c r="AV95" s="87">
        <v>1</v>
      </c>
      <c r="AW95" s="87" t="s">
        <v>264</v>
      </c>
      <c r="AX95" s="87"/>
      <c r="AY95" s="87"/>
      <c r="AZ95" s="87"/>
      <c r="BA95" s="87"/>
      <c r="BB95" s="87"/>
      <c r="BC95" s="87"/>
      <c r="BD95" s="87"/>
      <c r="BE95" s="87"/>
      <c r="BF95" s="87"/>
      <c r="BG95" s="87" t="s">
        <v>570</v>
      </c>
      <c r="BH95" s="87">
        <v>1040</v>
      </c>
      <c r="BI95" s="87">
        <v>363</v>
      </c>
      <c r="BJ95" s="87">
        <v>647</v>
      </c>
      <c r="BK95" s="87">
        <v>1620</v>
      </c>
      <c r="BL95" s="87"/>
      <c r="BM95" s="87" t="s">
        <v>618</v>
      </c>
      <c r="BN95" s="87" t="s">
        <v>663</v>
      </c>
      <c r="BO95" s="87" t="s">
        <v>696</v>
      </c>
      <c r="BP95" s="87"/>
      <c r="BQ95" s="118">
        <v>43473.66789351852</v>
      </c>
      <c r="BR95" s="87" t="s">
        <v>729</v>
      </c>
      <c r="BS95" s="87" t="b">
        <v>0</v>
      </c>
      <c r="BT95" s="87" t="b">
        <v>0</v>
      </c>
      <c r="BU95" s="87" t="b">
        <v>0</v>
      </c>
      <c r="BV95" s="87"/>
      <c r="BW95" s="87">
        <v>7</v>
      </c>
      <c r="BX95" s="87" t="s">
        <v>765</v>
      </c>
      <c r="BY95" s="87" t="b">
        <v>0</v>
      </c>
      <c r="BZ95" s="87" t="s">
        <v>66</v>
      </c>
      <c r="CA95" s="87">
        <v>1</v>
      </c>
      <c r="CB95" s="87" t="s">
        <v>265</v>
      </c>
      <c r="CC95" s="87"/>
      <c r="CD95" s="87"/>
      <c r="CE95" s="87"/>
      <c r="CF95" s="87"/>
      <c r="CG95" s="87"/>
      <c r="CH95" s="87"/>
      <c r="CI95" s="87"/>
      <c r="CJ95" s="87"/>
      <c r="CK95" s="87"/>
      <c r="CL95" s="87" t="s">
        <v>572</v>
      </c>
      <c r="CM95" s="87">
        <v>78</v>
      </c>
      <c r="CN95" s="87">
        <v>3374</v>
      </c>
      <c r="CO95" s="87">
        <v>901</v>
      </c>
      <c r="CP95" s="87">
        <v>1159</v>
      </c>
      <c r="CQ95" s="87"/>
      <c r="CR95" s="87" t="s">
        <v>620</v>
      </c>
      <c r="CS95" s="87"/>
      <c r="CT95" s="87" t="s">
        <v>698</v>
      </c>
      <c r="CU95" s="87"/>
      <c r="CV95" s="118">
        <v>43376.05888888889</v>
      </c>
      <c r="CW95" s="87" t="s">
        <v>731</v>
      </c>
      <c r="CX95" s="87" t="b">
        <v>1</v>
      </c>
      <c r="CY95" s="87" t="b">
        <v>0</v>
      </c>
      <c r="CZ95" s="87" t="b">
        <v>1</v>
      </c>
      <c r="DA95" s="87"/>
      <c r="DB95" s="87">
        <v>59</v>
      </c>
      <c r="DC95" s="87"/>
      <c r="DD95" s="87" t="b">
        <v>0</v>
      </c>
      <c r="DE95" s="87" t="s">
        <v>66</v>
      </c>
      <c r="DF95" s="87">
        <v>1</v>
      </c>
      <c r="DG95" s="87">
        <v>13</v>
      </c>
      <c r="DH95" s="87">
        <v>13</v>
      </c>
      <c r="DI95" s="87">
        <v>2</v>
      </c>
      <c r="DJ95" s="87">
        <v>1</v>
      </c>
      <c r="DK95" s="87">
        <v>5.25</v>
      </c>
      <c r="DL95" s="87">
        <v>1.75</v>
      </c>
    </row>
    <row r="96" spans="1:116" ht="15">
      <c r="A96" s="87" t="s">
        <v>481</v>
      </c>
      <c r="B96" s="87" t="s">
        <v>517</v>
      </c>
      <c r="C96" s="87" t="s">
        <v>237</v>
      </c>
      <c r="D96" s="87" t="s">
        <v>265</v>
      </c>
      <c r="E96" s="87"/>
      <c r="F96" s="87" t="s">
        <v>285</v>
      </c>
      <c r="G96" s="118">
        <v>43700.974270833336</v>
      </c>
      <c r="H96" s="87" t="s">
        <v>288</v>
      </c>
      <c r="I96" s="87"/>
      <c r="J96" s="87"/>
      <c r="K96" s="87"/>
      <c r="L96" s="87"/>
      <c r="M96" s="87" t="s">
        <v>340</v>
      </c>
      <c r="N96" s="118">
        <v>43700.974270833336</v>
      </c>
      <c r="O96" s="118">
        <v>43700</v>
      </c>
      <c r="P96" s="119">
        <v>0.9742708333333333</v>
      </c>
      <c r="Q96" s="87" t="s">
        <v>429</v>
      </c>
      <c r="R96" s="87"/>
      <c r="S96" s="87"/>
      <c r="T96" s="87" t="s">
        <v>481</v>
      </c>
      <c r="U96" s="87"/>
      <c r="V96" s="87" t="b">
        <v>0</v>
      </c>
      <c r="W96" s="87">
        <v>0</v>
      </c>
      <c r="X96" s="87"/>
      <c r="Y96" s="87" t="b">
        <v>0</v>
      </c>
      <c r="Z96" s="87" t="s">
        <v>531</v>
      </c>
      <c r="AA96" s="87"/>
      <c r="AB96" s="87"/>
      <c r="AC96" s="87" t="b">
        <v>0</v>
      </c>
      <c r="AD96" s="87">
        <v>10</v>
      </c>
      <c r="AE96" s="87" t="s">
        <v>517</v>
      </c>
      <c r="AF96" s="87" t="s">
        <v>533</v>
      </c>
      <c r="AG96" s="87" t="b">
        <v>0</v>
      </c>
      <c r="AH96" s="87" t="s">
        <v>517</v>
      </c>
      <c r="AI96" s="87" t="s">
        <v>196</v>
      </c>
      <c r="AJ96" s="87">
        <v>0</v>
      </c>
      <c r="AK96" s="87">
        <v>0</v>
      </c>
      <c r="AL96" s="87"/>
      <c r="AM96" s="87"/>
      <c r="AN96" s="87"/>
      <c r="AO96" s="87"/>
      <c r="AP96" s="87"/>
      <c r="AQ96" s="87"/>
      <c r="AR96" s="87"/>
      <c r="AS96" s="87"/>
      <c r="AT96" s="87">
        <v>1</v>
      </c>
      <c r="AU96" s="87">
        <v>1</v>
      </c>
      <c r="AV96" s="87">
        <v>1</v>
      </c>
      <c r="AW96" s="87" t="s">
        <v>237</v>
      </c>
      <c r="AX96" s="87"/>
      <c r="AY96" s="87"/>
      <c r="AZ96" s="87"/>
      <c r="BA96" s="87"/>
      <c r="BB96" s="87"/>
      <c r="BC96" s="87"/>
      <c r="BD96" s="87"/>
      <c r="BE96" s="87"/>
      <c r="BF96" s="87"/>
      <c r="BG96" s="87" t="s">
        <v>568</v>
      </c>
      <c r="BH96" s="87">
        <v>212</v>
      </c>
      <c r="BI96" s="87">
        <v>300</v>
      </c>
      <c r="BJ96" s="87">
        <v>416</v>
      </c>
      <c r="BK96" s="87">
        <v>1112</v>
      </c>
      <c r="BL96" s="87"/>
      <c r="BM96" s="87" t="s">
        <v>616</v>
      </c>
      <c r="BN96" s="87" t="s">
        <v>662</v>
      </c>
      <c r="BO96" s="87"/>
      <c r="BP96" s="87"/>
      <c r="BQ96" s="118">
        <v>42138.06847222222</v>
      </c>
      <c r="BR96" s="87"/>
      <c r="BS96" s="87" t="b">
        <v>1</v>
      </c>
      <c r="BT96" s="87" t="b">
        <v>0</v>
      </c>
      <c r="BU96" s="87" t="b">
        <v>0</v>
      </c>
      <c r="BV96" s="87"/>
      <c r="BW96" s="87">
        <v>8</v>
      </c>
      <c r="BX96" s="87" t="s">
        <v>765</v>
      </c>
      <c r="BY96" s="87" t="b">
        <v>0</v>
      </c>
      <c r="BZ96" s="87" t="s">
        <v>66</v>
      </c>
      <c r="CA96" s="87">
        <v>1</v>
      </c>
      <c r="CB96" s="87" t="s">
        <v>265</v>
      </c>
      <c r="CC96" s="87"/>
      <c r="CD96" s="87"/>
      <c r="CE96" s="87"/>
      <c r="CF96" s="87"/>
      <c r="CG96" s="87"/>
      <c r="CH96" s="87"/>
      <c r="CI96" s="87"/>
      <c r="CJ96" s="87"/>
      <c r="CK96" s="87"/>
      <c r="CL96" s="87" t="s">
        <v>572</v>
      </c>
      <c r="CM96" s="87">
        <v>78</v>
      </c>
      <c r="CN96" s="87">
        <v>3374</v>
      </c>
      <c r="CO96" s="87">
        <v>901</v>
      </c>
      <c r="CP96" s="87">
        <v>1159</v>
      </c>
      <c r="CQ96" s="87"/>
      <c r="CR96" s="87" t="s">
        <v>620</v>
      </c>
      <c r="CS96" s="87"/>
      <c r="CT96" s="87" t="s">
        <v>698</v>
      </c>
      <c r="CU96" s="87"/>
      <c r="CV96" s="118">
        <v>43376.05888888889</v>
      </c>
      <c r="CW96" s="87" t="s">
        <v>731</v>
      </c>
      <c r="CX96" s="87" t="b">
        <v>1</v>
      </c>
      <c r="CY96" s="87" t="b">
        <v>0</v>
      </c>
      <c r="CZ96" s="87" t="b">
        <v>1</v>
      </c>
      <c r="DA96" s="87"/>
      <c r="DB96" s="87">
        <v>59</v>
      </c>
      <c r="DC96" s="87"/>
      <c r="DD96" s="87" t="b">
        <v>0</v>
      </c>
      <c r="DE96" s="87" t="s">
        <v>66</v>
      </c>
      <c r="DF96" s="87">
        <v>1</v>
      </c>
      <c r="DG96" s="87">
        <v>13</v>
      </c>
      <c r="DH96" s="87">
        <v>13</v>
      </c>
      <c r="DI96" s="87">
        <v>2</v>
      </c>
      <c r="DJ96" s="87">
        <v>1</v>
      </c>
      <c r="DK96" s="87">
        <v>6.25</v>
      </c>
      <c r="DL96" s="87">
        <v>1.75</v>
      </c>
    </row>
    <row r="97" spans="1:116" ht="15">
      <c r="A97" s="87" t="s">
        <v>521</v>
      </c>
      <c r="B97" s="87" t="s">
        <v>521</v>
      </c>
      <c r="C97" s="87" t="s">
        <v>266</v>
      </c>
      <c r="D97" s="87" t="s">
        <v>274</v>
      </c>
      <c r="E97" s="87"/>
      <c r="F97" s="87" t="s">
        <v>285</v>
      </c>
      <c r="G97" s="118">
        <v>43706.72237268519</v>
      </c>
      <c r="H97" s="87" t="s">
        <v>300</v>
      </c>
      <c r="I97" s="87"/>
      <c r="J97" s="87"/>
      <c r="K97" s="87"/>
      <c r="L97" s="87" t="s">
        <v>334</v>
      </c>
      <c r="M97" s="87" t="s">
        <v>334</v>
      </c>
      <c r="N97" s="118">
        <v>43706.72237268519</v>
      </c>
      <c r="O97" s="118">
        <v>43706</v>
      </c>
      <c r="P97" s="119">
        <v>0.7223726851851852</v>
      </c>
      <c r="Q97" s="87" t="s">
        <v>469</v>
      </c>
      <c r="R97" s="87"/>
      <c r="S97" s="87"/>
      <c r="T97" s="87" t="s">
        <v>521</v>
      </c>
      <c r="U97" s="87"/>
      <c r="V97" s="87" t="b">
        <v>0</v>
      </c>
      <c r="W97" s="87">
        <v>1</v>
      </c>
      <c r="X97" s="87"/>
      <c r="Y97" s="87" t="b">
        <v>0</v>
      </c>
      <c r="Z97" s="87" t="s">
        <v>531</v>
      </c>
      <c r="AA97" s="87"/>
      <c r="AB97" s="87"/>
      <c r="AC97" s="87" t="b">
        <v>0</v>
      </c>
      <c r="AD97" s="87">
        <v>0</v>
      </c>
      <c r="AE97" s="87"/>
      <c r="AF97" s="87" t="s">
        <v>533</v>
      </c>
      <c r="AG97" s="87" t="b">
        <v>0</v>
      </c>
      <c r="AH97" s="87" t="s">
        <v>521</v>
      </c>
      <c r="AI97" s="87" t="s">
        <v>196</v>
      </c>
      <c r="AJ97" s="87">
        <v>0</v>
      </c>
      <c r="AK97" s="87">
        <v>0</v>
      </c>
      <c r="AL97" s="87"/>
      <c r="AM97" s="87"/>
      <c r="AN97" s="87"/>
      <c r="AO97" s="87"/>
      <c r="AP97" s="87"/>
      <c r="AQ97" s="87"/>
      <c r="AR97" s="87"/>
      <c r="AS97" s="87"/>
      <c r="AT97" s="87">
        <v>3</v>
      </c>
      <c r="AU97" s="87">
        <v>1</v>
      </c>
      <c r="AV97" s="87">
        <v>1</v>
      </c>
      <c r="AW97" s="87" t="s">
        <v>266</v>
      </c>
      <c r="AX97" s="87"/>
      <c r="AY97" s="87"/>
      <c r="AZ97" s="87"/>
      <c r="BA97" s="87"/>
      <c r="BB97" s="87"/>
      <c r="BC97" s="87"/>
      <c r="BD97" s="87"/>
      <c r="BE97" s="87"/>
      <c r="BF97" s="87"/>
      <c r="BG97" s="87" t="s">
        <v>569</v>
      </c>
      <c r="BH97" s="87">
        <v>53</v>
      </c>
      <c r="BI97" s="87">
        <v>143</v>
      </c>
      <c r="BJ97" s="87">
        <v>70</v>
      </c>
      <c r="BK97" s="87">
        <v>61</v>
      </c>
      <c r="BL97" s="87"/>
      <c r="BM97" s="87" t="s">
        <v>617</v>
      </c>
      <c r="BN97" s="87"/>
      <c r="BO97" s="87"/>
      <c r="BP97" s="87"/>
      <c r="BQ97" s="118">
        <v>43009.83945601852</v>
      </c>
      <c r="BR97" s="87" t="s">
        <v>728</v>
      </c>
      <c r="BS97" s="87" t="b">
        <v>1</v>
      </c>
      <c r="BT97" s="87" t="b">
        <v>0</v>
      </c>
      <c r="BU97" s="87" t="b">
        <v>0</v>
      </c>
      <c r="BV97" s="87"/>
      <c r="BW97" s="87">
        <v>1</v>
      </c>
      <c r="BX97" s="87"/>
      <c r="BY97" s="87" t="b">
        <v>0</v>
      </c>
      <c r="BZ97" s="87" t="s">
        <v>66</v>
      </c>
      <c r="CA97" s="87">
        <v>1</v>
      </c>
      <c r="CB97" s="87" t="s">
        <v>274</v>
      </c>
      <c r="CC97" s="87"/>
      <c r="CD97" s="87"/>
      <c r="CE97" s="87"/>
      <c r="CF97" s="87"/>
      <c r="CG97" s="87"/>
      <c r="CH97" s="87"/>
      <c r="CI97" s="87"/>
      <c r="CJ97" s="87"/>
      <c r="CK97" s="87"/>
      <c r="CL97" s="87" t="s">
        <v>571</v>
      </c>
      <c r="CM97" s="87">
        <v>79</v>
      </c>
      <c r="CN97" s="87">
        <v>126</v>
      </c>
      <c r="CO97" s="87">
        <v>710</v>
      </c>
      <c r="CP97" s="87">
        <v>2</v>
      </c>
      <c r="CQ97" s="87"/>
      <c r="CR97" s="87" t="s">
        <v>619</v>
      </c>
      <c r="CS97" s="87" t="s">
        <v>538</v>
      </c>
      <c r="CT97" s="87" t="s">
        <v>697</v>
      </c>
      <c r="CU97" s="87"/>
      <c r="CV97" s="118">
        <v>42600.21954861111</v>
      </c>
      <c r="CW97" s="87" t="s">
        <v>730</v>
      </c>
      <c r="CX97" s="87" t="b">
        <v>1</v>
      </c>
      <c r="CY97" s="87" t="b">
        <v>0</v>
      </c>
      <c r="CZ97" s="87" t="b">
        <v>0</v>
      </c>
      <c r="DA97" s="87"/>
      <c r="DB97" s="87">
        <v>2</v>
      </c>
      <c r="DC97" s="87"/>
      <c r="DD97" s="87" t="b">
        <v>0</v>
      </c>
      <c r="DE97" s="87" t="s">
        <v>65</v>
      </c>
      <c r="DF97" s="87">
        <v>1</v>
      </c>
      <c r="DG97" s="87">
        <v>7</v>
      </c>
      <c r="DH97" s="87">
        <v>7</v>
      </c>
      <c r="DI97" s="87">
        <v>1</v>
      </c>
      <c r="DJ97" s="87">
        <v>1</v>
      </c>
      <c r="DK97" s="87">
        <v>-11.75</v>
      </c>
      <c r="DL97" s="87">
        <v>-11.75</v>
      </c>
    </row>
    <row r="98" spans="1:116" ht="15">
      <c r="A98" s="87" t="s">
        <v>519</v>
      </c>
      <c r="B98" s="87" t="s">
        <v>519</v>
      </c>
      <c r="C98" s="87" t="s">
        <v>266</v>
      </c>
      <c r="D98" s="87" t="s">
        <v>274</v>
      </c>
      <c r="E98" s="87"/>
      <c r="F98" s="87" t="s">
        <v>285</v>
      </c>
      <c r="G98" s="118">
        <v>43704.975023148145</v>
      </c>
      <c r="H98" s="87" t="s">
        <v>295</v>
      </c>
      <c r="I98" s="87"/>
      <c r="J98" s="87"/>
      <c r="K98" s="87" t="s">
        <v>322</v>
      </c>
      <c r="L98" s="87" t="s">
        <v>333</v>
      </c>
      <c r="M98" s="87" t="s">
        <v>333</v>
      </c>
      <c r="N98" s="118">
        <v>43704.975023148145</v>
      </c>
      <c r="O98" s="118">
        <v>43704</v>
      </c>
      <c r="P98" s="119">
        <v>0.9750231481481482</v>
      </c>
      <c r="Q98" s="87" t="s">
        <v>467</v>
      </c>
      <c r="R98" s="87"/>
      <c r="S98" s="87"/>
      <c r="T98" s="87" t="s">
        <v>519</v>
      </c>
      <c r="U98" s="87"/>
      <c r="V98" s="87" t="b">
        <v>0</v>
      </c>
      <c r="W98" s="87">
        <v>6</v>
      </c>
      <c r="X98" s="87"/>
      <c r="Y98" s="87" t="b">
        <v>0</v>
      </c>
      <c r="Z98" s="87" t="s">
        <v>531</v>
      </c>
      <c r="AA98" s="87"/>
      <c r="AB98" s="87"/>
      <c r="AC98" s="87" t="b">
        <v>0</v>
      </c>
      <c r="AD98" s="87">
        <v>3</v>
      </c>
      <c r="AE98" s="87"/>
      <c r="AF98" s="87" t="s">
        <v>534</v>
      </c>
      <c r="AG98" s="87" t="b">
        <v>0</v>
      </c>
      <c r="AH98" s="87" t="s">
        <v>519</v>
      </c>
      <c r="AI98" s="87" t="s">
        <v>196</v>
      </c>
      <c r="AJ98" s="87">
        <v>0</v>
      </c>
      <c r="AK98" s="87">
        <v>0</v>
      </c>
      <c r="AL98" s="87"/>
      <c r="AM98" s="87"/>
      <c r="AN98" s="87"/>
      <c r="AO98" s="87"/>
      <c r="AP98" s="87"/>
      <c r="AQ98" s="87"/>
      <c r="AR98" s="87"/>
      <c r="AS98" s="87"/>
      <c r="AT98" s="87">
        <v>3</v>
      </c>
      <c r="AU98" s="87">
        <v>1</v>
      </c>
      <c r="AV98" s="87">
        <v>1</v>
      </c>
      <c r="AW98" s="87" t="s">
        <v>266</v>
      </c>
      <c r="AX98" s="87"/>
      <c r="AY98" s="87"/>
      <c r="AZ98" s="87"/>
      <c r="BA98" s="87"/>
      <c r="BB98" s="87"/>
      <c r="BC98" s="87"/>
      <c r="BD98" s="87"/>
      <c r="BE98" s="87"/>
      <c r="BF98" s="87"/>
      <c r="BG98" s="87" t="s">
        <v>569</v>
      </c>
      <c r="BH98" s="87">
        <v>53</v>
      </c>
      <c r="BI98" s="87">
        <v>143</v>
      </c>
      <c r="BJ98" s="87">
        <v>70</v>
      </c>
      <c r="BK98" s="87">
        <v>61</v>
      </c>
      <c r="BL98" s="87"/>
      <c r="BM98" s="87" t="s">
        <v>617</v>
      </c>
      <c r="BN98" s="87"/>
      <c r="BO98" s="87"/>
      <c r="BP98" s="87"/>
      <c r="BQ98" s="118">
        <v>43009.83945601852</v>
      </c>
      <c r="BR98" s="87" t="s">
        <v>728</v>
      </c>
      <c r="BS98" s="87" t="b">
        <v>1</v>
      </c>
      <c r="BT98" s="87" t="b">
        <v>0</v>
      </c>
      <c r="BU98" s="87" t="b">
        <v>0</v>
      </c>
      <c r="BV98" s="87"/>
      <c r="BW98" s="87">
        <v>1</v>
      </c>
      <c r="BX98" s="87"/>
      <c r="BY98" s="87" t="b">
        <v>0</v>
      </c>
      <c r="BZ98" s="87" t="s">
        <v>66</v>
      </c>
      <c r="CA98" s="87">
        <v>1</v>
      </c>
      <c r="CB98" s="87" t="s">
        <v>274</v>
      </c>
      <c r="CC98" s="87"/>
      <c r="CD98" s="87"/>
      <c r="CE98" s="87"/>
      <c r="CF98" s="87"/>
      <c r="CG98" s="87"/>
      <c r="CH98" s="87"/>
      <c r="CI98" s="87"/>
      <c r="CJ98" s="87"/>
      <c r="CK98" s="87"/>
      <c r="CL98" s="87" t="s">
        <v>571</v>
      </c>
      <c r="CM98" s="87">
        <v>79</v>
      </c>
      <c r="CN98" s="87">
        <v>126</v>
      </c>
      <c r="CO98" s="87">
        <v>710</v>
      </c>
      <c r="CP98" s="87">
        <v>2</v>
      </c>
      <c r="CQ98" s="87"/>
      <c r="CR98" s="87" t="s">
        <v>619</v>
      </c>
      <c r="CS98" s="87" t="s">
        <v>538</v>
      </c>
      <c r="CT98" s="87" t="s">
        <v>697</v>
      </c>
      <c r="CU98" s="87"/>
      <c r="CV98" s="118">
        <v>42600.21954861111</v>
      </c>
      <c r="CW98" s="87" t="s">
        <v>730</v>
      </c>
      <c r="CX98" s="87" t="b">
        <v>1</v>
      </c>
      <c r="CY98" s="87" t="b">
        <v>0</v>
      </c>
      <c r="CZ98" s="87" t="b">
        <v>0</v>
      </c>
      <c r="DA98" s="87"/>
      <c r="DB98" s="87">
        <v>2</v>
      </c>
      <c r="DC98" s="87"/>
      <c r="DD98" s="87" t="b">
        <v>0</v>
      </c>
      <c r="DE98" s="87" t="s">
        <v>65</v>
      </c>
      <c r="DF98" s="87">
        <v>1</v>
      </c>
      <c r="DG98" s="87">
        <v>12</v>
      </c>
      <c r="DH98" s="87">
        <v>12</v>
      </c>
      <c r="DI98" s="87">
        <v>1</v>
      </c>
      <c r="DJ98" s="87">
        <v>1</v>
      </c>
      <c r="DK98" s="87">
        <v>-4.75</v>
      </c>
      <c r="DL98" s="87">
        <v>-4.75</v>
      </c>
    </row>
    <row r="99" spans="1:116" ht="15">
      <c r="A99" s="87" t="s">
        <v>517</v>
      </c>
      <c r="B99" s="87" t="s">
        <v>517</v>
      </c>
      <c r="C99" s="87" t="s">
        <v>266</v>
      </c>
      <c r="D99" s="87" t="s">
        <v>274</v>
      </c>
      <c r="E99" s="87"/>
      <c r="F99" s="87" t="s">
        <v>285</v>
      </c>
      <c r="G99" s="118">
        <v>43700.97288194444</v>
      </c>
      <c r="H99" s="87" t="s">
        <v>288</v>
      </c>
      <c r="I99" s="87"/>
      <c r="J99" s="87"/>
      <c r="K99" s="87" t="s">
        <v>326</v>
      </c>
      <c r="L99" s="87"/>
      <c r="M99" s="87" t="s">
        <v>366</v>
      </c>
      <c r="N99" s="118">
        <v>43700.97288194444</v>
      </c>
      <c r="O99" s="118">
        <v>43700</v>
      </c>
      <c r="P99" s="119">
        <v>0.9728819444444444</v>
      </c>
      <c r="Q99" s="87" t="s">
        <v>465</v>
      </c>
      <c r="R99" s="87"/>
      <c r="S99" s="87"/>
      <c r="T99" s="87" t="s">
        <v>517</v>
      </c>
      <c r="U99" s="87"/>
      <c r="V99" s="87" t="b">
        <v>0</v>
      </c>
      <c r="W99" s="87">
        <v>14</v>
      </c>
      <c r="X99" s="87"/>
      <c r="Y99" s="87" t="b">
        <v>0</v>
      </c>
      <c r="Z99" s="87" t="s">
        <v>531</v>
      </c>
      <c r="AA99" s="87"/>
      <c r="AB99" s="87"/>
      <c r="AC99" s="87" t="b">
        <v>0</v>
      </c>
      <c r="AD99" s="87">
        <v>10</v>
      </c>
      <c r="AE99" s="87"/>
      <c r="AF99" s="87" t="s">
        <v>533</v>
      </c>
      <c r="AG99" s="87" t="b">
        <v>0</v>
      </c>
      <c r="AH99" s="87" t="s">
        <v>517</v>
      </c>
      <c r="AI99" s="87" t="s">
        <v>196</v>
      </c>
      <c r="AJ99" s="87">
        <v>0</v>
      </c>
      <c r="AK99" s="87">
        <v>0</v>
      </c>
      <c r="AL99" s="87"/>
      <c r="AM99" s="87"/>
      <c r="AN99" s="87"/>
      <c r="AO99" s="87"/>
      <c r="AP99" s="87"/>
      <c r="AQ99" s="87"/>
      <c r="AR99" s="87"/>
      <c r="AS99" s="87"/>
      <c r="AT99" s="87">
        <v>3</v>
      </c>
      <c r="AU99" s="87">
        <v>1</v>
      </c>
      <c r="AV99" s="87">
        <v>1</v>
      </c>
      <c r="AW99" s="87" t="s">
        <v>266</v>
      </c>
      <c r="AX99" s="87"/>
      <c r="AY99" s="87"/>
      <c r="AZ99" s="87"/>
      <c r="BA99" s="87"/>
      <c r="BB99" s="87"/>
      <c r="BC99" s="87"/>
      <c r="BD99" s="87"/>
      <c r="BE99" s="87"/>
      <c r="BF99" s="87"/>
      <c r="BG99" s="87" t="s">
        <v>569</v>
      </c>
      <c r="BH99" s="87">
        <v>53</v>
      </c>
      <c r="BI99" s="87">
        <v>143</v>
      </c>
      <c r="BJ99" s="87">
        <v>70</v>
      </c>
      <c r="BK99" s="87">
        <v>61</v>
      </c>
      <c r="BL99" s="87"/>
      <c r="BM99" s="87" t="s">
        <v>617</v>
      </c>
      <c r="BN99" s="87"/>
      <c r="BO99" s="87"/>
      <c r="BP99" s="87"/>
      <c r="BQ99" s="118">
        <v>43009.83945601852</v>
      </c>
      <c r="BR99" s="87" t="s">
        <v>728</v>
      </c>
      <c r="BS99" s="87" t="b">
        <v>1</v>
      </c>
      <c r="BT99" s="87" t="b">
        <v>0</v>
      </c>
      <c r="BU99" s="87" t="b">
        <v>0</v>
      </c>
      <c r="BV99" s="87"/>
      <c r="BW99" s="87">
        <v>1</v>
      </c>
      <c r="BX99" s="87"/>
      <c r="BY99" s="87" t="b">
        <v>0</v>
      </c>
      <c r="BZ99" s="87" t="s">
        <v>66</v>
      </c>
      <c r="CA99" s="87">
        <v>1</v>
      </c>
      <c r="CB99" s="87" t="s">
        <v>274</v>
      </c>
      <c r="CC99" s="87"/>
      <c r="CD99" s="87"/>
      <c r="CE99" s="87"/>
      <c r="CF99" s="87"/>
      <c r="CG99" s="87"/>
      <c r="CH99" s="87"/>
      <c r="CI99" s="87"/>
      <c r="CJ99" s="87"/>
      <c r="CK99" s="87"/>
      <c r="CL99" s="87" t="s">
        <v>571</v>
      </c>
      <c r="CM99" s="87">
        <v>79</v>
      </c>
      <c r="CN99" s="87">
        <v>126</v>
      </c>
      <c r="CO99" s="87">
        <v>710</v>
      </c>
      <c r="CP99" s="87">
        <v>2</v>
      </c>
      <c r="CQ99" s="87"/>
      <c r="CR99" s="87" t="s">
        <v>619</v>
      </c>
      <c r="CS99" s="87" t="s">
        <v>538</v>
      </c>
      <c r="CT99" s="87" t="s">
        <v>697</v>
      </c>
      <c r="CU99" s="87"/>
      <c r="CV99" s="118">
        <v>42600.21954861111</v>
      </c>
      <c r="CW99" s="87" t="s">
        <v>730</v>
      </c>
      <c r="CX99" s="87" t="b">
        <v>1</v>
      </c>
      <c r="CY99" s="87" t="b">
        <v>0</v>
      </c>
      <c r="CZ99" s="87" t="b">
        <v>0</v>
      </c>
      <c r="DA99" s="87"/>
      <c r="DB99" s="87">
        <v>2</v>
      </c>
      <c r="DC99" s="87"/>
      <c r="DD99" s="87" t="b">
        <v>0</v>
      </c>
      <c r="DE99" s="87" t="s">
        <v>65</v>
      </c>
      <c r="DF99" s="87">
        <v>1</v>
      </c>
      <c r="DG99" s="87">
        <v>13</v>
      </c>
      <c r="DH99" s="87">
        <v>13</v>
      </c>
      <c r="DI99" s="87">
        <v>1</v>
      </c>
      <c r="DJ99" s="87">
        <v>1</v>
      </c>
      <c r="DK99" s="87">
        <v>1.75</v>
      </c>
      <c r="DL99" s="87">
        <v>1.75</v>
      </c>
    </row>
    <row r="100" spans="1:116" ht="15">
      <c r="A100" s="87" t="s">
        <v>513</v>
      </c>
      <c r="B100" s="87" t="s">
        <v>517</v>
      </c>
      <c r="C100" s="87" t="s">
        <v>264</v>
      </c>
      <c r="D100" s="87" t="s">
        <v>274</v>
      </c>
      <c r="E100" s="87"/>
      <c r="F100" s="87" t="s">
        <v>285</v>
      </c>
      <c r="G100" s="118">
        <v>43700.97405092593</v>
      </c>
      <c r="H100" s="87" t="s">
        <v>288</v>
      </c>
      <c r="I100" s="87"/>
      <c r="J100" s="87"/>
      <c r="K100" s="87"/>
      <c r="L100" s="87"/>
      <c r="M100" s="87" t="s">
        <v>364</v>
      </c>
      <c r="N100" s="118">
        <v>43700.97405092593</v>
      </c>
      <c r="O100" s="118">
        <v>43700</v>
      </c>
      <c r="P100" s="119">
        <v>0.9740509259259259</v>
      </c>
      <c r="Q100" s="87" t="s">
        <v>461</v>
      </c>
      <c r="R100" s="87"/>
      <c r="S100" s="87"/>
      <c r="T100" s="87" t="s">
        <v>513</v>
      </c>
      <c r="U100" s="87"/>
      <c r="V100" s="87" t="b">
        <v>0</v>
      </c>
      <c r="W100" s="87">
        <v>0</v>
      </c>
      <c r="X100" s="87"/>
      <c r="Y100" s="87" t="b">
        <v>0</v>
      </c>
      <c r="Z100" s="87" t="s">
        <v>531</v>
      </c>
      <c r="AA100" s="87"/>
      <c r="AB100" s="87"/>
      <c r="AC100" s="87" t="b">
        <v>0</v>
      </c>
      <c r="AD100" s="87">
        <v>10</v>
      </c>
      <c r="AE100" s="87" t="s">
        <v>517</v>
      </c>
      <c r="AF100" s="87" t="s">
        <v>534</v>
      </c>
      <c r="AG100" s="87" t="b">
        <v>0</v>
      </c>
      <c r="AH100" s="87" t="s">
        <v>517</v>
      </c>
      <c r="AI100" s="87" t="s">
        <v>196</v>
      </c>
      <c r="AJ100" s="87">
        <v>0</v>
      </c>
      <c r="AK100" s="87">
        <v>0</v>
      </c>
      <c r="AL100" s="87"/>
      <c r="AM100" s="87"/>
      <c r="AN100" s="87"/>
      <c r="AO100" s="87"/>
      <c r="AP100" s="87"/>
      <c r="AQ100" s="87"/>
      <c r="AR100" s="87"/>
      <c r="AS100" s="87"/>
      <c r="AT100" s="87">
        <v>1</v>
      </c>
      <c r="AU100" s="87">
        <v>1</v>
      </c>
      <c r="AV100" s="87">
        <v>1</v>
      </c>
      <c r="AW100" s="87" t="s">
        <v>264</v>
      </c>
      <c r="AX100" s="87"/>
      <c r="AY100" s="87"/>
      <c r="AZ100" s="87"/>
      <c r="BA100" s="87"/>
      <c r="BB100" s="87"/>
      <c r="BC100" s="87"/>
      <c r="BD100" s="87"/>
      <c r="BE100" s="87"/>
      <c r="BF100" s="87"/>
      <c r="BG100" s="87" t="s">
        <v>570</v>
      </c>
      <c r="BH100" s="87">
        <v>1040</v>
      </c>
      <c r="BI100" s="87">
        <v>363</v>
      </c>
      <c r="BJ100" s="87">
        <v>647</v>
      </c>
      <c r="BK100" s="87">
        <v>1620</v>
      </c>
      <c r="BL100" s="87"/>
      <c r="BM100" s="87" t="s">
        <v>618</v>
      </c>
      <c r="BN100" s="87" t="s">
        <v>663</v>
      </c>
      <c r="BO100" s="87" t="s">
        <v>696</v>
      </c>
      <c r="BP100" s="87"/>
      <c r="BQ100" s="118">
        <v>43473.66789351852</v>
      </c>
      <c r="BR100" s="87" t="s">
        <v>729</v>
      </c>
      <c r="BS100" s="87" t="b">
        <v>0</v>
      </c>
      <c r="BT100" s="87" t="b">
        <v>0</v>
      </c>
      <c r="BU100" s="87" t="b">
        <v>0</v>
      </c>
      <c r="BV100" s="87"/>
      <c r="BW100" s="87">
        <v>7</v>
      </c>
      <c r="BX100" s="87" t="s">
        <v>765</v>
      </c>
      <c r="BY100" s="87" t="b">
        <v>0</v>
      </c>
      <c r="BZ100" s="87" t="s">
        <v>66</v>
      </c>
      <c r="CA100" s="87">
        <v>1</v>
      </c>
      <c r="CB100" s="87" t="s">
        <v>274</v>
      </c>
      <c r="CC100" s="87"/>
      <c r="CD100" s="87"/>
      <c r="CE100" s="87"/>
      <c r="CF100" s="87"/>
      <c r="CG100" s="87"/>
      <c r="CH100" s="87"/>
      <c r="CI100" s="87"/>
      <c r="CJ100" s="87"/>
      <c r="CK100" s="87"/>
      <c r="CL100" s="87" t="s">
        <v>571</v>
      </c>
      <c r="CM100" s="87">
        <v>79</v>
      </c>
      <c r="CN100" s="87">
        <v>126</v>
      </c>
      <c r="CO100" s="87">
        <v>710</v>
      </c>
      <c r="CP100" s="87">
        <v>2</v>
      </c>
      <c r="CQ100" s="87"/>
      <c r="CR100" s="87" t="s">
        <v>619</v>
      </c>
      <c r="CS100" s="87" t="s">
        <v>538</v>
      </c>
      <c r="CT100" s="87" t="s">
        <v>697</v>
      </c>
      <c r="CU100" s="87"/>
      <c r="CV100" s="118">
        <v>42600.21954861111</v>
      </c>
      <c r="CW100" s="87" t="s">
        <v>730</v>
      </c>
      <c r="CX100" s="87" t="b">
        <v>1</v>
      </c>
      <c r="CY100" s="87" t="b">
        <v>0</v>
      </c>
      <c r="CZ100" s="87" t="b">
        <v>0</v>
      </c>
      <c r="DA100" s="87"/>
      <c r="DB100" s="87">
        <v>2</v>
      </c>
      <c r="DC100" s="87"/>
      <c r="DD100" s="87" t="b">
        <v>0</v>
      </c>
      <c r="DE100" s="87" t="s">
        <v>65</v>
      </c>
      <c r="DF100" s="87">
        <v>1</v>
      </c>
      <c r="DG100" s="87">
        <v>13</v>
      </c>
      <c r="DH100" s="87">
        <v>13</v>
      </c>
      <c r="DI100" s="87">
        <v>2</v>
      </c>
      <c r="DJ100" s="87">
        <v>1</v>
      </c>
      <c r="DK100" s="87">
        <v>5.25</v>
      </c>
      <c r="DL100" s="87">
        <v>1.75</v>
      </c>
    </row>
    <row r="101" spans="1:116" ht="15">
      <c r="A101" s="87" t="s">
        <v>481</v>
      </c>
      <c r="B101" s="87" t="s">
        <v>517</v>
      </c>
      <c r="C101" s="87" t="s">
        <v>237</v>
      </c>
      <c r="D101" s="87" t="s">
        <v>274</v>
      </c>
      <c r="E101" s="87"/>
      <c r="F101" s="87" t="s">
        <v>285</v>
      </c>
      <c r="G101" s="118">
        <v>43700.974270833336</v>
      </c>
      <c r="H101" s="87" t="s">
        <v>288</v>
      </c>
      <c r="I101" s="87"/>
      <c r="J101" s="87"/>
      <c r="K101" s="87"/>
      <c r="L101" s="87"/>
      <c r="M101" s="87" t="s">
        <v>340</v>
      </c>
      <c r="N101" s="118">
        <v>43700.974270833336</v>
      </c>
      <c r="O101" s="118">
        <v>43700</v>
      </c>
      <c r="P101" s="119">
        <v>0.9742708333333333</v>
      </c>
      <c r="Q101" s="87" t="s">
        <v>429</v>
      </c>
      <c r="R101" s="87"/>
      <c r="S101" s="87"/>
      <c r="T101" s="87" t="s">
        <v>481</v>
      </c>
      <c r="U101" s="87"/>
      <c r="V101" s="87" t="b">
        <v>0</v>
      </c>
      <c r="W101" s="87">
        <v>0</v>
      </c>
      <c r="X101" s="87"/>
      <c r="Y101" s="87" t="b">
        <v>0</v>
      </c>
      <c r="Z101" s="87" t="s">
        <v>531</v>
      </c>
      <c r="AA101" s="87"/>
      <c r="AB101" s="87"/>
      <c r="AC101" s="87" t="b">
        <v>0</v>
      </c>
      <c r="AD101" s="87">
        <v>10</v>
      </c>
      <c r="AE101" s="87" t="s">
        <v>517</v>
      </c>
      <c r="AF101" s="87" t="s">
        <v>533</v>
      </c>
      <c r="AG101" s="87" t="b">
        <v>0</v>
      </c>
      <c r="AH101" s="87" t="s">
        <v>517</v>
      </c>
      <c r="AI101" s="87" t="s">
        <v>196</v>
      </c>
      <c r="AJ101" s="87">
        <v>0</v>
      </c>
      <c r="AK101" s="87">
        <v>0</v>
      </c>
      <c r="AL101" s="87"/>
      <c r="AM101" s="87"/>
      <c r="AN101" s="87"/>
      <c r="AO101" s="87"/>
      <c r="AP101" s="87"/>
      <c r="AQ101" s="87"/>
      <c r="AR101" s="87"/>
      <c r="AS101" s="87"/>
      <c r="AT101" s="87">
        <v>1</v>
      </c>
      <c r="AU101" s="87">
        <v>1</v>
      </c>
      <c r="AV101" s="87">
        <v>1</v>
      </c>
      <c r="AW101" s="87" t="s">
        <v>237</v>
      </c>
      <c r="AX101" s="87"/>
      <c r="AY101" s="87"/>
      <c r="AZ101" s="87"/>
      <c r="BA101" s="87"/>
      <c r="BB101" s="87"/>
      <c r="BC101" s="87"/>
      <c r="BD101" s="87"/>
      <c r="BE101" s="87"/>
      <c r="BF101" s="87"/>
      <c r="BG101" s="87" t="s">
        <v>568</v>
      </c>
      <c r="BH101" s="87">
        <v>212</v>
      </c>
      <c r="BI101" s="87">
        <v>300</v>
      </c>
      <c r="BJ101" s="87">
        <v>416</v>
      </c>
      <c r="BK101" s="87">
        <v>1112</v>
      </c>
      <c r="BL101" s="87"/>
      <c r="BM101" s="87" t="s">
        <v>616</v>
      </c>
      <c r="BN101" s="87" t="s">
        <v>662</v>
      </c>
      <c r="BO101" s="87"/>
      <c r="BP101" s="87"/>
      <c r="BQ101" s="118">
        <v>42138.06847222222</v>
      </c>
      <c r="BR101" s="87"/>
      <c r="BS101" s="87" t="b">
        <v>1</v>
      </c>
      <c r="BT101" s="87" t="b">
        <v>0</v>
      </c>
      <c r="BU101" s="87" t="b">
        <v>0</v>
      </c>
      <c r="BV101" s="87"/>
      <c r="BW101" s="87">
        <v>8</v>
      </c>
      <c r="BX101" s="87" t="s">
        <v>765</v>
      </c>
      <c r="BY101" s="87" t="b">
        <v>0</v>
      </c>
      <c r="BZ101" s="87" t="s">
        <v>66</v>
      </c>
      <c r="CA101" s="87">
        <v>1</v>
      </c>
      <c r="CB101" s="87" t="s">
        <v>274</v>
      </c>
      <c r="CC101" s="87"/>
      <c r="CD101" s="87"/>
      <c r="CE101" s="87"/>
      <c r="CF101" s="87"/>
      <c r="CG101" s="87"/>
      <c r="CH101" s="87"/>
      <c r="CI101" s="87"/>
      <c r="CJ101" s="87"/>
      <c r="CK101" s="87"/>
      <c r="CL101" s="87" t="s">
        <v>571</v>
      </c>
      <c r="CM101" s="87">
        <v>79</v>
      </c>
      <c r="CN101" s="87">
        <v>126</v>
      </c>
      <c r="CO101" s="87">
        <v>710</v>
      </c>
      <c r="CP101" s="87">
        <v>2</v>
      </c>
      <c r="CQ101" s="87"/>
      <c r="CR101" s="87" t="s">
        <v>619</v>
      </c>
      <c r="CS101" s="87" t="s">
        <v>538</v>
      </c>
      <c r="CT101" s="87" t="s">
        <v>697</v>
      </c>
      <c r="CU101" s="87"/>
      <c r="CV101" s="118">
        <v>42600.21954861111</v>
      </c>
      <c r="CW101" s="87" t="s">
        <v>730</v>
      </c>
      <c r="CX101" s="87" t="b">
        <v>1</v>
      </c>
      <c r="CY101" s="87" t="b">
        <v>0</v>
      </c>
      <c r="CZ101" s="87" t="b">
        <v>0</v>
      </c>
      <c r="DA101" s="87"/>
      <c r="DB101" s="87">
        <v>2</v>
      </c>
      <c r="DC101" s="87"/>
      <c r="DD101" s="87" t="b">
        <v>0</v>
      </c>
      <c r="DE101" s="87" t="s">
        <v>65</v>
      </c>
      <c r="DF101" s="87">
        <v>1</v>
      </c>
      <c r="DG101" s="87">
        <v>13</v>
      </c>
      <c r="DH101" s="87">
        <v>13</v>
      </c>
      <c r="DI101" s="87">
        <v>2</v>
      </c>
      <c r="DJ101" s="87">
        <v>1</v>
      </c>
      <c r="DK101" s="87">
        <v>6.25</v>
      </c>
      <c r="DL101" s="87">
        <v>1.75</v>
      </c>
    </row>
    <row r="102" spans="1:116" ht="15">
      <c r="A102" s="87" t="s">
        <v>519</v>
      </c>
      <c r="B102" s="87" t="s">
        <v>519</v>
      </c>
      <c r="C102" s="87" t="s">
        <v>266</v>
      </c>
      <c r="D102" s="87" t="s">
        <v>264</v>
      </c>
      <c r="E102" s="87"/>
      <c r="F102" s="87" t="s">
        <v>285</v>
      </c>
      <c r="G102" s="118">
        <v>43704.975023148145</v>
      </c>
      <c r="H102" s="87" t="s">
        <v>295</v>
      </c>
      <c r="I102" s="87"/>
      <c r="J102" s="87"/>
      <c r="K102" s="87" t="s">
        <v>322</v>
      </c>
      <c r="L102" s="87" t="s">
        <v>333</v>
      </c>
      <c r="M102" s="87" t="s">
        <v>333</v>
      </c>
      <c r="N102" s="118">
        <v>43704.975023148145</v>
      </c>
      <c r="O102" s="118">
        <v>43704</v>
      </c>
      <c r="P102" s="119">
        <v>0.9750231481481482</v>
      </c>
      <c r="Q102" s="87" t="s">
        <v>467</v>
      </c>
      <c r="R102" s="87"/>
      <c r="S102" s="87"/>
      <c r="T102" s="87" t="s">
        <v>519</v>
      </c>
      <c r="U102" s="87"/>
      <c r="V102" s="87" t="b">
        <v>0</v>
      </c>
      <c r="W102" s="87">
        <v>6</v>
      </c>
      <c r="X102" s="87"/>
      <c r="Y102" s="87" t="b">
        <v>0</v>
      </c>
      <c r="Z102" s="87" t="s">
        <v>531</v>
      </c>
      <c r="AA102" s="87"/>
      <c r="AB102" s="87"/>
      <c r="AC102" s="87" t="b">
        <v>0</v>
      </c>
      <c r="AD102" s="87">
        <v>3</v>
      </c>
      <c r="AE102" s="87"/>
      <c r="AF102" s="87" t="s">
        <v>534</v>
      </c>
      <c r="AG102" s="87" t="b">
        <v>0</v>
      </c>
      <c r="AH102" s="87" t="s">
        <v>519</v>
      </c>
      <c r="AI102" s="87" t="s">
        <v>196</v>
      </c>
      <c r="AJ102" s="87">
        <v>0</v>
      </c>
      <c r="AK102" s="87">
        <v>0</v>
      </c>
      <c r="AL102" s="87"/>
      <c r="AM102" s="87"/>
      <c r="AN102" s="87"/>
      <c r="AO102" s="87"/>
      <c r="AP102" s="87"/>
      <c r="AQ102" s="87"/>
      <c r="AR102" s="87"/>
      <c r="AS102" s="87"/>
      <c r="AT102" s="87">
        <v>2</v>
      </c>
      <c r="AU102" s="87">
        <v>1</v>
      </c>
      <c r="AV102" s="87">
        <v>1</v>
      </c>
      <c r="AW102" s="87" t="s">
        <v>266</v>
      </c>
      <c r="AX102" s="87"/>
      <c r="AY102" s="87"/>
      <c r="AZ102" s="87"/>
      <c r="BA102" s="87"/>
      <c r="BB102" s="87"/>
      <c r="BC102" s="87"/>
      <c r="BD102" s="87"/>
      <c r="BE102" s="87"/>
      <c r="BF102" s="87"/>
      <c r="BG102" s="87" t="s">
        <v>569</v>
      </c>
      <c r="BH102" s="87">
        <v>53</v>
      </c>
      <c r="BI102" s="87">
        <v>143</v>
      </c>
      <c r="BJ102" s="87">
        <v>70</v>
      </c>
      <c r="BK102" s="87">
        <v>61</v>
      </c>
      <c r="BL102" s="87"/>
      <c r="BM102" s="87" t="s">
        <v>617</v>
      </c>
      <c r="BN102" s="87"/>
      <c r="BO102" s="87"/>
      <c r="BP102" s="87"/>
      <c r="BQ102" s="118">
        <v>43009.83945601852</v>
      </c>
      <c r="BR102" s="87" t="s">
        <v>728</v>
      </c>
      <c r="BS102" s="87" t="b">
        <v>1</v>
      </c>
      <c r="BT102" s="87" t="b">
        <v>0</v>
      </c>
      <c r="BU102" s="87" t="b">
        <v>0</v>
      </c>
      <c r="BV102" s="87"/>
      <c r="BW102" s="87">
        <v>1</v>
      </c>
      <c r="BX102" s="87"/>
      <c r="BY102" s="87" t="b">
        <v>0</v>
      </c>
      <c r="BZ102" s="87" t="s">
        <v>66</v>
      </c>
      <c r="CA102" s="87">
        <v>1</v>
      </c>
      <c r="CB102" s="87" t="s">
        <v>264</v>
      </c>
      <c r="CC102" s="87"/>
      <c r="CD102" s="87"/>
      <c r="CE102" s="87"/>
      <c r="CF102" s="87"/>
      <c r="CG102" s="87"/>
      <c r="CH102" s="87"/>
      <c r="CI102" s="87"/>
      <c r="CJ102" s="87"/>
      <c r="CK102" s="87"/>
      <c r="CL102" s="87" t="s">
        <v>570</v>
      </c>
      <c r="CM102" s="87">
        <v>1040</v>
      </c>
      <c r="CN102" s="87">
        <v>363</v>
      </c>
      <c r="CO102" s="87">
        <v>647</v>
      </c>
      <c r="CP102" s="87">
        <v>1620</v>
      </c>
      <c r="CQ102" s="87"/>
      <c r="CR102" s="87" t="s">
        <v>618</v>
      </c>
      <c r="CS102" s="87" t="s">
        <v>663</v>
      </c>
      <c r="CT102" s="87" t="s">
        <v>696</v>
      </c>
      <c r="CU102" s="87"/>
      <c r="CV102" s="118">
        <v>43473.66789351852</v>
      </c>
      <c r="CW102" s="87" t="s">
        <v>729</v>
      </c>
      <c r="CX102" s="87" t="b">
        <v>0</v>
      </c>
      <c r="CY102" s="87" t="b">
        <v>0</v>
      </c>
      <c r="CZ102" s="87" t="b">
        <v>0</v>
      </c>
      <c r="DA102" s="87"/>
      <c r="DB102" s="87">
        <v>7</v>
      </c>
      <c r="DC102" s="87" t="s">
        <v>765</v>
      </c>
      <c r="DD102" s="87" t="b">
        <v>0</v>
      </c>
      <c r="DE102" s="87" t="s">
        <v>66</v>
      </c>
      <c r="DF102" s="87">
        <v>1</v>
      </c>
      <c r="DG102" s="87">
        <v>12</v>
      </c>
      <c r="DH102" s="87">
        <v>12</v>
      </c>
      <c r="DI102" s="87">
        <v>1</v>
      </c>
      <c r="DJ102" s="87">
        <v>1</v>
      </c>
      <c r="DK102" s="87">
        <v>-4.75</v>
      </c>
      <c r="DL102" s="87">
        <v>-4.75</v>
      </c>
    </row>
    <row r="103" spans="1:116" ht="15">
      <c r="A103" s="87" t="s">
        <v>517</v>
      </c>
      <c r="B103" s="87" t="s">
        <v>517</v>
      </c>
      <c r="C103" s="87" t="s">
        <v>266</v>
      </c>
      <c r="D103" s="87" t="s">
        <v>264</v>
      </c>
      <c r="E103" s="87"/>
      <c r="F103" s="87" t="s">
        <v>285</v>
      </c>
      <c r="G103" s="118">
        <v>43700.97288194444</v>
      </c>
      <c r="H103" s="87" t="s">
        <v>288</v>
      </c>
      <c r="I103" s="87"/>
      <c r="J103" s="87"/>
      <c r="K103" s="87" t="s">
        <v>326</v>
      </c>
      <c r="L103" s="87"/>
      <c r="M103" s="87" t="s">
        <v>366</v>
      </c>
      <c r="N103" s="118">
        <v>43700.97288194444</v>
      </c>
      <c r="O103" s="118">
        <v>43700</v>
      </c>
      <c r="P103" s="119">
        <v>0.9728819444444444</v>
      </c>
      <c r="Q103" s="87" t="s">
        <v>465</v>
      </c>
      <c r="R103" s="87"/>
      <c r="S103" s="87"/>
      <c r="T103" s="87" t="s">
        <v>517</v>
      </c>
      <c r="U103" s="87"/>
      <c r="V103" s="87" t="b">
        <v>0</v>
      </c>
      <c r="W103" s="87">
        <v>14</v>
      </c>
      <c r="X103" s="87"/>
      <c r="Y103" s="87" t="b">
        <v>0</v>
      </c>
      <c r="Z103" s="87" t="s">
        <v>531</v>
      </c>
      <c r="AA103" s="87"/>
      <c r="AB103" s="87"/>
      <c r="AC103" s="87" t="b">
        <v>0</v>
      </c>
      <c r="AD103" s="87">
        <v>10</v>
      </c>
      <c r="AE103" s="87"/>
      <c r="AF103" s="87" t="s">
        <v>533</v>
      </c>
      <c r="AG103" s="87" t="b">
        <v>0</v>
      </c>
      <c r="AH103" s="87" t="s">
        <v>517</v>
      </c>
      <c r="AI103" s="87" t="s">
        <v>196</v>
      </c>
      <c r="AJ103" s="87">
        <v>0</v>
      </c>
      <c r="AK103" s="87">
        <v>0</v>
      </c>
      <c r="AL103" s="87"/>
      <c r="AM103" s="87"/>
      <c r="AN103" s="87"/>
      <c r="AO103" s="87"/>
      <c r="AP103" s="87"/>
      <c r="AQ103" s="87"/>
      <c r="AR103" s="87"/>
      <c r="AS103" s="87"/>
      <c r="AT103" s="87">
        <v>2</v>
      </c>
      <c r="AU103" s="87">
        <v>1</v>
      </c>
      <c r="AV103" s="87">
        <v>1</v>
      </c>
      <c r="AW103" s="87" t="s">
        <v>266</v>
      </c>
      <c r="AX103" s="87"/>
      <c r="AY103" s="87"/>
      <c r="AZ103" s="87"/>
      <c r="BA103" s="87"/>
      <c r="BB103" s="87"/>
      <c r="BC103" s="87"/>
      <c r="BD103" s="87"/>
      <c r="BE103" s="87"/>
      <c r="BF103" s="87"/>
      <c r="BG103" s="87" t="s">
        <v>569</v>
      </c>
      <c r="BH103" s="87">
        <v>53</v>
      </c>
      <c r="BI103" s="87">
        <v>143</v>
      </c>
      <c r="BJ103" s="87">
        <v>70</v>
      </c>
      <c r="BK103" s="87">
        <v>61</v>
      </c>
      <c r="BL103" s="87"/>
      <c r="BM103" s="87" t="s">
        <v>617</v>
      </c>
      <c r="BN103" s="87"/>
      <c r="BO103" s="87"/>
      <c r="BP103" s="87"/>
      <c r="BQ103" s="118">
        <v>43009.83945601852</v>
      </c>
      <c r="BR103" s="87" t="s">
        <v>728</v>
      </c>
      <c r="BS103" s="87" t="b">
        <v>1</v>
      </c>
      <c r="BT103" s="87" t="b">
        <v>0</v>
      </c>
      <c r="BU103" s="87" t="b">
        <v>0</v>
      </c>
      <c r="BV103" s="87"/>
      <c r="BW103" s="87">
        <v>1</v>
      </c>
      <c r="BX103" s="87"/>
      <c r="BY103" s="87" t="b">
        <v>0</v>
      </c>
      <c r="BZ103" s="87" t="s">
        <v>66</v>
      </c>
      <c r="CA103" s="87">
        <v>1</v>
      </c>
      <c r="CB103" s="87" t="s">
        <v>264</v>
      </c>
      <c r="CC103" s="87"/>
      <c r="CD103" s="87"/>
      <c r="CE103" s="87"/>
      <c r="CF103" s="87"/>
      <c r="CG103" s="87"/>
      <c r="CH103" s="87"/>
      <c r="CI103" s="87"/>
      <c r="CJ103" s="87"/>
      <c r="CK103" s="87"/>
      <c r="CL103" s="87" t="s">
        <v>570</v>
      </c>
      <c r="CM103" s="87">
        <v>1040</v>
      </c>
      <c r="CN103" s="87">
        <v>363</v>
      </c>
      <c r="CO103" s="87">
        <v>647</v>
      </c>
      <c r="CP103" s="87">
        <v>1620</v>
      </c>
      <c r="CQ103" s="87"/>
      <c r="CR103" s="87" t="s">
        <v>618</v>
      </c>
      <c r="CS103" s="87" t="s">
        <v>663</v>
      </c>
      <c r="CT103" s="87" t="s">
        <v>696</v>
      </c>
      <c r="CU103" s="87"/>
      <c r="CV103" s="118">
        <v>43473.66789351852</v>
      </c>
      <c r="CW103" s="87" t="s">
        <v>729</v>
      </c>
      <c r="CX103" s="87" t="b">
        <v>0</v>
      </c>
      <c r="CY103" s="87" t="b">
        <v>0</v>
      </c>
      <c r="CZ103" s="87" t="b">
        <v>0</v>
      </c>
      <c r="DA103" s="87"/>
      <c r="DB103" s="87">
        <v>7</v>
      </c>
      <c r="DC103" s="87" t="s">
        <v>765</v>
      </c>
      <c r="DD103" s="87" t="b">
        <v>0</v>
      </c>
      <c r="DE103" s="87" t="s">
        <v>66</v>
      </c>
      <c r="DF103" s="87">
        <v>1</v>
      </c>
      <c r="DG103" s="87">
        <v>13</v>
      </c>
      <c r="DH103" s="87">
        <v>13</v>
      </c>
      <c r="DI103" s="87">
        <v>1</v>
      </c>
      <c r="DJ103" s="87">
        <v>1</v>
      </c>
      <c r="DK103" s="87">
        <v>1.75</v>
      </c>
      <c r="DL103" s="87">
        <v>1.75</v>
      </c>
    </row>
    <row r="104" spans="1:116" ht="15">
      <c r="A104" s="87" t="s">
        <v>513</v>
      </c>
      <c r="B104" s="87" t="s">
        <v>517</v>
      </c>
      <c r="C104" s="87" t="s">
        <v>264</v>
      </c>
      <c r="D104" s="87" t="s">
        <v>266</v>
      </c>
      <c r="E104" s="87"/>
      <c r="F104" s="87" t="s">
        <v>286</v>
      </c>
      <c r="G104" s="118">
        <v>43700.97405092593</v>
      </c>
      <c r="H104" s="87" t="s">
        <v>288</v>
      </c>
      <c r="I104" s="87"/>
      <c r="J104" s="87"/>
      <c r="K104" s="87"/>
      <c r="L104" s="87"/>
      <c r="M104" s="87" t="s">
        <v>364</v>
      </c>
      <c r="N104" s="118">
        <v>43700.97405092593</v>
      </c>
      <c r="O104" s="118">
        <v>43700</v>
      </c>
      <c r="P104" s="119">
        <v>0.9740509259259259</v>
      </c>
      <c r="Q104" s="87" t="s">
        <v>461</v>
      </c>
      <c r="R104" s="87"/>
      <c r="S104" s="87"/>
      <c r="T104" s="87" t="s">
        <v>513</v>
      </c>
      <c r="U104" s="87"/>
      <c r="V104" s="87" t="b">
        <v>0</v>
      </c>
      <c r="W104" s="87">
        <v>0</v>
      </c>
      <c r="X104" s="87"/>
      <c r="Y104" s="87" t="b">
        <v>0</v>
      </c>
      <c r="Z104" s="87" t="s">
        <v>531</v>
      </c>
      <c r="AA104" s="87"/>
      <c r="AB104" s="87"/>
      <c r="AC104" s="87" t="b">
        <v>0</v>
      </c>
      <c r="AD104" s="87">
        <v>10</v>
      </c>
      <c r="AE104" s="87" t="s">
        <v>517</v>
      </c>
      <c r="AF104" s="87" t="s">
        <v>534</v>
      </c>
      <c r="AG104" s="87" t="b">
        <v>0</v>
      </c>
      <c r="AH104" s="87" t="s">
        <v>517</v>
      </c>
      <c r="AI104" s="87" t="s">
        <v>196</v>
      </c>
      <c r="AJ104" s="87">
        <v>0</v>
      </c>
      <c r="AK104" s="87">
        <v>0</v>
      </c>
      <c r="AL104" s="87"/>
      <c r="AM104" s="87"/>
      <c r="AN104" s="87"/>
      <c r="AO104" s="87"/>
      <c r="AP104" s="87"/>
      <c r="AQ104" s="87"/>
      <c r="AR104" s="87"/>
      <c r="AS104" s="87"/>
      <c r="AT104" s="87">
        <v>1</v>
      </c>
      <c r="AU104" s="87">
        <v>1</v>
      </c>
      <c r="AV104" s="87">
        <v>1</v>
      </c>
      <c r="AW104" s="87" t="s">
        <v>264</v>
      </c>
      <c r="AX104" s="87"/>
      <c r="AY104" s="87"/>
      <c r="AZ104" s="87"/>
      <c r="BA104" s="87"/>
      <c r="BB104" s="87"/>
      <c r="BC104" s="87"/>
      <c r="BD104" s="87"/>
      <c r="BE104" s="87"/>
      <c r="BF104" s="87"/>
      <c r="BG104" s="87" t="s">
        <v>570</v>
      </c>
      <c r="BH104" s="87">
        <v>1040</v>
      </c>
      <c r="BI104" s="87">
        <v>363</v>
      </c>
      <c r="BJ104" s="87">
        <v>647</v>
      </c>
      <c r="BK104" s="87">
        <v>1620</v>
      </c>
      <c r="BL104" s="87"/>
      <c r="BM104" s="87" t="s">
        <v>618</v>
      </c>
      <c r="BN104" s="87" t="s">
        <v>663</v>
      </c>
      <c r="BO104" s="87" t="s">
        <v>696</v>
      </c>
      <c r="BP104" s="87"/>
      <c r="BQ104" s="118">
        <v>43473.66789351852</v>
      </c>
      <c r="BR104" s="87" t="s">
        <v>729</v>
      </c>
      <c r="BS104" s="87" t="b">
        <v>0</v>
      </c>
      <c r="BT104" s="87" t="b">
        <v>0</v>
      </c>
      <c r="BU104" s="87" t="b">
        <v>0</v>
      </c>
      <c r="BV104" s="87"/>
      <c r="BW104" s="87">
        <v>7</v>
      </c>
      <c r="BX104" s="87" t="s">
        <v>765</v>
      </c>
      <c r="BY104" s="87" t="b">
        <v>0</v>
      </c>
      <c r="BZ104" s="87" t="s">
        <v>66</v>
      </c>
      <c r="CA104" s="87">
        <v>1</v>
      </c>
      <c r="CB104" s="87" t="s">
        <v>266</v>
      </c>
      <c r="CC104" s="87"/>
      <c r="CD104" s="87"/>
      <c r="CE104" s="87"/>
      <c r="CF104" s="87"/>
      <c r="CG104" s="87"/>
      <c r="CH104" s="87"/>
      <c r="CI104" s="87"/>
      <c r="CJ104" s="87"/>
      <c r="CK104" s="87"/>
      <c r="CL104" s="87" t="s">
        <v>569</v>
      </c>
      <c r="CM104" s="87">
        <v>53</v>
      </c>
      <c r="CN104" s="87">
        <v>143</v>
      </c>
      <c r="CO104" s="87">
        <v>70</v>
      </c>
      <c r="CP104" s="87">
        <v>61</v>
      </c>
      <c r="CQ104" s="87"/>
      <c r="CR104" s="87" t="s">
        <v>617</v>
      </c>
      <c r="CS104" s="87"/>
      <c r="CT104" s="87"/>
      <c r="CU104" s="87"/>
      <c r="CV104" s="118">
        <v>43009.83945601852</v>
      </c>
      <c r="CW104" s="87" t="s">
        <v>728</v>
      </c>
      <c r="CX104" s="87" t="b">
        <v>1</v>
      </c>
      <c r="CY104" s="87" t="b">
        <v>0</v>
      </c>
      <c r="CZ104" s="87" t="b">
        <v>0</v>
      </c>
      <c r="DA104" s="87"/>
      <c r="DB104" s="87">
        <v>1</v>
      </c>
      <c r="DC104" s="87"/>
      <c r="DD104" s="87" t="b">
        <v>0</v>
      </c>
      <c r="DE104" s="87" t="s">
        <v>66</v>
      </c>
      <c r="DF104" s="87">
        <v>1</v>
      </c>
      <c r="DG104" s="87">
        <v>13</v>
      </c>
      <c r="DH104" s="87">
        <v>13</v>
      </c>
      <c r="DI104" s="87">
        <v>2</v>
      </c>
      <c r="DJ104" s="87">
        <v>1</v>
      </c>
      <c r="DK104" s="87">
        <v>5.25</v>
      </c>
      <c r="DL104" s="87">
        <v>1.75</v>
      </c>
    </row>
    <row r="105" spans="1:116" ht="15">
      <c r="A105" s="87" t="s">
        <v>481</v>
      </c>
      <c r="B105" s="87" t="s">
        <v>517</v>
      </c>
      <c r="C105" s="87" t="s">
        <v>237</v>
      </c>
      <c r="D105" s="87" t="s">
        <v>264</v>
      </c>
      <c r="E105" s="87"/>
      <c r="F105" s="87" t="s">
        <v>285</v>
      </c>
      <c r="G105" s="118">
        <v>43700.974270833336</v>
      </c>
      <c r="H105" s="87" t="s">
        <v>288</v>
      </c>
      <c r="I105" s="87"/>
      <c r="J105" s="87"/>
      <c r="K105" s="87"/>
      <c r="L105" s="87"/>
      <c r="M105" s="87" t="s">
        <v>340</v>
      </c>
      <c r="N105" s="118">
        <v>43700.974270833336</v>
      </c>
      <c r="O105" s="118">
        <v>43700</v>
      </c>
      <c r="P105" s="119">
        <v>0.9742708333333333</v>
      </c>
      <c r="Q105" s="87" t="s">
        <v>429</v>
      </c>
      <c r="R105" s="87"/>
      <c r="S105" s="87"/>
      <c r="T105" s="87" t="s">
        <v>481</v>
      </c>
      <c r="U105" s="87"/>
      <c r="V105" s="87" t="b">
        <v>0</v>
      </c>
      <c r="W105" s="87">
        <v>0</v>
      </c>
      <c r="X105" s="87"/>
      <c r="Y105" s="87" t="b">
        <v>0</v>
      </c>
      <c r="Z105" s="87" t="s">
        <v>531</v>
      </c>
      <c r="AA105" s="87"/>
      <c r="AB105" s="87"/>
      <c r="AC105" s="87" t="b">
        <v>0</v>
      </c>
      <c r="AD105" s="87">
        <v>10</v>
      </c>
      <c r="AE105" s="87" t="s">
        <v>517</v>
      </c>
      <c r="AF105" s="87" t="s">
        <v>533</v>
      </c>
      <c r="AG105" s="87" t="b">
        <v>0</v>
      </c>
      <c r="AH105" s="87" t="s">
        <v>517</v>
      </c>
      <c r="AI105" s="87" t="s">
        <v>196</v>
      </c>
      <c r="AJ105" s="87">
        <v>0</v>
      </c>
      <c r="AK105" s="87">
        <v>0</v>
      </c>
      <c r="AL105" s="87"/>
      <c r="AM105" s="87"/>
      <c r="AN105" s="87"/>
      <c r="AO105" s="87"/>
      <c r="AP105" s="87"/>
      <c r="AQ105" s="87"/>
      <c r="AR105" s="87"/>
      <c r="AS105" s="87"/>
      <c r="AT105" s="87">
        <v>1</v>
      </c>
      <c r="AU105" s="87">
        <v>1</v>
      </c>
      <c r="AV105" s="87">
        <v>1</v>
      </c>
      <c r="AW105" s="87" t="s">
        <v>237</v>
      </c>
      <c r="AX105" s="87"/>
      <c r="AY105" s="87"/>
      <c r="AZ105" s="87"/>
      <c r="BA105" s="87"/>
      <c r="BB105" s="87"/>
      <c r="BC105" s="87"/>
      <c r="BD105" s="87"/>
      <c r="BE105" s="87"/>
      <c r="BF105" s="87"/>
      <c r="BG105" s="87" t="s">
        <v>568</v>
      </c>
      <c r="BH105" s="87">
        <v>212</v>
      </c>
      <c r="BI105" s="87">
        <v>300</v>
      </c>
      <c r="BJ105" s="87">
        <v>416</v>
      </c>
      <c r="BK105" s="87">
        <v>1112</v>
      </c>
      <c r="BL105" s="87"/>
      <c r="BM105" s="87" t="s">
        <v>616</v>
      </c>
      <c r="BN105" s="87" t="s">
        <v>662</v>
      </c>
      <c r="BO105" s="87"/>
      <c r="BP105" s="87"/>
      <c r="BQ105" s="118">
        <v>42138.06847222222</v>
      </c>
      <c r="BR105" s="87"/>
      <c r="BS105" s="87" t="b">
        <v>1</v>
      </c>
      <c r="BT105" s="87" t="b">
        <v>0</v>
      </c>
      <c r="BU105" s="87" t="b">
        <v>0</v>
      </c>
      <c r="BV105" s="87"/>
      <c r="BW105" s="87">
        <v>8</v>
      </c>
      <c r="BX105" s="87" t="s">
        <v>765</v>
      </c>
      <c r="BY105" s="87" t="b">
        <v>0</v>
      </c>
      <c r="BZ105" s="87" t="s">
        <v>66</v>
      </c>
      <c r="CA105" s="87">
        <v>1</v>
      </c>
      <c r="CB105" s="87" t="s">
        <v>264</v>
      </c>
      <c r="CC105" s="87"/>
      <c r="CD105" s="87"/>
      <c r="CE105" s="87"/>
      <c r="CF105" s="87"/>
      <c r="CG105" s="87"/>
      <c r="CH105" s="87"/>
      <c r="CI105" s="87"/>
      <c r="CJ105" s="87"/>
      <c r="CK105" s="87"/>
      <c r="CL105" s="87" t="s">
        <v>570</v>
      </c>
      <c r="CM105" s="87">
        <v>1040</v>
      </c>
      <c r="CN105" s="87">
        <v>363</v>
      </c>
      <c r="CO105" s="87">
        <v>647</v>
      </c>
      <c r="CP105" s="87">
        <v>1620</v>
      </c>
      <c r="CQ105" s="87"/>
      <c r="CR105" s="87" t="s">
        <v>618</v>
      </c>
      <c r="CS105" s="87" t="s">
        <v>663</v>
      </c>
      <c r="CT105" s="87" t="s">
        <v>696</v>
      </c>
      <c r="CU105" s="87"/>
      <c r="CV105" s="118">
        <v>43473.66789351852</v>
      </c>
      <c r="CW105" s="87" t="s">
        <v>729</v>
      </c>
      <c r="CX105" s="87" t="b">
        <v>0</v>
      </c>
      <c r="CY105" s="87" t="b">
        <v>0</v>
      </c>
      <c r="CZ105" s="87" t="b">
        <v>0</v>
      </c>
      <c r="DA105" s="87"/>
      <c r="DB105" s="87">
        <v>7</v>
      </c>
      <c r="DC105" s="87" t="s">
        <v>765</v>
      </c>
      <c r="DD105" s="87" t="b">
        <v>0</v>
      </c>
      <c r="DE105" s="87" t="s">
        <v>66</v>
      </c>
      <c r="DF105" s="87">
        <v>1</v>
      </c>
      <c r="DG105" s="87">
        <v>13</v>
      </c>
      <c r="DH105" s="87">
        <v>13</v>
      </c>
      <c r="DI105" s="87">
        <v>2</v>
      </c>
      <c r="DJ105" s="87">
        <v>1</v>
      </c>
      <c r="DK105" s="87">
        <v>6.25</v>
      </c>
      <c r="DL105" s="87">
        <v>1.75</v>
      </c>
    </row>
    <row r="106" spans="1:116" ht="15">
      <c r="A106" s="87" t="s">
        <v>481</v>
      </c>
      <c r="B106" s="87" t="s">
        <v>517</v>
      </c>
      <c r="C106" s="87" t="s">
        <v>237</v>
      </c>
      <c r="D106" s="87" t="s">
        <v>266</v>
      </c>
      <c r="E106" s="87"/>
      <c r="F106" s="87" t="s">
        <v>286</v>
      </c>
      <c r="G106" s="118">
        <v>43700.974270833336</v>
      </c>
      <c r="H106" s="87" t="s">
        <v>288</v>
      </c>
      <c r="I106" s="87"/>
      <c r="J106" s="87"/>
      <c r="K106" s="87"/>
      <c r="L106" s="87"/>
      <c r="M106" s="87" t="s">
        <v>340</v>
      </c>
      <c r="N106" s="118">
        <v>43700.974270833336</v>
      </c>
      <c r="O106" s="118">
        <v>43700</v>
      </c>
      <c r="P106" s="119">
        <v>0.9742708333333333</v>
      </c>
      <c r="Q106" s="87" t="s">
        <v>429</v>
      </c>
      <c r="R106" s="87"/>
      <c r="S106" s="87"/>
      <c r="T106" s="87" t="s">
        <v>481</v>
      </c>
      <c r="U106" s="87"/>
      <c r="V106" s="87" t="b">
        <v>0</v>
      </c>
      <c r="W106" s="87">
        <v>0</v>
      </c>
      <c r="X106" s="87"/>
      <c r="Y106" s="87" t="b">
        <v>0</v>
      </c>
      <c r="Z106" s="87" t="s">
        <v>531</v>
      </c>
      <c r="AA106" s="87"/>
      <c r="AB106" s="87"/>
      <c r="AC106" s="87" t="b">
        <v>0</v>
      </c>
      <c r="AD106" s="87">
        <v>10</v>
      </c>
      <c r="AE106" s="87" t="s">
        <v>517</v>
      </c>
      <c r="AF106" s="87" t="s">
        <v>533</v>
      </c>
      <c r="AG106" s="87" t="b">
        <v>0</v>
      </c>
      <c r="AH106" s="87" t="s">
        <v>517</v>
      </c>
      <c r="AI106" s="87" t="s">
        <v>196</v>
      </c>
      <c r="AJ106" s="87">
        <v>0</v>
      </c>
      <c r="AK106" s="87">
        <v>0</v>
      </c>
      <c r="AL106" s="87"/>
      <c r="AM106" s="87"/>
      <c r="AN106" s="87"/>
      <c r="AO106" s="87"/>
      <c r="AP106" s="87"/>
      <c r="AQ106" s="87"/>
      <c r="AR106" s="87"/>
      <c r="AS106" s="87"/>
      <c r="AT106" s="87">
        <v>1</v>
      </c>
      <c r="AU106" s="87">
        <v>1</v>
      </c>
      <c r="AV106" s="87">
        <v>1</v>
      </c>
      <c r="AW106" s="87" t="s">
        <v>237</v>
      </c>
      <c r="AX106" s="87"/>
      <c r="AY106" s="87"/>
      <c r="AZ106" s="87"/>
      <c r="BA106" s="87"/>
      <c r="BB106" s="87"/>
      <c r="BC106" s="87"/>
      <c r="BD106" s="87"/>
      <c r="BE106" s="87"/>
      <c r="BF106" s="87"/>
      <c r="BG106" s="87" t="s">
        <v>568</v>
      </c>
      <c r="BH106" s="87">
        <v>212</v>
      </c>
      <c r="BI106" s="87">
        <v>300</v>
      </c>
      <c r="BJ106" s="87">
        <v>416</v>
      </c>
      <c r="BK106" s="87">
        <v>1112</v>
      </c>
      <c r="BL106" s="87"/>
      <c r="BM106" s="87" t="s">
        <v>616</v>
      </c>
      <c r="BN106" s="87" t="s">
        <v>662</v>
      </c>
      <c r="BO106" s="87"/>
      <c r="BP106" s="87"/>
      <c r="BQ106" s="118">
        <v>42138.06847222222</v>
      </c>
      <c r="BR106" s="87"/>
      <c r="BS106" s="87" t="b">
        <v>1</v>
      </c>
      <c r="BT106" s="87" t="b">
        <v>0</v>
      </c>
      <c r="BU106" s="87" t="b">
        <v>0</v>
      </c>
      <c r="BV106" s="87"/>
      <c r="BW106" s="87">
        <v>8</v>
      </c>
      <c r="BX106" s="87" t="s">
        <v>765</v>
      </c>
      <c r="BY106" s="87" t="b">
        <v>0</v>
      </c>
      <c r="BZ106" s="87" t="s">
        <v>66</v>
      </c>
      <c r="CA106" s="87">
        <v>1</v>
      </c>
      <c r="CB106" s="87" t="s">
        <v>266</v>
      </c>
      <c r="CC106" s="87"/>
      <c r="CD106" s="87"/>
      <c r="CE106" s="87"/>
      <c r="CF106" s="87"/>
      <c r="CG106" s="87"/>
      <c r="CH106" s="87"/>
      <c r="CI106" s="87"/>
      <c r="CJ106" s="87"/>
      <c r="CK106" s="87"/>
      <c r="CL106" s="87" t="s">
        <v>569</v>
      </c>
      <c r="CM106" s="87">
        <v>53</v>
      </c>
      <c r="CN106" s="87">
        <v>143</v>
      </c>
      <c r="CO106" s="87">
        <v>70</v>
      </c>
      <c r="CP106" s="87">
        <v>61</v>
      </c>
      <c r="CQ106" s="87"/>
      <c r="CR106" s="87" t="s">
        <v>617</v>
      </c>
      <c r="CS106" s="87"/>
      <c r="CT106" s="87"/>
      <c r="CU106" s="87"/>
      <c r="CV106" s="118">
        <v>43009.83945601852</v>
      </c>
      <c r="CW106" s="87" t="s">
        <v>728</v>
      </c>
      <c r="CX106" s="87" t="b">
        <v>1</v>
      </c>
      <c r="CY106" s="87" t="b">
        <v>0</v>
      </c>
      <c r="CZ106" s="87" t="b">
        <v>0</v>
      </c>
      <c r="DA106" s="87"/>
      <c r="DB106" s="87">
        <v>1</v>
      </c>
      <c r="DC106" s="87"/>
      <c r="DD106" s="87" t="b">
        <v>0</v>
      </c>
      <c r="DE106" s="87" t="s">
        <v>66</v>
      </c>
      <c r="DF106" s="87">
        <v>1</v>
      </c>
      <c r="DG106" s="87">
        <v>13</v>
      </c>
      <c r="DH106" s="87">
        <v>13</v>
      </c>
      <c r="DI106" s="87">
        <v>2</v>
      </c>
      <c r="DJ106" s="87">
        <v>1</v>
      </c>
      <c r="DK106" s="87">
        <v>6.25</v>
      </c>
      <c r="DL106" s="87">
        <v>1.75</v>
      </c>
    </row>
    <row r="107" spans="1:116" ht="15">
      <c r="A107" s="87" t="s">
        <v>480</v>
      </c>
      <c r="B107" s="87" t="s">
        <v>478</v>
      </c>
      <c r="C107" s="87" t="s">
        <v>236</v>
      </c>
      <c r="D107" s="87" t="s">
        <v>235</v>
      </c>
      <c r="E107" s="87"/>
      <c r="F107" s="87" t="s">
        <v>285</v>
      </c>
      <c r="G107" s="118">
        <v>43700.540914351855</v>
      </c>
      <c r="H107" s="87" t="s">
        <v>287</v>
      </c>
      <c r="I107" s="87"/>
      <c r="J107" s="87"/>
      <c r="K107" s="87"/>
      <c r="L107" s="87"/>
      <c r="M107" s="87" t="s">
        <v>339</v>
      </c>
      <c r="N107" s="118">
        <v>43700.540914351855</v>
      </c>
      <c r="O107" s="118">
        <v>43700</v>
      </c>
      <c r="P107" s="119">
        <v>0.5409143518518519</v>
      </c>
      <c r="Q107" s="87" t="s">
        <v>428</v>
      </c>
      <c r="R107" s="87"/>
      <c r="S107" s="87"/>
      <c r="T107" s="87" t="s">
        <v>480</v>
      </c>
      <c r="U107" s="87"/>
      <c r="V107" s="87" t="b">
        <v>0</v>
      </c>
      <c r="W107" s="87">
        <v>0</v>
      </c>
      <c r="X107" s="87"/>
      <c r="Y107" s="87" t="b">
        <v>0</v>
      </c>
      <c r="Z107" s="87" t="s">
        <v>531</v>
      </c>
      <c r="AA107" s="87"/>
      <c r="AB107" s="87"/>
      <c r="AC107" s="87" t="b">
        <v>0</v>
      </c>
      <c r="AD107" s="87">
        <v>2</v>
      </c>
      <c r="AE107" s="87" t="s">
        <v>478</v>
      </c>
      <c r="AF107" s="87" t="s">
        <v>533</v>
      </c>
      <c r="AG107" s="87" t="b">
        <v>0</v>
      </c>
      <c r="AH107" s="87" t="s">
        <v>478</v>
      </c>
      <c r="AI107" s="87" t="s">
        <v>196</v>
      </c>
      <c r="AJ107" s="87">
        <v>0</v>
      </c>
      <c r="AK107" s="87">
        <v>0</v>
      </c>
      <c r="AL107" s="87"/>
      <c r="AM107" s="87"/>
      <c r="AN107" s="87"/>
      <c r="AO107" s="87"/>
      <c r="AP107" s="87"/>
      <c r="AQ107" s="87"/>
      <c r="AR107" s="87"/>
      <c r="AS107" s="87"/>
      <c r="AT107" s="87">
        <v>1</v>
      </c>
      <c r="AU107" s="87">
        <v>7</v>
      </c>
      <c r="AV107" s="87">
        <v>7</v>
      </c>
      <c r="AW107" s="87" t="s">
        <v>236</v>
      </c>
      <c r="AX107" s="87"/>
      <c r="AY107" s="87"/>
      <c r="AZ107" s="87"/>
      <c r="BA107" s="87"/>
      <c r="BB107" s="87"/>
      <c r="BC107" s="87"/>
      <c r="BD107" s="87"/>
      <c r="BE107" s="87"/>
      <c r="BF107" s="87"/>
      <c r="BG107" s="87" t="s">
        <v>567</v>
      </c>
      <c r="BH107" s="87">
        <v>143</v>
      </c>
      <c r="BI107" s="87">
        <v>262</v>
      </c>
      <c r="BJ107" s="87">
        <v>9</v>
      </c>
      <c r="BK107" s="87">
        <v>15</v>
      </c>
      <c r="BL107" s="87"/>
      <c r="BM107" s="87" t="s">
        <v>615</v>
      </c>
      <c r="BN107" s="87" t="s">
        <v>661</v>
      </c>
      <c r="BO107" s="87" t="s">
        <v>695</v>
      </c>
      <c r="BP107" s="87"/>
      <c r="BQ107" s="118">
        <v>43578.39686342593</v>
      </c>
      <c r="BR107" s="87" t="s">
        <v>727</v>
      </c>
      <c r="BS107" s="87" t="b">
        <v>0</v>
      </c>
      <c r="BT107" s="87" t="b">
        <v>0</v>
      </c>
      <c r="BU107" s="87" t="b">
        <v>0</v>
      </c>
      <c r="BV107" s="87"/>
      <c r="BW107" s="87">
        <v>2</v>
      </c>
      <c r="BX107" s="87" t="s">
        <v>765</v>
      </c>
      <c r="BY107" s="87" t="b">
        <v>0</v>
      </c>
      <c r="BZ107" s="87" t="s">
        <v>66</v>
      </c>
      <c r="CA107" s="87">
        <v>7</v>
      </c>
      <c r="CB107" s="87" t="s">
        <v>235</v>
      </c>
      <c r="CC107" s="87"/>
      <c r="CD107" s="87"/>
      <c r="CE107" s="87"/>
      <c r="CF107" s="87"/>
      <c r="CG107" s="87"/>
      <c r="CH107" s="87"/>
      <c r="CI107" s="87"/>
      <c r="CJ107" s="87"/>
      <c r="CK107" s="87"/>
      <c r="CL107" s="87" t="s">
        <v>566</v>
      </c>
      <c r="CM107" s="87">
        <v>944</v>
      </c>
      <c r="CN107" s="87">
        <v>1904</v>
      </c>
      <c r="CO107" s="87">
        <v>10129</v>
      </c>
      <c r="CP107" s="87">
        <v>1303</v>
      </c>
      <c r="CQ107" s="87"/>
      <c r="CR107" s="87" t="s">
        <v>614</v>
      </c>
      <c r="CS107" s="87" t="s">
        <v>661</v>
      </c>
      <c r="CT107" s="87" t="s">
        <v>694</v>
      </c>
      <c r="CU107" s="87"/>
      <c r="CV107" s="118">
        <v>39154.718043981484</v>
      </c>
      <c r="CW107" s="87" t="s">
        <v>726</v>
      </c>
      <c r="CX107" s="87" t="b">
        <v>0</v>
      </c>
      <c r="CY107" s="87" t="b">
        <v>0</v>
      </c>
      <c r="CZ107" s="87" t="b">
        <v>1</v>
      </c>
      <c r="DA107" s="87"/>
      <c r="DB107" s="87">
        <v>144</v>
      </c>
      <c r="DC107" s="87" t="s">
        <v>766</v>
      </c>
      <c r="DD107" s="87" t="b">
        <v>0</v>
      </c>
      <c r="DE107" s="87" t="s">
        <v>66</v>
      </c>
      <c r="DF107" s="87">
        <v>7</v>
      </c>
      <c r="DG107" s="87">
        <v>19</v>
      </c>
      <c r="DH107" s="87">
        <v>19</v>
      </c>
      <c r="DI107" s="87">
        <v>2</v>
      </c>
      <c r="DJ107" s="87">
        <v>1</v>
      </c>
      <c r="DK107" s="87">
        <v>17.25</v>
      </c>
      <c r="DL107" s="87">
        <v>17.75</v>
      </c>
    </row>
    <row r="108" spans="1:116" ht="15">
      <c r="A108" s="87" t="s">
        <v>479</v>
      </c>
      <c r="B108" s="87" t="s">
        <v>478</v>
      </c>
      <c r="C108" s="87" t="s">
        <v>235</v>
      </c>
      <c r="D108" s="87" t="s">
        <v>236</v>
      </c>
      <c r="E108" s="87"/>
      <c r="F108" s="87" t="s">
        <v>285</v>
      </c>
      <c r="G108" s="118">
        <v>43699.552766203706</v>
      </c>
      <c r="H108" s="87" t="s">
        <v>287</v>
      </c>
      <c r="I108" s="87"/>
      <c r="J108" s="87"/>
      <c r="K108" s="87"/>
      <c r="L108" s="87"/>
      <c r="M108" s="87" t="s">
        <v>338</v>
      </c>
      <c r="N108" s="118">
        <v>43699.552766203706</v>
      </c>
      <c r="O108" s="118">
        <v>43699</v>
      </c>
      <c r="P108" s="119">
        <v>0.5527662037037037</v>
      </c>
      <c r="Q108" s="87" t="s">
        <v>427</v>
      </c>
      <c r="R108" s="87"/>
      <c r="S108" s="87"/>
      <c r="T108" s="87" t="s">
        <v>479</v>
      </c>
      <c r="U108" s="87"/>
      <c r="V108" s="87" t="b">
        <v>0</v>
      </c>
      <c r="W108" s="87">
        <v>0</v>
      </c>
      <c r="X108" s="87"/>
      <c r="Y108" s="87" t="b">
        <v>0</v>
      </c>
      <c r="Z108" s="87" t="s">
        <v>531</v>
      </c>
      <c r="AA108" s="87"/>
      <c r="AB108" s="87"/>
      <c r="AC108" s="87" t="b">
        <v>0</v>
      </c>
      <c r="AD108" s="87">
        <v>2</v>
      </c>
      <c r="AE108" s="87" t="s">
        <v>478</v>
      </c>
      <c r="AF108" s="87" t="s">
        <v>533</v>
      </c>
      <c r="AG108" s="87" t="b">
        <v>0</v>
      </c>
      <c r="AH108" s="87" t="s">
        <v>478</v>
      </c>
      <c r="AI108" s="87" t="s">
        <v>196</v>
      </c>
      <c r="AJ108" s="87">
        <v>0</v>
      </c>
      <c r="AK108" s="87">
        <v>0</v>
      </c>
      <c r="AL108" s="87"/>
      <c r="AM108" s="87"/>
      <c r="AN108" s="87"/>
      <c r="AO108" s="87"/>
      <c r="AP108" s="87"/>
      <c r="AQ108" s="87"/>
      <c r="AR108" s="87"/>
      <c r="AS108" s="87"/>
      <c r="AT108" s="87">
        <v>1</v>
      </c>
      <c r="AU108" s="87">
        <v>7</v>
      </c>
      <c r="AV108" s="87">
        <v>7</v>
      </c>
      <c r="AW108" s="87" t="s">
        <v>235</v>
      </c>
      <c r="AX108" s="87"/>
      <c r="AY108" s="87"/>
      <c r="AZ108" s="87"/>
      <c r="BA108" s="87"/>
      <c r="BB108" s="87"/>
      <c r="BC108" s="87"/>
      <c r="BD108" s="87"/>
      <c r="BE108" s="87"/>
      <c r="BF108" s="87"/>
      <c r="BG108" s="87" t="s">
        <v>566</v>
      </c>
      <c r="BH108" s="87">
        <v>944</v>
      </c>
      <c r="BI108" s="87">
        <v>1904</v>
      </c>
      <c r="BJ108" s="87">
        <v>10129</v>
      </c>
      <c r="BK108" s="87">
        <v>1303</v>
      </c>
      <c r="BL108" s="87"/>
      <c r="BM108" s="87" t="s">
        <v>614</v>
      </c>
      <c r="BN108" s="87" t="s">
        <v>661</v>
      </c>
      <c r="BO108" s="87" t="s">
        <v>694</v>
      </c>
      <c r="BP108" s="87"/>
      <c r="BQ108" s="118">
        <v>39154.718043981484</v>
      </c>
      <c r="BR108" s="87" t="s">
        <v>726</v>
      </c>
      <c r="BS108" s="87" t="b">
        <v>0</v>
      </c>
      <c r="BT108" s="87" t="b">
        <v>0</v>
      </c>
      <c r="BU108" s="87" t="b">
        <v>1</v>
      </c>
      <c r="BV108" s="87"/>
      <c r="BW108" s="87">
        <v>144</v>
      </c>
      <c r="BX108" s="87" t="s">
        <v>766</v>
      </c>
      <c r="BY108" s="87" t="b">
        <v>0</v>
      </c>
      <c r="BZ108" s="87" t="s">
        <v>66</v>
      </c>
      <c r="CA108" s="87">
        <v>7</v>
      </c>
      <c r="CB108" s="87" t="s">
        <v>236</v>
      </c>
      <c r="CC108" s="87"/>
      <c r="CD108" s="87"/>
      <c r="CE108" s="87"/>
      <c r="CF108" s="87"/>
      <c r="CG108" s="87"/>
      <c r="CH108" s="87"/>
      <c r="CI108" s="87"/>
      <c r="CJ108" s="87"/>
      <c r="CK108" s="87"/>
      <c r="CL108" s="87" t="s">
        <v>567</v>
      </c>
      <c r="CM108" s="87">
        <v>143</v>
      </c>
      <c r="CN108" s="87">
        <v>262</v>
      </c>
      <c r="CO108" s="87">
        <v>9</v>
      </c>
      <c r="CP108" s="87">
        <v>15</v>
      </c>
      <c r="CQ108" s="87"/>
      <c r="CR108" s="87" t="s">
        <v>615</v>
      </c>
      <c r="CS108" s="87" t="s">
        <v>661</v>
      </c>
      <c r="CT108" s="87" t="s">
        <v>695</v>
      </c>
      <c r="CU108" s="87"/>
      <c r="CV108" s="118">
        <v>43578.39686342593</v>
      </c>
      <c r="CW108" s="87" t="s">
        <v>727</v>
      </c>
      <c r="CX108" s="87" t="b">
        <v>0</v>
      </c>
      <c r="CY108" s="87" t="b">
        <v>0</v>
      </c>
      <c r="CZ108" s="87" t="b">
        <v>0</v>
      </c>
      <c r="DA108" s="87"/>
      <c r="DB108" s="87">
        <v>2</v>
      </c>
      <c r="DC108" s="87" t="s">
        <v>765</v>
      </c>
      <c r="DD108" s="87" t="b">
        <v>0</v>
      </c>
      <c r="DE108" s="87" t="s">
        <v>66</v>
      </c>
      <c r="DF108" s="87">
        <v>7</v>
      </c>
      <c r="DG108" s="87">
        <v>19</v>
      </c>
      <c r="DH108" s="87">
        <v>19</v>
      </c>
      <c r="DI108" s="87">
        <v>2</v>
      </c>
      <c r="DJ108" s="87">
        <v>1</v>
      </c>
      <c r="DK108" s="87">
        <v>18.25</v>
      </c>
      <c r="DL108" s="87">
        <v>17.75</v>
      </c>
    </row>
    <row r="109" spans="1:116" ht="15">
      <c r="A109" s="87" t="s">
        <v>480</v>
      </c>
      <c r="B109" s="87" t="s">
        <v>478</v>
      </c>
      <c r="C109" s="87" t="s">
        <v>236</v>
      </c>
      <c r="D109" s="87" t="s">
        <v>234</v>
      </c>
      <c r="E109" s="87"/>
      <c r="F109" s="87" t="s">
        <v>286</v>
      </c>
      <c r="G109" s="118">
        <v>43700.540914351855</v>
      </c>
      <c r="H109" s="87" t="s">
        <v>287</v>
      </c>
      <c r="I109" s="87"/>
      <c r="J109" s="87"/>
      <c r="K109" s="87"/>
      <c r="L109" s="87"/>
      <c r="M109" s="87" t="s">
        <v>339</v>
      </c>
      <c r="N109" s="118">
        <v>43700.540914351855</v>
      </c>
      <c r="O109" s="118">
        <v>43700</v>
      </c>
      <c r="P109" s="119">
        <v>0.5409143518518519</v>
      </c>
      <c r="Q109" s="87" t="s">
        <v>428</v>
      </c>
      <c r="R109" s="87"/>
      <c r="S109" s="87"/>
      <c r="T109" s="87" t="s">
        <v>480</v>
      </c>
      <c r="U109" s="87"/>
      <c r="V109" s="87" t="b">
        <v>0</v>
      </c>
      <c r="W109" s="87">
        <v>0</v>
      </c>
      <c r="X109" s="87"/>
      <c r="Y109" s="87" t="b">
        <v>0</v>
      </c>
      <c r="Z109" s="87" t="s">
        <v>531</v>
      </c>
      <c r="AA109" s="87"/>
      <c r="AB109" s="87"/>
      <c r="AC109" s="87" t="b">
        <v>0</v>
      </c>
      <c r="AD109" s="87">
        <v>2</v>
      </c>
      <c r="AE109" s="87" t="s">
        <v>478</v>
      </c>
      <c r="AF109" s="87" t="s">
        <v>533</v>
      </c>
      <c r="AG109" s="87" t="b">
        <v>0</v>
      </c>
      <c r="AH109" s="87" t="s">
        <v>478</v>
      </c>
      <c r="AI109" s="87" t="s">
        <v>196</v>
      </c>
      <c r="AJ109" s="87">
        <v>0</v>
      </c>
      <c r="AK109" s="87">
        <v>0</v>
      </c>
      <c r="AL109" s="87"/>
      <c r="AM109" s="87"/>
      <c r="AN109" s="87"/>
      <c r="AO109" s="87"/>
      <c r="AP109" s="87"/>
      <c r="AQ109" s="87"/>
      <c r="AR109" s="87"/>
      <c r="AS109" s="87"/>
      <c r="AT109" s="87">
        <v>1</v>
      </c>
      <c r="AU109" s="87">
        <v>7</v>
      </c>
      <c r="AV109" s="87">
        <v>7</v>
      </c>
      <c r="AW109" s="87" t="s">
        <v>236</v>
      </c>
      <c r="AX109" s="87"/>
      <c r="AY109" s="87"/>
      <c r="AZ109" s="87"/>
      <c r="BA109" s="87"/>
      <c r="BB109" s="87"/>
      <c r="BC109" s="87"/>
      <c r="BD109" s="87"/>
      <c r="BE109" s="87"/>
      <c r="BF109" s="87"/>
      <c r="BG109" s="87" t="s">
        <v>567</v>
      </c>
      <c r="BH109" s="87">
        <v>143</v>
      </c>
      <c r="BI109" s="87">
        <v>262</v>
      </c>
      <c r="BJ109" s="87">
        <v>9</v>
      </c>
      <c r="BK109" s="87">
        <v>15</v>
      </c>
      <c r="BL109" s="87"/>
      <c r="BM109" s="87" t="s">
        <v>615</v>
      </c>
      <c r="BN109" s="87" t="s">
        <v>661</v>
      </c>
      <c r="BO109" s="87" t="s">
        <v>695</v>
      </c>
      <c r="BP109" s="87"/>
      <c r="BQ109" s="118">
        <v>43578.39686342593</v>
      </c>
      <c r="BR109" s="87" t="s">
        <v>727</v>
      </c>
      <c r="BS109" s="87" t="b">
        <v>0</v>
      </c>
      <c r="BT109" s="87" t="b">
        <v>0</v>
      </c>
      <c r="BU109" s="87" t="b">
        <v>0</v>
      </c>
      <c r="BV109" s="87"/>
      <c r="BW109" s="87">
        <v>2</v>
      </c>
      <c r="BX109" s="87" t="s">
        <v>765</v>
      </c>
      <c r="BY109" s="87" t="b">
        <v>0</v>
      </c>
      <c r="BZ109" s="87" t="s">
        <v>66</v>
      </c>
      <c r="CA109" s="87">
        <v>7</v>
      </c>
      <c r="CB109" s="87" t="s">
        <v>234</v>
      </c>
      <c r="CC109" s="87"/>
      <c r="CD109" s="87"/>
      <c r="CE109" s="87"/>
      <c r="CF109" s="87"/>
      <c r="CG109" s="87"/>
      <c r="CH109" s="87"/>
      <c r="CI109" s="87"/>
      <c r="CJ109" s="87"/>
      <c r="CK109" s="87"/>
      <c r="CL109" s="87" t="s">
        <v>565</v>
      </c>
      <c r="CM109" s="87">
        <v>209</v>
      </c>
      <c r="CN109" s="87">
        <v>393</v>
      </c>
      <c r="CO109" s="87">
        <v>243</v>
      </c>
      <c r="CP109" s="87">
        <v>9</v>
      </c>
      <c r="CQ109" s="87"/>
      <c r="CR109" s="87"/>
      <c r="CS109" s="87"/>
      <c r="CT109" s="87" t="s">
        <v>693</v>
      </c>
      <c r="CU109" s="87"/>
      <c r="CV109" s="118">
        <v>40552.56486111111</v>
      </c>
      <c r="CW109" s="87"/>
      <c r="CX109" s="87" t="b">
        <v>1</v>
      </c>
      <c r="CY109" s="87" t="b">
        <v>0</v>
      </c>
      <c r="CZ109" s="87" t="b">
        <v>0</v>
      </c>
      <c r="DA109" s="87"/>
      <c r="DB109" s="87">
        <v>20</v>
      </c>
      <c r="DC109" s="87" t="s">
        <v>765</v>
      </c>
      <c r="DD109" s="87" t="b">
        <v>0</v>
      </c>
      <c r="DE109" s="87" t="s">
        <v>66</v>
      </c>
      <c r="DF109" s="87">
        <v>7</v>
      </c>
      <c r="DG109" s="87">
        <v>19</v>
      </c>
      <c r="DH109" s="87">
        <v>19</v>
      </c>
      <c r="DI109" s="87">
        <v>2</v>
      </c>
      <c r="DJ109" s="87">
        <v>1</v>
      </c>
      <c r="DK109" s="87">
        <v>17.25</v>
      </c>
      <c r="DL109" s="87">
        <v>17.75</v>
      </c>
    </row>
    <row r="110" spans="1:116" ht="15">
      <c r="A110" s="87" t="s">
        <v>478</v>
      </c>
      <c r="B110" s="87" t="s">
        <v>478</v>
      </c>
      <c r="C110" s="87" t="s">
        <v>234</v>
      </c>
      <c r="D110" s="87" t="s">
        <v>236</v>
      </c>
      <c r="E110" s="87"/>
      <c r="F110" s="87" t="s">
        <v>285</v>
      </c>
      <c r="G110" s="118">
        <v>43699.54907407407</v>
      </c>
      <c r="H110" s="87" t="s">
        <v>287</v>
      </c>
      <c r="I110" s="87" t="s">
        <v>306</v>
      </c>
      <c r="J110" s="87" t="s">
        <v>313</v>
      </c>
      <c r="K110" s="87"/>
      <c r="L110" s="87"/>
      <c r="M110" s="87" t="s">
        <v>337</v>
      </c>
      <c r="N110" s="118">
        <v>43699.54907407407</v>
      </c>
      <c r="O110" s="118">
        <v>43699</v>
      </c>
      <c r="P110" s="119">
        <v>0.549074074074074</v>
      </c>
      <c r="Q110" s="87" t="s">
        <v>426</v>
      </c>
      <c r="R110" s="87"/>
      <c r="S110" s="87"/>
      <c r="T110" s="87" t="s">
        <v>478</v>
      </c>
      <c r="U110" s="87"/>
      <c r="V110" s="87" t="b">
        <v>0</v>
      </c>
      <c r="W110" s="87">
        <v>7</v>
      </c>
      <c r="X110" s="87"/>
      <c r="Y110" s="87" t="b">
        <v>0</v>
      </c>
      <c r="Z110" s="87" t="s">
        <v>531</v>
      </c>
      <c r="AA110" s="87"/>
      <c r="AB110" s="87"/>
      <c r="AC110" s="87" t="b">
        <v>0</v>
      </c>
      <c r="AD110" s="87">
        <v>2</v>
      </c>
      <c r="AE110" s="87"/>
      <c r="AF110" s="87" t="s">
        <v>533</v>
      </c>
      <c r="AG110" s="87" t="b">
        <v>0</v>
      </c>
      <c r="AH110" s="87" t="s">
        <v>478</v>
      </c>
      <c r="AI110" s="87" t="s">
        <v>196</v>
      </c>
      <c r="AJ110" s="87">
        <v>0</v>
      </c>
      <c r="AK110" s="87">
        <v>0</v>
      </c>
      <c r="AL110" s="87"/>
      <c r="AM110" s="87"/>
      <c r="AN110" s="87"/>
      <c r="AO110" s="87"/>
      <c r="AP110" s="87"/>
      <c r="AQ110" s="87"/>
      <c r="AR110" s="87"/>
      <c r="AS110" s="87"/>
      <c r="AT110" s="87">
        <v>1</v>
      </c>
      <c r="AU110" s="87">
        <v>7</v>
      </c>
      <c r="AV110" s="87">
        <v>7</v>
      </c>
      <c r="AW110" s="87" t="s">
        <v>234</v>
      </c>
      <c r="AX110" s="87"/>
      <c r="AY110" s="87"/>
      <c r="AZ110" s="87"/>
      <c r="BA110" s="87"/>
      <c r="BB110" s="87"/>
      <c r="BC110" s="87"/>
      <c r="BD110" s="87"/>
      <c r="BE110" s="87"/>
      <c r="BF110" s="87"/>
      <c r="BG110" s="87" t="s">
        <v>565</v>
      </c>
      <c r="BH110" s="87">
        <v>209</v>
      </c>
      <c r="BI110" s="87">
        <v>393</v>
      </c>
      <c r="BJ110" s="87">
        <v>243</v>
      </c>
      <c r="BK110" s="87">
        <v>9</v>
      </c>
      <c r="BL110" s="87"/>
      <c r="BM110" s="87"/>
      <c r="BN110" s="87"/>
      <c r="BO110" s="87" t="s">
        <v>693</v>
      </c>
      <c r="BP110" s="87"/>
      <c r="BQ110" s="118">
        <v>40552.56486111111</v>
      </c>
      <c r="BR110" s="87"/>
      <c r="BS110" s="87" t="b">
        <v>1</v>
      </c>
      <c r="BT110" s="87" t="b">
        <v>0</v>
      </c>
      <c r="BU110" s="87" t="b">
        <v>0</v>
      </c>
      <c r="BV110" s="87"/>
      <c r="BW110" s="87">
        <v>20</v>
      </c>
      <c r="BX110" s="87" t="s">
        <v>765</v>
      </c>
      <c r="BY110" s="87" t="b">
        <v>0</v>
      </c>
      <c r="BZ110" s="87" t="s">
        <v>66</v>
      </c>
      <c r="CA110" s="87">
        <v>7</v>
      </c>
      <c r="CB110" s="87" t="s">
        <v>236</v>
      </c>
      <c r="CC110" s="87"/>
      <c r="CD110" s="87"/>
      <c r="CE110" s="87"/>
      <c r="CF110" s="87"/>
      <c r="CG110" s="87"/>
      <c r="CH110" s="87"/>
      <c r="CI110" s="87"/>
      <c r="CJ110" s="87"/>
      <c r="CK110" s="87"/>
      <c r="CL110" s="87" t="s">
        <v>567</v>
      </c>
      <c r="CM110" s="87">
        <v>143</v>
      </c>
      <c r="CN110" s="87">
        <v>262</v>
      </c>
      <c r="CO110" s="87">
        <v>9</v>
      </c>
      <c r="CP110" s="87">
        <v>15</v>
      </c>
      <c r="CQ110" s="87"/>
      <c r="CR110" s="87" t="s">
        <v>615</v>
      </c>
      <c r="CS110" s="87" t="s">
        <v>661</v>
      </c>
      <c r="CT110" s="87" t="s">
        <v>695</v>
      </c>
      <c r="CU110" s="87"/>
      <c r="CV110" s="118">
        <v>43578.39686342593</v>
      </c>
      <c r="CW110" s="87" t="s">
        <v>727</v>
      </c>
      <c r="CX110" s="87" t="b">
        <v>0</v>
      </c>
      <c r="CY110" s="87" t="b">
        <v>0</v>
      </c>
      <c r="CZ110" s="87" t="b">
        <v>0</v>
      </c>
      <c r="DA110" s="87"/>
      <c r="DB110" s="87">
        <v>2</v>
      </c>
      <c r="DC110" s="87" t="s">
        <v>765</v>
      </c>
      <c r="DD110" s="87" t="b">
        <v>0</v>
      </c>
      <c r="DE110" s="87" t="s">
        <v>66</v>
      </c>
      <c r="DF110" s="87">
        <v>7</v>
      </c>
      <c r="DG110" s="87">
        <v>19</v>
      </c>
      <c r="DH110" s="87">
        <v>19</v>
      </c>
      <c r="DI110" s="87">
        <v>1</v>
      </c>
      <c r="DJ110" s="87">
        <v>1</v>
      </c>
      <c r="DK110" s="87">
        <v>17.75</v>
      </c>
      <c r="DL110" s="87">
        <v>17.75</v>
      </c>
    </row>
    <row r="111" spans="1:116" ht="15">
      <c r="A111" s="87" t="s">
        <v>479</v>
      </c>
      <c r="B111" s="87" t="s">
        <v>478</v>
      </c>
      <c r="C111" s="87" t="s">
        <v>235</v>
      </c>
      <c r="D111" s="87" t="s">
        <v>234</v>
      </c>
      <c r="E111" s="87"/>
      <c r="F111" s="87" t="s">
        <v>286</v>
      </c>
      <c r="G111" s="118">
        <v>43699.552766203706</v>
      </c>
      <c r="H111" s="87" t="s">
        <v>287</v>
      </c>
      <c r="I111" s="87"/>
      <c r="J111" s="87"/>
      <c r="K111" s="87"/>
      <c r="L111" s="87"/>
      <c r="M111" s="87" t="s">
        <v>338</v>
      </c>
      <c r="N111" s="118">
        <v>43699.552766203706</v>
      </c>
      <c r="O111" s="118">
        <v>43699</v>
      </c>
      <c r="P111" s="119">
        <v>0.5527662037037037</v>
      </c>
      <c r="Q111" s="87" t="s">
        <v>427</v>
      </c>
      <c r="R111" s="87"/>
      <c r="S111" s="87"/>
      <c r="T111" s="87" t="s">
        <v>479</v>
      </c>
      <c r="U111" s="87"/>
      <c r="V111" s="87" t="b">
        <v>0</v>
      </c>
      <c r="W111" s="87">
        <v>0</v>
      </c>
      <c r="X111" s="87"/>
      <c r="Y111" s="87" t="b">
        <v>0</v>
      </c>
      <c r="Z111" s="87" t="s">
        <v>531</v>
      </c>
      <c r="AA111" s="87"/>
      <c r="AB111" s="87"/>
      <c r="AC111" s="87" t="b">
        <v>0</v>
      </c>
      <c r="AD111" s="87">
        <v>2</v>
      </c>
      <c r="AE111" s="87" t="s">
        <v>478</v>
      </c>
      <c r="AF111" s="87" t="s">
        <v>533</v>
      </c>
      <c r="AG111" s="87" t="b">
        <v>0</v>
      </c>
      <c r="AH111" s="87" t="s">
        <v>478</v>
      </c>
      <c r="AI111" s="87" t="s">
        <v>196</v>
      </c>
      <c r="AJ111" s="87">
        <v>0</v>
      </c>
      <c r="AK111" s="87">
        <v>0</v>
      </c>
      <c r="AL111" s="87"/>
      <c r="AM111" s="87"/>
      <c r="AN111" s="87"/>
      <c r="AO111" s="87"/>
      <c r="AP111" s="87"/>
      <c r="AQ111" s="87"/>
      <c r="AR111" s="87"/>
      <c r="AS111" s="87"/>
      <c r="AT111" s="87">
        <v>1</v>
      </c>
      <c r="AU111" s="87">
        <v>7</v>
      </c>
      <c r="AV111" s="87">
        <v>7</v>
      </c>
      <c r="AW111" s="87" t="s">
        <v>235</v>
      </c>
      <c r="AX111" s="87"/>
      <c r="AY111" s="87"/>
      <c r="AZ111" s="87"/>
      <c r="BA111" s="87"/>
      <c r="BB111" s="87"/>
      <c r="BC111" s="87"/>
      <c r="BD111" s="87"/>
      <c r="BE111" s="87"/>
      <c r="BF111" s="87"/>
      <c r="BG111" s="87" t="s">
        <v>566</v>
      </c>
      <c r="BH111" s="87">
        <v>944</v>
      </c>
      <c r="BI111" s="87">
        <v>1904</v>
      </c>
      <c r="BJ111" s="87">
        <v>10129</v>
      </c>
      <c r="BK111" s="87">
        <v>1303</v>
      </c>
      <c r="BL111" s="87"/>
      <c r="BM111" s="87" t="s">
        <v>614</v>
      </c>
      <c r="BN111" s="87" t="s">
        <v>661</v>
      </c>
      <c r="BO111" s="87" t="s">
        <v>694</v>
      </c>
      <c r="BP111" s="87"/>
      <c r="BQ111" s="118">
        <v>39154.718043981484</v>
      </c>
      <c r="BR111" s="87" t="s">
        <v>726</v>
      </c>
      <c r="BS111" s="87" t="b">
        <v>0</v>
      </c>
      <c r="BT111" s="87" t="b">
        <v>0</v>
      </c>
      <c r="BU111" s="87" t="b">
        <v>1</v>
      </c>
      <c r="BV111" s="87"/>
      <c r="BW111" s="87">
        <v>144</v>
      </c>
      <c r="BX111" s="87" t="s">
        <v>766</v>
      </c>
      <c r="BY111" s="87" t="b">
        <v>0</v>
      </c>
      <c r="BZ111" s="87" t="s">
        <v>66</v>
      </c>
      <c r="CA111" s="87">
        <v>7</v>
      </c>
      <c r="CB111" s="87" t="s">
        <v>234</v>
      </c>
      <c r="CC111" s="87"/>
      <c r="CD111" s="87"/>
      <c r="CE111" s="87"/>
      <c r="CF111" s="87"/>
      <c r="CG111" s="87"/>
      <c r="CH111" s="87"/>
      <c r="CI111" s="87"/>
      <c r="CJ111" s="87"/>
      <c r="CK111" s="87"/>
      <c r="CL111" s="87" t="s">
        <v>565</v>
      </c>
      <c r="CM111" s="87">
        <v>209</v>
      </c>
      <c r="CN111" s="87">
        <v>393</v>
      </c>
      <c r="CO111" s="87">
        <v>243</v>
      </c>
      <c r="CP111" s="87">
        <v>9</v>
      </c>
      <c r="CQ111" s="87"/>
      <c r="CR111" s="87"/>
      <c r="CS111" s="87"/>
      <c r="CT111" s="87" t="s">
        <v>693</v>
      </c>
      <c r="CU111" s="87"/>
      <c r="CV111" s="118">
        <v>40552.56486111111</v>
      </c>
      <c r="CW111" s="87"/>
      <c r="CX111" s="87" t="b">
        <v>1</v>
      </c>
      <c r="CY111" s="87" t="b">
        <v>0</v>
      </c>
      <c r="CZ111" s="87" t="b">
        <v>0</v>
      </c>
      <c r="DA111" s="87"/>
      <c r="DB111" s="87">
        <v>20</v>
      </c>
      <c r="DC111" s="87" t="s">
        <v>765</v>
      </c>
      <c r="DD111" s="87" t="b">
        <v>0</v>
      </c>
      <c r="DE111" s="87" t="s">
        <v>66</v>
      </c>
      <c r="DF111" s="87">
        <v>7</v>
      </c>
      <c r="DG111" s="87">
        <v>19</v>
      </c>
      <c r="DH111" s="87">
        <v>19</v>
      </c>
      <c r="DI111" s="87">
        <v>2</v>
      </c>
      <c r="DJ111" s="87">
        <v>1</v>
      </c>
      <c r="DK111" s="87">
        <v>18.25</v>
      </c>
      <c r="DL111" s="87">
        <v>17.75</v>
      </c>
    </row>
    <row r="112" spans="1:116" ht="15">
      <c r="A112" s="87" t="s">
        <v>478</v>
      </c>
      <c r="B112" s="87" t="s">
        <v>478</v>
      </c>
      <c r="C112" s="87" t="s">
        <v>234</v>
      </c>
      <c r="D112" s="87" t="s">
        <v>235</v>
      </c>
      <c r="E112" s="87"/>
      <c r="F112" s="87" t="s">
        <v>285</v>
      </c>
      <c r="G112" s="118">
        <v>43699.54907407407</v>
      </c>
      <c r="H112" s="87" t="s">
        <v>287</v>
      </c>
      <c r="I112" s="87" t="s">
        <v>306</v>
      </c>
      <c r="J112" s="87" t="s">
        <v>313</v>
      </c>
      <c r="K112" s="87"/>
      <c r="L112" s="87"/>
      <c r="M112" s="87" t="s">
        <v>337</v>
      </c>
      <c r="N112" s="118">
        <v>43699.54907407407</v>
      </c>
      <c r="O112" s="118">
        <v>43699</v>
      </c>
      <c r="P112" s="119">
        <v>0.549074074074074</v>
      </c>
      <c r="Q112" s="87" t="s">
        <v>426</v>
      </c>
      <c r="R112" s="87"/>
      <c r="S112" s="87"/>
      <c r="T112" s="87" t="s">
        <v>478</v>
      </c>
      <c r="U112" s="87"/>
      <c r="V112" s="87" t="b">
        <v>0</v>
      </c>
      <c r="W112" s="87">
        <v>7</v>
      </c>
      <c r="X112" s="87"/>
      <c r="Y112" s="87" t="b">
        <v>0</v>
      </c>
      <c r="Z112" s="87" t="s">
        <v>531</v>
      </c>
      <c r="AA112" s="87"/>
      <c r="AB112" s="87"/>
      <c r="AC112" s="87" t="b">
        <v>0</v>
      </c>
      <c r="AD112" s="87">
        <v>2</v>
      </c>
      <c r="AE112" s="87"/>
      <c r="AF112" s="87" t="s">
        <v>533</v>
      </c>
      <c r="AG112" s="87" t="b">
        <v>0</v>
      </c>
      <c r="AH112" s="87" t="s">
        <v>478</v>
      </c>
      <c r="AI112" s="87" t="s">
        <v>196</v>
      </c>
      <c r="AJ112" s="87">
        <v>0</v>
      </c>
      <c r="AK112" s="87">
        <v>0</v>
      </c>
      <c r="AL112" s="87"/>
      <c r="AM112" s="87"/>
      <c r="AN112" s="87"/>
      <c r="AO112" s="87"/>
      <c r="AP112" s="87"/>
      <c r="AQ112" s="87"/>
      <c r="AR112" s="87"/>
      <c r="AS112" s="87"/>
      <c r="AT112" s="87">
        <v>1</v>
      </c>
      <c r="AU112" s="87">
        <v>7</v>
      </c>
      <c r="AV112" s="87">
        <v>7</v>
      </c>
      <c r="AW112" s="87" t="s">
        <v>234</v>
      </c>
      <c r="AX112" s="87"/>
      <c r="AY112" s="87"/>
      <c r="AZ112" s="87"/>
      <c r="BA112" s="87"/>
      <c r="BB112" s="87"/>
      <c r="BC112" s="87"/>
      <c r="BD112" s="87"/>
      <c r="BE112" s="87"/>
      <c r="BF112" s="87"/>
      <c r="BG112" s="87" t="s">
        <v>565</v>
      </c>
      <c r="BH112" s="87">
        <v>209</v>
      </c>
      <c r="BI112" s="87">
        <v>393</v>
      </c>
      <c r="BJ112" s="87">
        <v>243</v>
      </c>
      <c r="BK112" s="87">
        <v>9</v>
      </c>
      <c r="BL112" s="87"/>
      <c r="BM112" s="87"/>
      <c r="BN112" s="87"/>
      <c r="BO112" s="87" t="s">
        <v>693</v>
      </c>
      <c r="BP112" s="87"/>
      <c r="BQ112" s="118">
        <v>40552.56486111111</v>
      </c>
      <c r="BR112" s="87"/>
      <c r="BS112" s="87" t="b">
        <v>1</v>
      </c>
      <c r="BT112" s="87" t="b">
        <v>0</v>
      </c>
      <c r="BU112" s="87" t="b">
        <v>0</v>
      </c>
      <c r="BV112" s="87"/>
      <c r="BW112" s="87">
        <v>20</v>
      </c>
      <c r="BX112" s="87" t="s">
        <v>765</v>
      </c>
      <c r="BY112" s="87" t="b">
        <v>0</v>
      </c>
      <c r="BZ112" s="87" t="s">
        <v>66</v>
      </c>
      <c r="CA112" s="87">
        <v>7</v>
      </c>
      <c r="CB112" s="87" t="s">
        <v>235</v>
      </c>
      <c r="CC112" s="87"/>
      <c r="CD112" s="87"/>
      <c r="CE112" s="87"/>
      <c r="CF112" s="87"/>
      <c r="CG112" s="87"/>
      <c r="CH112" s="87"/>
      <c r="CI112" s="87"/>
      <c r="CJ112" s="87"/>
      <c r="CK112" s="87"/>
      <c r="CL112" s="87" t="s">
        <v>566</v>
      </c>
      <c r="CM112" s="87">
        <v>944</v>
      </c>
      <c r="CN112" s="87">
        <v>1904</v>
      </c>
      <c r="CO112" s="87">
        <v>10129</v>
      </c>
      <c r="CP112" s="87">
        <v>1303</v>
      </c>
      <c r="CQ112" s="87"/>
      <c r="CR112" s="87" t="s">
        <v>614</v>
      </c>
      <c r="CS112" s="87" t="s">
        <v>661</v>
      </c>
      <c r="CT112" s="87" t="s">
        <v>694</v>
      </c>
      <c r="CU112" s="87"/>
      <c r="CV112" s="118">
        <v>39154.718043981484</v>
      </c>
      <c r="CW112" s="87" t="s">
        <v>726</v>
      </c>
      <c r="CX112" s="87" t="b">
        <v>0</v>
      </c>
      <c r="CY112" s="87" t="b">
        <v>0</v>
      </c>
      <c r="CZ112" s="87" t="b">
        <v>1</v>
      </c>
      <c r="DA112" s="87"/>
      <c r="DB112" s="87">
        <v>144</v>
      </c>
      <c r="DC112" s="87" t="s">
        <v>766</v>
      </c>
      <c r="DD112" s="87" t="b">
        <v>0</v>
      </c>
      <c r="DE112" s="87" t="s">
        <v>66</v>
      </c>
      <c r="DF112" s="87">
        <v>7</v>
      </c>
      <c r="DG112" s="87">
        <v>19</v>
      </c>
      <c r="DH112" s="87">
        <v>19</v>
      </c>
      <c r="DI112" s="87">
        <v>1</v>
      </c>
      <c r="DJ112" s="87">
        <v>1</v>
      </c>
      <c r="DK112" s="87">
        <v>17.75</v>
      </c>
      <c r="DL112" s="87">
        <v>17.75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1010</v>
      </c>
      <c r="C1" s="13" t="s">
        <v>1011</v>
      </c>
      <c r="D1" s="13" t="s">
        <v>1012</v>
      </c>
      <c r="E1" s="13" t="s">
        <v>10</v>
      </c>
    </row>
    <row r="2" spans="1:5" ht="15">
      <c r="A2" s="87" t="s">
        <v>529</v>
      </c>
      <c r="B2" s="87">
        <v>1</v>
      </c>
      <c r="C2" s="87">
        <v>2</v>
      </c>
      <c r="D2" s="87">
        <v>-19.25</v>
      </c>
      <c r="E2" s="87" t="s">
        <v>1013</v>
      </c>
    </row>
    <row r="3" spans="1:5" ht="15">
      <c r="A3" s="87" t="s">
        <v>528</v>
      </c>
      <c r="B3" s="87">
        <v>1</v>
      </c>
      <c r="C3" s="87">
        <v>1</v>
      </c>
      <c r="D3" s="87">
        <v>-17.75</v>
      </c>
      <c r="E3" s="87" t="s">
        <v>1014</v>
      </c>
    </row>
    <row r="4" spans="1:5" ht="15">
      <c r="A4" s="87" t="s">
        <v>527</v>
      </c>
      <c r="B4" s="87">
        <v>2</v>
      </c>
      <c r="C4" s="87">
        <v>1</v>
      </c>
      <c r="D4" s="87">
        <v>-16.75</v>
      </c>
      <c r="E4" s="87" t="s">
        <v>1015</v>
      </c>
    </row>
    <row r="5" spans="1:5" ht="15">
      <c r="A5" s="87" t="s">
        <v>526</v>
      </c>
      <c r="B5" s="87">
        <v>3</v>
      </c>
      <c r="C5" s="87">
        <v>1</v>
      </c>
      <c r="D5" s="87">
        <v>-15.75</v>
      </c>
      <c r="E5" s="87" t="s">
        <v>1015</v>
      </c>
    </row>
    <row r="6" spans="1:5" ht="15">
      <c r="A6" s="87" t="s">
        <v>525</v>
      </c>
      <c r="B6" s="87">
        <v>4</v>
      </c>
      <c r="C6" s="87">
        <v>1</v>
      </c>
      <c r="D6" s="87">
        <v>-14.75</v>
      </c>
      <c r="E6" s="87" t="s">
        <v>1015</v>
      </c>
    </row>
    <row r="7" spans="1:5" ht="15">
      <c r="A7" s="87" t="s">
        <v>524</v>
      </c>
      <c r="B7" s="87">
        <v>5</v>
      </c>
      <c r="C7" s="87">
        <v>1</v>
      </c>
      <c r="D7" s="87">
        <v>-13.75</v>
      </c>
      <c r="E7" s="87" t="s">
        <v>1016</v>
      </c>
    </row>
    <row r="8" spans="1:5" ht="15">
      <c r="A8" s="87" t="s">
        <v>523</v>
      </c>
      <c r="B8" s="87">
        <v>6</v>
      </c>
      <c r="C8" s="87">
        <v>2</v>
      </c>
      <c r="D8" s="87">
        <v>-12.75</v>
      </c>
      <c r="E8" s="87" t="s">
        <v>1017</v>
      </c>
    </row>
    <row r="9" spans="1:5" ht="15">
      <c r="A9" s="87" t="s">
        <v>522</v>
      </c>
      <c r="B9" s="87">
        <v>6</v>
      </c>
      <c r="C9" s="87">
        <v>1</v>
      </c>
      <c r="D9" s="87">
        <v>-12.75</v>
      </c>
      <c r="E9" s="87" t="s">
        <v>1018</v>
      </c>
    </row>
    <row r="10" spans="1:5" ht="15">
      <c r="A10" s="87" t="s">
        <v>521</v>
      </c>
      <c r="B10" s="87">
        <v>7</v>
      </c>
      <c r="C10" s="87">
        <v>1</v>
      </c>
      <c r="D10" s="87">
        <v>-11.75</v>
      </c>
      <c r="E10" s="87" t="s">
        <v>1019</v>
      </c>
    </row>
    <row r="11" spans="1:5" ht="15">
      <c r="A11" s="87" t="s">
        <v>520</v>
      </c>
      <c r="B11" s="87">
        <v>8</v>
      </c>
      <c r="C11" s="87">
        <v>1</v>
      </c>
      <c r="D11" s="87">
        <v>-10.75</v>
      </c>
      <c r="E11" s="87" t="s">
        <v>1020</v>
      </c>
    </row>
    <row r="12" spans="1:5" ht="15">
      <c r="A12" s="87" t="s">
        <v>512</v>
      </c>
      <c r="B12" s="87">
        <v>9</v>
      </c>
      <c r="C12" s="87">
        <v>1</v>
      </c>
      <c r="D12" s="87">
        <v>-9.75</v>
      </c>
      <c r="E12" s="87" t="s">
        <v>1021</v>
      </c>
    </row>
    <row r="13" spans="1:5" ht="15">
      <c r="A13" s="87" t="s">
        <v>511</v>
      </c>
      <c r="B13" s="87">
        <v>1</v>
      </c>
      <c r="C13" s="87">
        <v>2</v>
      </c>
      <c r="D13" s="87">
        <v>-18.25</v>
      </c>
      <c r="E13" s="87" t="s">
        <v>1022</v>
      </c>
    </row>
    <row r="14" spans="1:5" ht="15">
      <c r="A14" s="87" t="s">
        <v>510</v>
      </c>
      <c r="B14" s="87">
        <v>1</v>
      </c>
      <c r="C14" s="87">
        <v>2</v>
      </c>
      <c r="D14" s="87">
        <v>-17.25</v>
      </c>
      <c r="E14" s="87" t="s">
        <v>1023</v>
      </c>
    </row>
    <row r="15" spans="1:5" ht="15">
      <c r="A15" s="87" t="s">
        <v>509</v>
      </c>
      <c r="B15" s="87">
        <v>1</v>
      </c>
      <c r="C15" s="87">
        <v>2</v>
      </c>
      <c r="D15" s="87">
        <v>-16.25</v>
      </c>
      <c r="E15" s="87" t="s">
        <v>1024</v>
      </c>
    </row>
    <row r="16" spans="1:5" ht="15">
      <c r="A16" s="87" t="s">
        <v>508</v>
      </c>
      <c r="B16" s="87">
        <v>10</v>
      </c>
      <c r="C16" s="87">
        <v>1</v>
      </c>
      <c r="D16" s="87">
        <v>-8.75</v>
      </c>
      <c r="E16" s="87" t="s">
        <v>1025</v>
      </c>
    </row>
    <row r="17" spans="1:5" ht="15">
      <c r="A17" s="87" t="s">
        <v>507</v>
      </c>
      <c r="B17" s="87">
        <v>11</v>
      </c>
      <c r="C17" s="87">
        <v>2</v>
      </c>
      <c r="D17" s="87">
        <v>-8.75</v>
      </c>
      <c r="E17" s="87" t="s">
        <v>1026</v>
      </c>
    </row>
    <row r="18" spans="1:5" ht="15">
      <c r="A18" s="87" t="s">
        <v>518</v>
      </c>
      <c r="B18" s="87">
        <v>11</v>
      </c>
      <c r="C18" s="87">
        <v>1</v>
      </c>
      <c r="D18" s="87">
        <v>-7.75</v>
      </c>
      <c r="E18" s="87" t="s">
        <v>1019</v>
      </c>
    </row>
    <row r="19" spans="1:5" ht="15">
      <c r="A19" s="87" t="s">
        <v>506</v>
      </c>
      <c r="B19" s="87">
        <v>12</v>
      </c>
      <c r="C19" s="87">
        <v>2</v>
      </c>
      <c r="D19" s="87">
        <v>-5.75</v>
      </c>
      <c r="E19" s="87" t="s">
        <v>1026</v>
      </c>
    </row>
    <row r="20" spans="1:5" ht="15">
      <c r="A20" s="87" t="s">
        <v>519</v>
      </c>
      <c r="B20" s="87">
        <v>12</v>
      </c>
      <c r="C20" s="87">
        <v>1</v>
      </c>
      <c r="D20" s="87">
        <v>-4.75</v>
      </c>
      <c r="E20" s="87" t="s">
        <v>1019</v>
      </c>
    </row>
    <row r="21" spans="1:5" ht="15">
      <c r="A21" s="87" t="s">
        <v>505</v>
      </c>
      <c r="B21" s="87">
        <v>13</v>
      </c>
      <c r="C21" s="87">
        <v>2</v>
      </c>
      <c r="D21" s="87">
        <v>-2.75</v>
      </c>
      <c r="E21" s="87" t="s">
        <v>1026</v>
      </c>
    </row>
    <row r="22" spans="1:5" ht="15">
      <c r="A22" s="87" t="s">
        <v>517</v>
      </c>
      <c r="B22" s="87">
        <v>13</v>
      </c>
      <c r="C22" s="87">
        <v>1</v>
      </c>
      <c r="D22" s="87">
        <v>1.75</v>
      </c>
      <c r="E22" s="87" t="s">
        <v>1019</v>
      </c>
    </row>
    <row r="23" spans="1:5" ht="15">
      <c r="A23" s="87" t="s">
        <v>504</v>
      </c>
      <c r="B23" s="87">
        <v>14</v>
      </c>
      <c r="C23" s="87">
        <v>2</v>
      </c>
      <c r="D23" s="87">
        <v>7.25</v>
      </c>
      <c r="E23" s="87" t="s">
        <v>1027</v>
      </c>
    </row>
    <row r="24" spans="1:5" ht="15">
      <c r="A24" s="87" t="s">
        <v>503</v>
      </c>
      <c r="B24" s="87">
        <v>14</v>
      </c>
      <c r="C24" s="87">
        <v>1</v>
      </c>
      <c r="D24" s="87">
        <v>11.25</v>
      </c>
      <c r="E24" s="87" t="s">
        <v>1028</v>
      </c>
    </row>
    <row r="25" spans="1:5" ht="15">
      <c r="A25" s="87" t="s">
        <v>502</v>
      </c>
      <c r="B25" s="87">
        <v>12</v>
      </c>
      <c r="C25" s="87">
        <v>2</v>
      </c>
      <c r="D25" s="87">
        <v>-4.75</v>
      </c>
      <c r="E25" s="87" t="s">
        <v>1029</v>
      </c>
    </row>
    <row r="26" spans="1:5" ht="15">
      <c r="A26" s="87" t="s">
        <v>501</v>
      </c>
      <c r="B26" s="87">
        <v>11</v>
      </c>
      <c r="C26" s="87">
        <v>2</v>
      </c>
      <c r="D26" s="87">
        <v>-7.75</v>
      </c>
      <c r="E26" s="87" t="s">
        <v>1029</v>
      </c>
    </row>
    <row r="27" spans="1:5" ht="15">
      <c r="A27" s="87" t="s">
        <v>500</v>
      </c>
      <c r="B27" s="87">
        <v>13</v>
      </c>
      <c r="C27" s="87">
        <v>2</v>
      </c>
      <c r="D27" s="87">
        <v>-1.75</v>
      </c>
      <c r="E27" s="87" t="s">
        <v>1029</v>
      </c>
    </row>
    <row r="28" spans="1:5" ht="15">
      <c r="A28" s="87" t="s">
        <v>499</v>
      </c>
      <c r="B28" s="87">
        <v>15</v>
      </c>
      <c r="C28" s="87">
        <v>1</v>
      </c>
      <c r="D28" s="87">
        <v>12.5</v>
      </c>
      <c r="E28" s="87" t="s">
        <v>1030</v>
      </c>
    </row>
    <row r="29" spans="1:5" ht="15">
      <c r="A29" s="87" t="s">
        <v>497</v>
      </c>
      <c r="B29" s="87">
        <v>16</v>
      </c>
      <c r="C29" s="87">
        <v>1</v>
      </c>
      <c r="D29" s="87">
        <v>13.75</v>
      </c>
      <c r="E29" s="87" t="s">
        <v>1031</v>
      </c>
    </row>
    <row r="30" spans="1:5" ht="15">
      <c r="A30" s="87" t="s">
        <v>498</v>
      </c>
      <c r="B30" s="87">
        <v>14</v>
      </c>
      <c r="C30" s="87">
        <v>2</v>
      </c>
      <c r="D30" s="87">
        <v>8.25</v>
      </c>
      <c r="E30" s="87" t="s">
        <v>1031</v>
      </c>
    </row>
    <row r="31" spans="1:5" ht="15">
      <c r="A31" s="87" t="s">
        <v>496</v>
      </c>
      <c r="B31" s="87">
        <v>14</v>
      </c>
      <c r="C31" s="87">
        <v>2</v>
      </c>
      <c r="D31" s="87">
        <v>9.25</v>
      </c>
      <c r="E31" s="87" t="s">
        <v>1032</v>
      </c>
    </row>
    <row r="32" spans="1:5" ht="15">
      <c r="A32" s="87" t="s">
        <v>495</v>
      </c>
      <c r="B32" s="87">
        <v>14</v>
      </c>
      <c r="C32" s="87">
        <v>2</v>
      </c>
      <c r="D32" s="87">
        <v>10.25</v>
      </c>
      <c r="E32" s="87" t="s">
        <v>1033</v>
      </c>
    </row>
    <row r="33" spans="1:5" ht="15">
      <c r="A33" s="87" t="s">
        <v>494</v>
      </c>
      <c r="B33" s="87">
        <v>14</v>
      </c>
      <c r="C33" s="87">
        <v>2</v>
      </c>
      <c r="D33" s="87">
        <v>11.25</v>
      </c>
      <c r="E33" s="87" t="s">
        <v>1034</v>
      </c>
    </row>
    <row r="34" spans="1:5" ht="15">
      <c r="A34" s="87" t="s">
        <v>493</v>
      </c>
      <c r="B34" s="87">
        <v>14</v>
      </c>
      <c r="C34" s="87">
        <v>2</v>
      </c>
      <c r="D34" s="87">
        <v>12.25</v>
      </c>
      <c r="E34" s="87" t="s">
        <v>1035</v>
      </c>
    </row>
    <row r="35" spans="1:5" ht="15">
      <c r="A35" s="87" t="s">
        <v>492</v>
      </c>
      <c r="B35" s="87">
        <v>14</v>
      </c>
      <c r="C35" s="87">
        <v>2</v>
      </c>
      <c r="D35" s="87">
        <v>13.25</v>
      </c>
      <c r="E35" s="87" t="s">
        <v>1036</v>
      </c>
    </row>
    <row r="36" spans="1:5" ht="15">
      <c r="A36" s="87" t="s">
        <v>491</v>
      </c>
      <c r="B36" s="87">
        <v>14</v>
      </c>
      <c r="C36" s="87">
        <v>2</v>
      </c>
      <c r="D36" s="87">
        <v>14.25</v>
      </c>
      <c r="E36" s="87" t="s">
        <v>1037</v>
      </c>
    </row>
    <row r="37" spans="1:5" ht="15">
      <c r="A37" s="87" t="s">
        <v>490</v>
      </c>
      <c r="B37" s="87">
        <v>14</v>
      </c>
      <c r="C37" s="87">
        <v>2</v>
      </c>
      <c r="D37" s="87">
        <v>15.25</v>
      </c>
      <c r="E37" s="87" t="s">
        <v>1038</v>
      </c>
    </row>
    <row r="38" spans="1:5" ht="15">
      <c r="A38" s="87" t="s">
        <v>489</v>
      </c>
      <c r="B38" s="87">
        <v>17</v>
      </c>
      <c r="C38" s="87">
        <v>1</v>
      </c>
      <c r="D38" s="87">
        <v>15</v>
      </c>
      <c r="E38" s="87" t="s">
        <v>1039</v>
      </c>
    </row>
    <row r="39" spans="1:5" ht="15">
      <c r="A39" s="87" t="s">
        <v>488</v>
      </c>
      <c r="B39" s="87">
        <v>18</v>
      </c>
      <c r="C39" s="87">
        <v>2</v>
      </c>
      <c r="D39" s="87">
        <v>16.25</v>
      </c>
      <c r="E39" s="87" t="s">
        <v>1040</v>
      </c>
    </row>
    <row r="40" spans="1:5" ht="15">
      <c r="A40" s="87" t="s">
        <v>487</v>
      </c>
      <c r="B40" s="87">
        <v>18</v>
      </c>
      <c r="C40" s="87">
        <v>1</v>
      </c>
      <c r="D40" s="87">
        <v>16.25</v>
      </c>
      <c r="E40" s="87" t="s">
        <v>1041</v>
      </c>
    </row>
    <row r="41" spans="1:5" ht="15">
      <c r="A41" s="87" t="s">
        <v>486</v>
      </c>
      <c r="B41" s="87">
        <v>13</v>
      </c>
      <c r="C41" s="87">
        <v>2</v>
      </c>
      <c r="D41" s="87">
        <v>-0.75</v>
      </c>
      <c r="E41" s="87" t="s">
        <v>1042</v>
      </c>
    </row>
    <row r="42" spans="1:5" ht="15">
      <c r="A42" s="87" t="s">
        <v>485</v>
      </c>
      <c r="B42" s="87">
        <v>13</v>
      </c>
      <c r="C42" s="87">
        <v>2</v>
      </c>
      <c r="D42" s="87">
        <v>0.25</v>
      </c>
      <c r="E42" s="87" t="s">
        <v>1043</v>
      </c>
    </row>
    <row r="43" spans="1:5" ht="15">
      <c r="A43" s="87" t="s">
        <v>484</v>
      </c>
      <c r="B43" s="87">
        <v>13</v>
      </c>
      <c r="C43" s="87">
        <v>2</v>
      </c>
      <c r="D43" s="87">
        <v>1.25</v>
      </c>
      <c r="E43" s="87" t="s">
        <v>1044</v>
      </c>
    </row>
    <row r="44" spans="1:5" ht="15">
      <c r="A44" s="87" t="s">
        <v>483</v>
      </c>
      <c r="B44" s="87">
        <v>13</v>
      </c>
      <c r="C44" s="87">
        <v>2</v>
      </c>
      <c r="D44" s="87">
        <v>2.25</v>
      </c>
      <c r="E44" s="87" t="s">
        <v>1045</v>
      </c>
    </row>
    <row r="45" spans="1:5" ht="15">
      <c r="A45" s="87" t="s">
        <v>482</v>
      </c>
      <c r="B45" s="87">
        <v>13</v>
      </c>
      <c r="C45" s="87">
        <v>2</v>
      </c>
      <c r="D45" s="87">
        <v>3.25</v>
      </c>
      <c r="E45" s="87" t="s">
        <v>1046</v>
      </c>
    </row>
    <row r="46" spans="1:5" ht="15">
      <c r="A46" s="87" t="s">
        <v>516</v>
      </c>
      <c r="B46" s="87">
        <v>12</v>
      </c>
      <c r="C46" s="87">
        <v>2</v>
      </c>
      <c r="D46" s="87">
        <v>-3.75</v>
      </c>
      <c r="E46" s="87" t="s">
        <v>1047</v>
      </c>
    </row>
    <row r="47" spans="1:5" ht="15">
      <c r="A47" s="87" t="s">
        <v>515</v>
      </c>
      <c r="B47" s="87">
        <v>11</v>
      </c>
      <c r="C47" s="87">
        <v>2</v>
      </c>
      <c r="D47" s="87">
        <v>-6.75</v>
      </c>
      <c r="E47" s="87" t="s">
        <v>1047</v>
      </c>
    </row>
    <row r="48" spans="1:5" ht="15">
      <c r="A48" s="87" t="s">
        <v>514</v>
      </c>
      <c r="B48" s="87">
        <v>13</v>
      </c>
      <c r="C48" s="87">
        <v>2</v>
      </c>
      <c r="D48" s="87">
        <v>4.25</v>
      </c>
      <c r="E48" s="87" t="s">
        <v>1047</v>
      </c>
    </row>
    <row r="49" spans="1:5" ht="15">
      <c r="A49" s="87" t="s">
        <v>513</v>
      </c>
      <c r="B49" s="87">
        <v>13</v>
      </c>
      <c r="C49" s="87">
        <v>2</v>
      </c>
      <c r="D49" s="87">
        <v>5.25</v>
      </c>
      <c r="E49" s="87" t="s">
        <v>1048</v>
      </c>
    </row>
    <row r="50" spans="1:5" ht="15">
      <c r="A50" s="87" t="s">
        <v>481</v>
      </c>
      <c r="B50" s="87">
        <v>13</v>
      </c>
      <c r="C50" s="87">
        <v>2</v>
      </c>
      <c r="D50" s="87">
        <v>6.25</v>
      </c>
      <c r="E50" s="87" t="s">
        <v>1049</v>
      </c>
    </row>
    <row r="51" spans="1:5" ht="15">
      <c r="A51" s="87" t="s">
        <v>480</v>
      </c>
      <c r="B51" s="87">
        <v>19</v>
      </c>
      <c r="C51" s="87">
        <v>2</v>
      </c>
      <c r="D51" s="87">
        <v>17.25</v>
      </c>
      <c r="E51" s="87" t="s">
        <v>1050</v>
      </c>
    </row>
    <row r="52" spans="1:5" ht="15">
      <c r="A52" s="87" t="s">
        <v>478</v>
      </c>
      <c r="B52" s="87">
        <v>19</v>
      </c>
      <c r="C52" s="87">
        <v>1</v>
      </c>
      <c r="D52" s="87">
        <v>17.75</v>
      </c>
      <c r="E52" s="87" t="s">
        <v>1051</v>
      </c>
    </row>
    <row r="53" spans="1:5" ht="15">
      <c r="A53" s="87" t="s">
        <v>479</v>
      </c>
      <c r="B53" s="87">
        <v>19</v>
      </c>
      <c r="C53" s="87">
        <v>2</v>
      </c>
      <c r="D53" s="87">
        <v>18.25</v>
      </c>
      <c r="E53" s="87" t="s">
        <v>1052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5328E6-77EB-484D-9565-F215BD030A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2019-08-30T22:00:53Z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