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<sst xmlns="http://schemas.openxmlformats.org/spreadsheetml/2006/main" count="4446" uniqueCount="1087">
  <si>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</si>
  <si>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</si>
  <si>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</si>
  <si>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</si>
  <si>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</si>
  <si>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</si>
  <si>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</si>
  <si>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</si>
  <si>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</si>
  <si>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</si>
  <si>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</si>
  <si>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</si>
  <si>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</si>
  <si>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</si>
  <si>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</si>
  <si>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</si>
  <si>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</si>
  <si>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</si>
  <si>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</si>
  <si>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</si>
  <si>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</si>
  <si>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</si>
  <si>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</si>
  <si>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</si>
  <si>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</si>
  <si>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</si>
  <si>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</si>
  <si>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</si>
  <si>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</si>
  <si>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</si>
  <si>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</si>
  <si>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</si>
  <si>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</si>
  <si>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</si>
  <si>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</si>
  <si>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</si>
  <si>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</si>
  <si>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</si>
  <si>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</si>
  <si>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</si>
  <si>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</si>
  <si>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</si>
  <si>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</si>
  <si>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</si>
  <si>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</si>
  <si>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</si>
  <si>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</si>
  <si>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</si>
  <si>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</si>
  <si>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</si>
  <si>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</si>
  <si>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</si>
  <si>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</si>
  <si>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</si>
  <si>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</si>
  <si>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</si>
  <si>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</si>
  <si>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</si>
  <si>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</si>
  <si>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</si>
  <si>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</si>
  <si>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</si>
  <si>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</si>
  <si>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</si>
  <si>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</si>
  <si>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</si>
  <si>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</si>
  <si>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</si>
  <si>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</si>
  <si>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</si>
  <si>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</si>
  <si>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</si>
  <si>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</si>
  <si>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</si>
  <si>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</si>
  <si>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</si>
  <si>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</si>
  <si>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</si>
  <si>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</si>
  <si>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</si>
  <si>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</si>
  <si>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</si>
  <si>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</si>
  <si>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</si>
  <si>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</si>
  <si>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</si>
  <si>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</si>
  <si>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</si>
  <si>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</si>
  <si>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</si>
  <si>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</si>
  <si>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</si>
  <si>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</si>
  <si>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</si>
  <si>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</si>
  <si>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</si>
  <si>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</si>
  <si>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</si>
  <si>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</si>
  <si>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</si>
  <si>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</si>
  <si>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</si>
  <si>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</si>
  <si>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</si>
  <si>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</si>
  <si>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</si>
  <si>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</si>
  <si>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</si>
  <si>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</si>
  <si>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</si>
  <si>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</si>
  <si>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</si>
  <si>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</si>
  <si>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</si>
  <si>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</si>
  <si>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</si>
  <si>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</si>
  <si>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</si>
  <si>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</si>
  <si>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</si>
  <si>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</si>
  <si>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</si>
  <si>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</si>
  <si>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</si>
  <si>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</si>
  <si>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</si>
  <si>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</si>
  <si>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</si>
  <si>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</si>
  <si>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</si>
  <si>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</si>
  <si>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</si>
  <si>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</si>
  <si>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</si>
  <si>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</si>
  <si>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</si>
  <si>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</si>
  <si>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</si>
  <si>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</si>
  <si>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</si>
  <si>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</si>
  <si>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</si>
  <si>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</si>
  <si>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</si>
  <si>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</si>
  <si>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</si>
  <si>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</si>
  <si>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</si>
  <si>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</si>
  <si>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</si>
  <si>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</si>
  <si>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</si>
  <si>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</si>
  <si>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</si>
  <si>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</si>
  <si>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</si>
  <si>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</si>
  <si>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</si>
  <si>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</si>
  <si>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</si>
  <si>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</si>
  <si>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</si>
  <si>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</si>
  <si>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</si>
  <si>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</si>
  <si>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</si>
  <si>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</si>
  <si>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</si>
  <si>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</si>
  <si>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</si>
  <si>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</si>
  <si>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</si>
  <si>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</si>
  <si>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</si>
  <si>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</si>
  <si>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</si>
  <si>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</si>
  <si>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</si>
  <si>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</si>
  <si>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</si>
  <si>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</si>
  <si>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</si>
  <si>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</si>
  <si>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</si>
  <si>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</si>
  <si>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</si>
  <si>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</si>
  <si>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</si>
  <si>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</si>
  <si>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</si>
  <si>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</si>
  <si>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</si>
  <si>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</si>
  <si>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</si>
  <si>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</si>
  <si>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</si>
  <si>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</si>
  <si>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</si>
  <si>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</si>
  <si>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</si>
  <si>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</si>
  <si>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</si>
  <si>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</si>
  <si>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</si>
  <si>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</si>
  <si>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</si>
  <si>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</si>
  <si>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</si>
  <si>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</si>
  <si>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</si>
  <si>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</si>
  <si>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</si>
  <si>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</si>
  <si>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</si>
  <si>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mikk_c</t>
  </si>
  <si>
    <t>lr</t>
  </si>
  <si>
    <t>nerdsitu</t>
  </si>
  <si>
    <t>keithjkraus</t>
  </si>
  <si>
    <t>gpuoai</t>
  </si>
  <si>
    <t>lmeyerov</t>
  </si>
  <si>
    <t>bartleyr</t>
  </si>
  <si>
    <t>murraydata</t>
  </si>
  <si>
    <t>animaanandkumar</t>
  </si>
  <si>
    <t>pambilothomas</t>
  </si>
  <si>
    <t>michigan_ai</t>
  </si>
  <si>
    <t>jamaal1124</t>
  </si>
  <si>
    <t>tylersnetwork</t>
  </si>
  <si>
    <t>nodexl_mktng</t>
  </si>
  <si>
    <t>smr_foundation</t>
  </si>
  <si>
    <t>connectedaction</t>
  </si>
  <si>
    <t>mrdoomtr</t>
  </si>
  <si>
    <t>ninarehmehrabi</t>
  </si>
  <si>
    <t>chidambara09</t>
  </si>
  <si>
    <t>fmfrancoise</t>
  </si>
  <si>
    <t>marc_smith</t>
  </si>
  <si>
    <t>vivianfrancos</t>
  </si>
  <si>
    <t>masaomi_kimura</t>
  </si>
  <si>
    <t>datametrician</t>
  </si>
  <si>
    <t>nodexl</t>
  </si>
  <si>
    <t>ccprakay</t>
  </si>
  <si>
    <t>cjnolet</t>
  </si>
  <si>
    <t>bradreeswork</t>
  </si>
  <si>
    <t>rapidsai</t>
  </si>
  <si>
    <t>tomekdrabas</t>
  </si>
  <si>
    <t>asonam_news</t>
  </si>
  <si>
    <t>cbelth</t>
  </si>
  <si>
    <t>danaikoutra</t>
  </si>
  <si>
    <t>msu_egr_news</t>
  </si>
  <si>
    <t>tangjiliang</t>
  </si>
  <si>
    <t>hamidkarimi65</t>
  </si>
  <si>
    <t>Mentions</t>
  </si>
  <si>
    <t>Retweet</t>
  </si>
  <si>
    <t>My @nerdsitu post about the dangers of network data cleaning, specifically bipartite network projection and backboning: https://t.co/c6ZKwg5uCA A collaboration with @LR which I'll present at ASONAM 2019</t>
  </si>
  <si>
    <t>This year, @rapidsai RAPIDS will be at ASONAM (@ASONAM_News) with a information packed tutorial (link prediction, music playlist recommendation, cyber, and more).  Please join the tutorial or at least look for @cjnolet or myself and say hi. #rapidsai #nvidia #cugraph #asonam2019</t>
  </si>
  <si>
    <t>Ready to take everything I learned about #scicom at #ComSciConChi19 to #asonam! https://t.co/EedZEDKBSi</t>
  </si>
  <si>
    <t>"When to Remember Where You Came From" - Prof. Danai Koutra, Caleb Belth, Fahad Kamran, and Donna Tjandra  propose a node representation learning framework in higher-order networks. @danaikoutra @cbelth #ASONAM2019
https://t.co/UirLB8k6Z1</t>
  </si>
  <si>
    <t>I will be presenting our paper "Multi-Factor Congressional Vote Prediction" this week at #ASONAM2019 in session "4B-Elections and Politics". 
Authors: @hamidkarimi65*, @tylersnetwork*, Aaron Brookhouse, @tangjiliang 
@MSU_Egr_News @ASONAM_News 
https://t.co/nCNF6O3rre https://t.co/0G78JX4Omm</t>
  </si>
  <si>
    <t>Tuesday in Vancouver at 11:30–12:30 and 14:00–15:30 ASONAM 19 Tutorial II: Introduction to Social Network Analysis with NodeXL — https://t.co/4KQbrMFjBe #SNA #SocialMedia #analytics #bigdata #DataScience #DataVisualization #ThinkLink https://t.co/qhTUQenXPw</t>
  </si>
  <si>
    <t>Announcement 2: I am in Vancouver and will be presenting our work “Debiasing Community Detection: The Importance of Lowly Connected Nodes” paper in ASONAM this Friday in session 7C-Network Analysis II Link: https://t.co/FGCpkxlkqG</t>
  </si>
  <si>
    <t>✅  Tuesday in #Vancouver at 11:30–12:30 and 14:00–15:30 #ASONAM19 Tutorial II: Introduction to Social Network Analysis with @nodexl @marc_smith
#SNA #SocialMedia #analytics #bigdata #DataScience #DataVisualization #ThinkLink #NodeXL 
https://t.co/DuErrZhTaQ</t>
  </si>
  <si>
    <t>I am attending to #ASONAM 2019 at  Vancouver.</t>
  </si>
  <si>
    <t>Are you going to be at #ASONAM and enjoy blogging?  Attend the @rapidsai tutorial, 3:30 Aug 27th, write a blog, post a jupyter notebook and you could have a chance to win a new Titan RTX. Details and registration information will be provided at the tutorial.</t>
  </si>
  <si>
    <t>Tutorial @ASONAM_News is going well. @cjnolet going into the basics of @rapidsai #rapids #NVIDIA #DataScience #asonam https://t.co/w2AnUqdfXt</t>
  </si>
  <si>
    <t>http://www.michelecoscia.com/?p=1699</t>
  </si>
  <si>
    <t>http://web.eecs.umich.edu/~dkoutra/papers/19-ASONAM-HON_RepLearning.pdf</t>
  </si>
  <si>
    <t>http://www.cse.msu.edu/~derrtyle/papers/asonam19-congressional_vote_prediction.pdf</t>
  </si>
  <si>
    <t>https://arxiv.org/abs/1903.08136</t>
  </si>
  <si>
    <t>http://asonam.cpsc.ucalgary.ca/2019/FinalProgram.php</t>
  </si>
  <si>
    <t>michelecoscia.com</t>
  </si>
  <si>
    <t>umich.edu</t>
  </si>
  <si>
    <t>msu.edu</t>
  </si>
  <si>
    <t>arxiv.org</t>
  </si>
  <si>
    <t>ucalgary.ca</t>
  </si>
  <si>
    <t>scicom comsciconchi19 asonam</t>
  </si>
  <si>
    <t>asonam2019</t>
  </si>
  <si>
    <t>vancouver asonam19 sna socialmedia analytics bigdata datascience datavisualization thinklink nodexl</t>
  </si>
  <si>
    <t>asonam</t>
  </si>
  <si>
    <t>rapids nvidia datascience asonam</t>
  </si>
  <si>
    <t>sna socialmedia analytics bigdata datascience datavisualization thinklink</t>
  </si>
  <si>
    <t>rapidsai nvidia cugraph asonam2019</t>
  </si>
  <si>
    <t>https://pbs.twimg.com/media/EC5hm9yWwAERsZ4.jpg</t>
  </si>
  <si>
    <t>https://pbs.twimg.com/media/EC7MfbmUwAASzeS.png</t>
  </si>
  <si>
    <t>https://pbs.twimg.com/media/EC798wOU8AAhwpp.jpg</t>
  </si>
  <si>
    <t>https://pbs.twimg.com/media/EDA16bYXsAA9jN1.jpg</t>
  </si>
  <si>
    <t>http://pbs.twimg.com/profile_images/1154715226979409920/eUXqQs0P_normal.jpg</t>
  </si>
  <si>
    <t>http://pbs.twimg.com/profile_images/1050029515240611840/gidE_t5o_normal.jpg</t>
  </si>
  <si>
    <t>http://pbs.twimg.com/profile_images/1121310917310976001/XExLZvNV_normal.png</t>
  </si>
  <si>
    <t>http://pbs.twimg.com/profile_images/1030181676217860096/VY7MRi8x_normal.jpg</t>
  </si>
  <si>
    <t>http://pbs.twimg.com/profile_images/964027171109875712/_JEoYRY5_normal.jpg</t>
  </si>
  <si>
    <t>http://pbs.twimg.com/profile_images/378800000266028204/43f72b09c2462e0ae4c4d6d14372b315_normal.jpeg</t>
  </si>
  <si>
    <t>http://pbs.twimg.com/profile_images/1029187688165830657/t4YddAWZ_normal.jpg</t>
  </si>
  <si>
    <t>http://pbs.twimg.com/profile_images/1008298767743897600/SW7E1ynf_normal.jpg</t>
  </si>
  <si>
    <t>http://pbs.twimg.com/profile_images/1059532477092384768/cV7GBCt__normal.jpg</t>
  </si>
  <si>
    <t>http://pbs.twimg.com/profile_images/955508032062058496/bNJiDaId_normal.jpg</t>
  </si>
  <si>
    <t>http://pbs.twimg.com/profile_images/1053862203324014592/0v1EIHJR_normal.jpg</t>
  </si>
  <si>
    <t>http://pbs.twimg.com/profile_images/864997760621174784/AUqwmm07_normal.jpg</t>
  </si>
  <si>
    <t>http://pbs.twimg.com/profile_images/849133030237061120/6hUrNP0a_normal.jpg</t>
  </si>
  <si>
    <t>http://pbs.twimg.com/profile_images/1058449535112867841/JP-rVYlW_normal.jpg</t>
  </si>
  <si>
    <t>http://pbs.twimg.com/profile_images/1157683224165920768/QFYFBRUC_normal.jpg</t>
  </si>
  <si>
    <t>http://pbs.twimg.com/profile_images/619677922593353728/Qw74A_iX_normal.jpg</t>
  </si>
  <si>
    <t>http://pbs.twimg.com/profile_images/760774125522518016/jhzjWv0i_normal.jpg</t>
  </si>
  <si>
    <t>http://pbs.twimg.com/profile_images/1159101544836583424/LlGFl3km_normal.jpg</t>
  </si>
  <si>
    <t>http://pbs.twimg.com/profile_images/943596894831255552/cMOzkc5i_normal.jpg</t>
  </si>
  <si>
    <t>http://pbs.twimg.com/profile_images/1136525117285179392/4LBIES5Y_normal.png</t>
  </si>
  <si>
    <t>http://pbs.twimg.com/profile_images/56671664/Untitled_4_normal.jpeg</t>
  </si>
  <si>
    <t>http://pbs.twimg.com/profile_images/1029067295669116929/tU3g3ogh_normal.jpg</t>
  </si>
  <si>
    <t>http://pbs.twimg.com/profile_images/1066624163173982208/H5Jv1g3o_normal.jpg</t>
  </si>
  <si>
    <t>http://pbs.twimg.com/profile_images/1102673639583944704/HL5wrpAx_normal.png</t>
  </si>
  <si>
    <t>http://pbs.twimg.com/profile_images/955440992987082752/rPIHc9Ip_normal.jpg</t>
  </si>
  <si>
    <t>http://pbs.twimg.com/profile_images/1049911508296224770/9R5kP6Ql_normal.jpg</t>
  </si>
  <si>
    <t>http://pbs.twimg.com/profile_images/836708640362881024/40qOcZks_normal.jpg</t>
  </si>
  <si>
    <t>13:10:40</t>
  </si>
  <si>
    <t>13:15:59</t>
  </si>
  <si>
    <t>12:58:55</t>
  </si>
  <si>
    <t>23:22:57</t>
  </si>
  <si>
    <t>23:41:19</t>
  </si>
  <si>
    <t>23:56:01</t>
  </si>
  <si>
    <t>00:51:11</t>
  </si>
  <si>
    <t>03:58:31</t>
  </si>
  <si>
    <t>07:07:56</t>
  </si>
  <si>
    <t>13:17:58</t>
  </si>
  <si>
    <t>18:37:07</t>
  </si>
  <si>
    <t>18:45:54</t>
  </si>
  <si>
    <t>21:05:14</t>
  </si>
  <si>
    <t>00:42:15</t>
  </si>
  <si>
    <t>00:42:53</t>
  </si>
  <si>
    <t>00:43:09</t>
  </si>
  <si>
    <t>00:43:26</t>
  </si>
  <si>
    <t>01:01:50</t>
  </si>
  <si>
    <t>01:36:04</t>
  </si>
  <si>
    <t>03:31:50</t>
  </si>
  <si>
    <t>00:41:17</t>
  </si>
  <si>
    <t>07:22:44</t>
  </si>
  <si>
    <t>07:20:19</t>
  </si>
  <si>
    <t>19:29:53</t>
  </si>
  <si>
    <t>23:40:58</t>
  </si>
  <si>
    <t>23:30:32</t>
  </si>
  <si>
    <t>23:30:53</t>
  </si>
  <si>
    <t>00:41:01</t>
  </si>
  <si>
    <t>05:03:42</t>
  </si>
  <si>
    <t>23:22:38</t>
  </si>
  <si>
    <t>23:20:57</t>
  </si>
  <si>
    <t>23:24:02</t>
  </si>
  <si>
    <t>23:39:31</t>
  </si>
  <si>
    <t>23:30:47</t>
  </si>
  <si>
    <t>23:39:45</t>
  </si>
  <si>
    <t>13:48:02</t>
  </si>
  <si>
    <t>20:44:35</t>
  </si>
  <si>
    <t>23:17:17</t>
  </si>
  <si>
    <t>13:48:31</t>
  </si>
  <si>
    <t>https://twitter.com/mikk_c/status/1164525293148626945</t>
  </si>
  <si>
    <t>https://twitter.com/lr/status/1164526631899340802</t>
  </si>
  <si>
    <t>https://twitter.com/nerdsitu/status/1164884724172677120</t>
  </si>
  <si>
    <t>https://twitter.com/keithjkraus/status/1165041769093967872</t>
  </si>
  <si>
    <t>https://twitter.com/gpuoai/status/1165046389954551808</t>
  </si>
  <si>
    <t>https://twitter.com/lmeyerov/status/1165050091092070400</t>
  </si>
  <si>
    <t>https://twitter.com/bartleyr/status/1165063974183985152</t>
  </si>
  <si>
    <t>https://twitter.com/murraydata/status/1165111118139973632</t>
  </si>
  <si>
    <t>https://twitter.com/animaanandkumar/status/1165158782730563584</t>
  </si>
  <si>
    <t>https://twitter.com/pambilothomas/status/1165976682978775040</t>
  </si>
  <si>
    <t>https://twitter.com/michigan_ai/status/1166057000549179393</t>
  </si>
  <si>
    <t>https://twitter.com/jamaal1124/status/1166059209059905537</t>
  </si>
  <si>
    <t>https://twitter.com/tylersnetwork/status/1166094272178708480</t>
  </si>
  <si>
    <t>https://twitter.com/nodexl_mktng/status/1166148887968538624</t>
  </si>
  <si>
    <t>https://twitter.com/smr_foundation/status/1166149046160908289</t>
  </si>
  <si>
    <t>https://twitter.com/connectedaction/status/1166149115882819584</t>
  </si>
  <si>
    <t>https://twitter.com/mrdoomtr/status/1166149187123208192</t>
  </si>
  <si>
    <t>https://twitter.com/ninarehmehrabi/status/1166153814505689089</t>
  </si>
  <si>
    <t>https://twitter.com/chidambara09/status/1166162431732674560</t>
  </si>
  <si>
    <t>https://twitter.com/fmfrancoise/status/1166191562801463297</t>
  </si>
  <si>
    <t>https://twitter.com/marc_smith/status/1166148642979237888</t>
  </si>
  <si>
    <t>https://twitter.com/vivianfrancos/status/1166249673520287744</t>
  </si>
  <si>
    <t>https://twitter.com/vivianfrancos/status/1166249066365431811</t>
  </si>
  <si>
    <t>https://twitter.com/masaomi_kimura/status/1166432665890721792</t>
  </si>
  <si>
    <t>https://twitter.com/datametrician/status/1165046302041878528</t>
  </si>
  <si>
    <t>https://twitter.com/datametrician/status/1166493229279272962</t>
  </si>
  <si>
    <t>https://twitter.com/datametrician/status/1166493314654396416</t>
  </si>
  <si>
    <t>https://twitter.com/nodexl/status/1166148577468399619</t>
  </si>
  <si>
    <t>https://twitter.com/ccprakay/status/1166577072816492546</t>
  </si>
  <si>
    <t>https://twitter.com/cjnolet/status/1165041689574223873</t>
  </si>
  <si>
    <t>https://twitter.com/bradreeswork/status/1165041262946390017</t>
  </si>
  <si>
    <t>https://twitter.com/bradreeswork/status/1166491591617462272</t>
  </si>
  <si>
    <t>https://twitter.com/rapidsai/status/1165045937783414790</t>
  </si>
  <si>
    <t>https://twitter.com/rapidsai/status/1166493289291362307</t>
  </si>
  <si>
    <t>https://twitter.com/tomekdrabas/status/1165045994926395396</t>
  </si>
  <si>
    <t>https://twitter.com/tomekdrabas/status/1166709024387002369</t>
  </si>
  <si>
    <t>https://twitter.com/bradreeswork/status/1166451466397085696</t>
  </si>
  <si>
    <t>https://twitter.com/rapidsai/status/1166489891523289090</t>
  </si>
  <si>
    <t>https://twitter.com/tomekdrabas/status/1166709145669496833</t>
  </si>
  <si>
    <t>1164525293148626945</t>
  </si>
  <si>
    <t>1164526631899340802</t>
  </si>
  <si>
    <t>1164884724172677120</t>
  </si>
  <si>
    <t>1165041769093967872</t>
  </si>
  <si>
    <t>1165046389954551808</t>
  </si>
  <si>
    <t>1165050091092070400</t>
  </si>
  <si>
    <t>1165063974183985152</t>
  </si>
  <si>
    <t>1165111118139973632</t>
  </si>
  <si>
    <t>1165158782730563584</t>
  </si>
  <si>
    <t>1165976682978775040</t>
  </si>
  <si>
    <t>1166057000549179393</t>
  </si>
  <si>
    <t>1166059209059905537</t>
  </si>
  <si>
    <t>1166094272178708480</t>
  </si>
  <si>
    <t>1166148887968538624</t>
  </si>
  <si>
    <t>1166149046160908289</t>
  </si>
  <si>
    <t>1166149115882819584</t>
  </si>
  <si>
    <t>1166149187123208192</t>
  </si>
  <si>
    <t>1166153814505689089</t>
  </si>
  <si>
    <t>1166162431732674560</t>
  </si>
  <si>
    <t>1166191562801463297</t>
  </si>
  <si>
    <t>1166148642979237888</t>
  </si>
  <si>
    <t>1166249673520287744</t>
  </si>
  <si>
    <t>1166249066365431811</t>
  </si>
  <si>
    <t>1166432665890721792</t>
  </si>
  <si>
    <t>1165046302041878528</t>
  </si>
  <si>
    <t>1166493229279272962</t>
  </si>
  <si>
    <t>1166493314654396416</t>
  </si>
  <si>
    <t>1166148577468399619</t>
  </si>
  <si>
    <t>1166577072816492546</t>
  </si>
  <si>
    <t>1165041689574223873</t>
  </si>
  <si>
    <t>1165041262946390017</t>
  </si>
  <si>
    <t>1166491591617462272</t>
  </si>
  <si>
    <t>1165045937783414790</t>
  </si>
  <si>
    <t>1166493289291362307</t>
  </si>
  <si>
    <t>1165045994926395396</t>
  </si>
  <si>
    <t>1166709024387002369</t>
  </si>
  <si>
    <t>1166451466397085696</t>
  </si>
  <si>
    <t>1166489891523289090</t>
  </si>
  <si>
    <t>1166709145669496833</t>
  </si>
  <si>
    <t/>
  </si>
  <si>
    <t>en</t>
  </si>
  <si>
    <t>Twitter Web App</t>
  </si>
  <si>
    <t>Twitter for iPhone</t>
  </si>
  <si>
    <t>Tweetbot for iΟS</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</si>
  <si>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</si>
  <si>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</si>
  <si>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</si>
  <si>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</si>
  <si>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</si>
  <si>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</si>
  <si>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</si>
  <si>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</si>
  <si>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</si>
  <si>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</si>
  <si>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</si>
  <si>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</si>
  <si>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</si>
  <si>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</si>
  <si>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</si>
  <si>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</si>
  <si>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</si>
  <si>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</si>
  <si>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</si>
  <si>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</si>
  <si>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</si>
  <si>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</si>
  <si>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Michele Coscia</t>
  </si>
  <si>
    <t>Luca Rossi</t>
  </si>
  <si>
    <t>NERDS@ITU</t>
  </si>
  <si>
    <t>Keith Kraus</t>
  </si>
  <si>
    <t>Brad Rees</t>
  </si>
  <si>
    <t>Corey J Nolet</t>
  </si>
  <si>
    <t>ASONAM News</t>
  </si>
  <si>
    <t>RAPIDS AI</t>
  </si>
  <si>
    <t>GPU Open Analytics Initiative</t>
  </si>
  <si>
    <t>Bartley</t>
  </si>
  <si>
    <t>John Murray</t>
  </si>
  <si>
    <t>Anima Anandkumar (hiring)</t>
  </si>
  <si>
    <t>Pamela Bilo Thomas</t>
  </si>
  <si>
    <t>MichiganAI</t>
  </si>
  <si>
    <t>Caleb Belth</t>
  </si>
  <si>
    <t>Danai Koutra</t>
  </si>
  <si>
    <t>#GoBlueFaithfulFan</t>
  </si>
  <si>
    <t>Tyler Derr</t>
  </si>
  <si>
    <t>SpartanEngineer</t>
  </si>
  <si>
    <t>jiliang</t>
  </si>
  <si>
    <t>Hamid Karimi</t>
  </si>
  <si>
    <t>NodeXL Pro</t>
  </si>
  <si>
    <t>NodeXL Project</t>
  </si>
  <si>
    <t>SMR Foundation</t>
  </si>
  <si>
    <t>Connected Action</t>
  </si>
  <si>
    <t>MrDoomTr</t>
  </si>
  <si>
    <t>Ninareh Mehrabi</t>
  </si>
  <si>
    <t>Chidambara .ML.</t>
  </si>
  <si>
    <t>Françoise Morvan</t>
  </si>
  <si>
    <t>Marc Smith</t>
  </si>
  <si>
    <t>Soy #SEOhashtag Posiciono tu Evento o Marca</t>
  </si>
  <si>
    <t>Joshua Patterson</t>
  </si>
  <si>
    <t>Prakay Cc</t>
  </si>
  <si>
    <t>Tomek Drabas</t>
  </si>
  <si>
    <t>Associate Professor at the IT University of Copenhagen</t>
  </si>
  <si>
    <t>NEtwoRks, Data and Society (NERDS) group at IT University of Copenhagen @robysinatra @mszll @LR @mikk_c</t>
  </si>
  <si>
    <t>@RAPIDSAI Python developer, computer engineer, data pipeline builder, bacon lover, technology tinkerer. My thoughts are my own.</t>
  </si>
  <si>
    <t>@RapidsAI cuGraph Technical Manager and developer, AI Infrastructure @Nvidia.   developer and graph analytic researcher</t>
  </si>
  <si>
    <t>Senior Data Scientist &amp; ML Engineer @RapidsAI #cuML at @Nvidia. Representation learning enthusiast. I enjoy using data and math to make sense of the world.</t>
  </si>
  <si>
    <t>The 2019 IEEE/ACM International Conference on Advances in Social Networks Analysis and Mining</t>
  </si>
  <si>
    <t>End to end collection of CUDA accelerated data science libraries built on @apachearrow, scaled with @dask_dev for ETL, ML, graph analytics, and DL preprocessing</t>
  </si>
  <si>
    <t>GOAI strives to create common data frameworks enabling developers and statistical researchers to accelerate data science on GPUs.</t>
  </si>
  <si>
    <t>CEO @Graphistry: Investigate w/  GPU visual graph analytics &amp; visually automate. https://t.co/TQKkgYlQ93 . Old: first parallel browser, flapjax, socio-PLT.</t>
  </si>
  <si>
    <t>Senior data scientist, AI Infrastructure @rapidsai @NVIDIA | Cybersecurity+ML/DL researcher | views == mine</t>
  </si>
  <si>
    <t>CTO @FusionDataSci Research Fellow @geodatascience @LivUni #opendata #AI #LiDAR #geospatial #datascience &amp; occasional transport related posts. RT≠endorsement.</t>
  </si>
  <si>
    <t>Director of research @nvidia, Bren #Professor @Caltech, Fmr Principal scientist @awscloud #AI, https://t.co/ZGlvEV5sKp #MachineLearning #Tensors #feminist</t>
  </si>
  <si>
    <t>@IndianaUniv alum, currently PhD - @ND_CSE at @NotreDame. Fan of all things intellectually stimulating. Runner, dog owner, science communicator, wannabe yogi.</t>
  </si>
  <si>
    <t>This is Michigan AI Laboratory, a vibrant research group that includes faculty, research scientists, graduate students, and postdoctoral fellows working in AI.</t>
  </si>
  <si>
    <t>PhD pre-candidate, University of Michigan Computer Science - Purdue University Alum</t>
  </si>
  <si>
    <t>Assistant Professor at University of Michigan, Ann Arbor</t>
  </si>
  <si>
    <t>Husband. Father.  #WaverlyWarrior. #GoBlue #Isiah11 #GoLions #PistonBasketball #GoLakers #KB24 #Cowboys #FAMURattlers  Home Cities: Lansing, MI and Quincy, FL.</t>
  </si>
  <si>
    <t>PhD student focused on social network analysis with negative links @dse_msu ♻️</t>
  </si>
  <si>
    <t>Your source for streamlined news for Michigan State University Spartan Engineers</t>
  </si>
  <si>
    <t>Assistant Professor at MSU and Directing the Data Science and Engineering Lab (https://t.co/NkHwMTEvgT)</t>
  </si>
  <si>
    <t>I am studying PhD of Computer Science at Michigan State University. My area of research is machine learning.</t>
  </si>
  <si>
    <t>For research : @NodeXL
NodeXL PRO - for Brands &amp; Digital Marketers. Social listening, brand monitoring,  sentiment, content  &amp; Influencer analysis, &amp; more .</t>
  </si>
  <si>
    <t>#Socialmedia network analysis and visualization #influencer analysis #marketing Get #NodeXL https://t.co/CAYK8AJLMv</t>
  </si>
  <si>
    <t>We are a group of researchers who create tools, generate and host data, and support open scholarship related to social media.</t>
  </si>
  <si>
    <t>Connected Action applies social science methods to social media strategy &amp; reporting. We provide maps &amp; measures of social media spaces to guide investment.</t>
  </si>
  <si>
    <t>I'm not one of you. #OnlyHacktivist  #HangingOutOnTwitter.</t>
  </si>
  <si>
    <t>Be happy  Be healthy Be smile Be cool Be good human</t>
  </si>
  <si>
    <t>@Credit_Agricole  #womenintech   #influencer Onalytica  #aeronautics   #collective  #intuitive  #emotional  #intelligence  #synesthesia  #France   #Quimper _xD83C__xDDEB__xD83C__xDDF7_</t>
  </si>
  <si>
    <t>Sociologist of computer-mediated collective action @ Connected Action http://t.co/5dRFa89a
Director: Social Media Research Foundation http://t.co/KPxyHajJ</t>
  </si>
  <si>
    <t>Creo su #hashtag y lo posiciono para Vender Más  #SEOHashtag on #YouTube #Marketing #Hashtag #NODEXL  #CanariasDigital #HashtagTeam</t>
  </si>
  <si>
    <t>The professor who is interested in humans' recognition from viewpoint of database technology.</t>
  </si>
  <si>
    <t>General Manager, Data Science - @NVIDIA @RapidsAI. Former Presidential @InnovFellows #MTAMO</t>
  </si>
  <si>
    <t>ศิลปะและวัฒนธรรม หนังสือและวรรณคดี</t>
  </si>
  <si>
    <t>husband, dad, data scientist, computer geek, die-hard TOOL fan, atheist, working on #gpu parallel algorithms for data science @Microsoft. Views are mine.</t>
  </si>
  <si>
    <t>Copenhagen, Denmark</t>
  </si>
  <si>
    <t>Arlington, VA</t>
  </si>
  <si>
    <t>Crofton, MD</t>
  </si>
  <si>
    <t>Canada</t>
  </si>
  <si>
    <t>San Francisco</t>
  </si>
  <si>
    <t>Chester, UK</t>
  </si>
  <si>
    <t>Santa Clara, CA</t>
  </si>
  <si>
    <t>Indiana, USA</t>
  </si>
  <si>
    <t>Ann Arbor, MI</t>
  </si>
  <si>
    <t>Michigan, USA</t>
  </si>
  <si>
    <t xml:space="preserve">LANSING, MI </t>
  </si>
  <si>
    <t>East Lansing, MI</t>
  </si>
  <si>
    <t>USA</t>
  </si>
  <si>
    <t>Redwood City, CA</t>
  </si>
  <si>
    <t>Silicon Valley, CA</t>
  </si>
  <si>
    <t>Belmont, CA</t>
  </si>
  <si>
    <t>NON</t>
  </si>
  <si>
    <t xml:space="preserve">Mysore  and  BERLIN </t>
  </si>
  <si>
    <t>France Bretagne Finistère Quimper</t>
  </si>
  <si>
    <t>Belmont, CA, USA</t>
  </si>
  <si>
    <t>España</t>
  </si>
  <si>
    <t>Atlanta, GA</t>
  </si>
  <si>
    <t>กรุงเทพมหานคร, ประเทศไทย</t>
  </si>
  <si>
    <t>Seattle, WA</t>
  </si>
  <si>
    <t>http://t.co/IAbkYA5URV</t>
  </si>
  <si>
    <t>http://t.co/eUyVW7sR8y</t>
  </si>
  <si>
    <t>https://t.co/tIGoF9P483</t>
  </si>
  <si>
    <t>https://t.co/upTnNWQCAP</t>
  </si>
  <si>
    <t>https://t.co/Jeqy9ISnr3</t>
  </si>
  <si>
    <t>https://t.co/GJdaTjta7B</t>
  </si>
  <si>
    <t>https://t.co/GVel22w1ba</t>
  </si>
  <si>
    <t>http://t.co/KqeMXe9W0V</t>
  </si>
  <si>
    <t>https://t.co/k0OORf8L9x</t>
  </si>
  <si>
    <t>https://t.co/cr0ijXcp1F</t>
  </si>
  <si>
    <t>https://t.co/iwbKaHGqTI</t>
  </si>
  <si>
    <t>https://t.co/5BmvFd2lUe</t>
  </si>
  <si>
    <t>http://t.co/dJMh7ghNlu</t>
  </si>
  <si>
    <t>https://t.co/PaD3o9XKY5</t>
  </si>
  <si>
    <t>http://t.co/ijZ4Cp4IRJ</t>
  </si>
  <si>
    <t>https://t.co/1U8sjbF8DK</t>
  </si>
  <si>
    <t>https://t.co/WxmJEyGqxv</t>
  </si>
  <si>
    <t>https://t.co/xNaNFEMqth</t>
  </si>
  <si>
    <t>https://t.co/eUJLtrtePs</t>
  </si>
  <si>
    <t>https://t.co/FKKr76FLpx</t>
  </si>
  <si>
    <t>https://t.co/LhecLereaz</t>
  </si>
  <si>
    <t>https://t.co/bmloAyJQCY</t>
  </si>
  <si>
    <t>https://t.co/dKBp0ZwQm6</t>
  </si>
  <si>
    <t>http://t.co/X1s40eTq9M</t>
  </si>
  <si>
    <t>https://t.co/fF7LyZlVlo</t>
  </si>
  <si>
    <t>https://t.co/LXz7Ret2Xb</t>
  </si>
  <si>
    <t>https://t.co/SipMcULVp9</t>
  </si>
  <si>
    <t>https://pbs.twimg.com/profile_banners/1101341/1368556692</t>
  </si>
  <si>
    <t>https://pbs.twimg.com/profile_banners/1120621201376854017/1556624193</t>
  </si>
  <si>
    <t>https://pbs.twimg.com/profile_banners/914582896190660609/1516629807</t>
  </si>
  <si>
    <t>https://pbs.twimg.com/profile_banners/1082668696202502144/1546963803</t>
  </si>
  <si>
    <t>https://pbs.twimg.com/profile_banners/766141614372847617/1537729789</t>
  </si>
  <si>
    <t>https://pbs.twimg.com/profile_banners/1047296373555519488/1539153317</t>
  </si>
  <si>
    <t>https://pbs.twimg.com/profile_banners/15315247/1440277776</t>
  </si>
  <si>
    <t>https://pbs.twimg.com/profile_banners/28465291/1561224664</t>
  </si>
  <si>
    <t>https://pbs.twimg.com/profile_banners/470402184/1563956111</t>
  </si>
  <si>
    <t>https://pbs.twimg.com/profile_banners/2882893927/1546199965</t>
  </si>
  <si>
    <t>https://pbs.twimg.com/profile_banners/954085839314747392/1516308578</t>
  </si>
  <si>
    <t>https://pbs.twimg.com/profile_banners/1730624881/1515005282</t>
  </si>
  <si>
    <t>https://pbs.twimg.com/profile_banners/1441892108/1436457624</t>
  </si>
  <si>
    <t>https://pbs.twimg.com/profile_banners/210559705/1353303604</t>
  </si>
  <si>
    <t>https://pbs.twimg.com/profile_banners/850892377627742209/1505099892</t>
  </si>
  <si>
    <t>https://pbs.twimg.com/profile_banners/17679456/1405604851</t>
  </si>
  <si>
    <t>https://pbs.twimg.com/profile_banners/3437111722/1550875994</t>
  </si>
  <si>
    <t>https://pbs.twimg.com/profile_banners/864995845673897984/1495066628</t>
  </si>
  <si>
    <t>https://pbs.twimg.com/profile_banners/87606674/1405285356</t>
  </si>
  <si>
    <t>https://pbs.twimg.com/profile_banners/151934168/1391403981</t>
  </si>
  <si>
    <t>https://pbs.twimg.com/profile_banners/98097823/1538797822</t>
  </si>
  <si>
    <t>https://pbs.twimg.com/profile_banners/1157671886538575872/1564845994</t>
  </si>
  <si>
    <t>https://pbs.twimg.com/profile_banners/737142202481016832/1538216794</t>
  </si>
  <si>
    <t>https://pbs.twimg.com/profile_banners/3229980963/1565186412</t>
  </si>
  <si>
    <t>https://pbs.twimg.com/profile_banners/12160482/1423267766</t>
  </si>
  <si>
    <t>https://pbs.twimg.com/profile_banners/76935934/1561177238</t>
  </si>
  <si>
    <t>https://pbs.twimg.com/profile_banners/16529292/1398260374</t>
  </si>
  <si>
    <t>https://pbs.twimg.com/profile_banners/423293779/1488322002</t>
  </si>
  <si>
    <t>http://abs.twimg.com/images/themes/theme1/bg.png</t>
  </si>
  <si>
    <t>http://abs.twimg.com/images/themes/theme19/bg.gif</t>
  </si>
  <si>
    <t>http://abs.twimg.com/images/themes/theme14/bg.gif</t>
  </si>
  <si>
    <t>http://abs.twimg.com/images/themes/theme15/bg.png</t>
  </si>
  <si>
    <t>http://abs.twimg.com/images/themes/theme5/bg.gif</t>
  </si>
  <si>
    <t>http://abs.twimg.com/images/themes/theme4/bg.gif</t>
  </si>
  <si>
    <t>http://abs.twimg.com/images/themes/theme3/bg.gif</t>
  </si>
  <si>
    <t>http://pbs.twimg.com/profile_images/1036709271528976387/3tDoyXN4_normal.jpg</t>
  </si>
  <si>
    <t>http://pbs.twimg.com/profile_images/1034142102182092800/DVjyCtYg_normal.jpg</t>
  </si>
  <si>
    <t>http://pbs.twimg.com/profile_images/911607913210417153/aXE1cUZy_normal.jpg</t>
  </si>
  <si>
    <t>http://pbs.twimg.com/profile_images/648691428650971136/VYfWwEsF_normal.jpg</t>
  </si>
  <si>
    <t>http://pbs.twimg.com/profile_images/1101664340925734912/q8PnFz12_normal.png</t>
  </si>
  <si>
    <t>http://pbs.twimg.com/profile_images/581428489536061440/Z22Lvy4Q_normal.jpg</t>
  </si>
  <si>
    <t>http://pbs.twimg.com/profile_images/2244150035/jtang20_normal.jpg</t>
  </si>
  <si>
    <t>http://pbs.twimg.com/profile_images/1099078987765166080/D8M8Aclo_normal.png</t>
  </si>
  <si>
    <t>http://pbs.twimg.com/profile_images/849132774661308416/pa2Uplq1_normal.jpg</t>
  </si>
  <si>
    <t>Open Twitter Page for This Person</t>
  </si>
  <si>
    <t>https://twitter.com/mikk_c</t>
  </si>
  <si>
    <t>https://twitter.com/lr</t>
  </si>
  <si>
    <t>https://twitter.com/nerdsitu</t>
  </si>
  <si>
    <t>https://twitter.com/keithjkraus</t>
  </si>
  <si>
    <t>https://twitter.com/bradreeswork</t>
  </si>
  <si>
    <t>https://twitter.com/cjnolet</t>
  </si>
  <si>
    <t>https://twitter.com/asonam_news</t>
  </si>
  <si>
    <t>https://twitter.com/rapidsai</t>
  </si>
  <si>
    <t>https://twitter.com/gpuoai</t>
  </si>
  <si>
    <t>https://twitter.com/lmeyerov</t>
  </si>
  <si>
    <t>https://twitter.com/bartleyr</t>
  </si>
  <si>
    <t>https://twitter.com/murraydata</t>
  </si>
  <si>
    <t>https://twitter.com/animaanandkumar</t>
  </si>
  <si>
    <t>https://twitter.com/pambilothomas</t>
  </si>
  <si>
    <t>https://twitter.com/michigan_ai</t>
  </si>
  <si>
    <t>https://twitter.com/cbelth</t>
  </si>
  <si>
    <t>https://twitter.com/danaikoutra</t>
  </si>
  <si>
    <t>https://twitter.com/jamaal1124</t>
  </si>
  <si>
    <t>https://twitter.com/tylersnetwork</t>
  </si>
  <si>
    <t>https://twitter.com/msu_egr_news</t>
  </si>
  <si>
    <t>https://twitter.com/tangjiliang</t>
  </si>
  <si>
    <t>https://twitter.com/hamidkarimi65</t>
  </si>
  <si>
    <t>https://twitter.com/nodexl_mktng</t>
  </si>
  <si>
    <t>https://twitter.com/nodexl</t>
  </si>
  <si>
    <t>https://twitter.com/smr_foundation</t>
  </si>
  <si>
    <t>https://twitter.com/connectedaction</t>
  </si>
  <si>
    <t>https://twitter.com/mrdoomtr</t>
  </si>
  <si>
    <t>https://twitter.com/ninarehmehrabi</t>
  </si>
  <si>
    <t>https://twitter.com/chidambara09</t>
  </si>
  <si>
    <t>https://twitter.com/fmfrancoise</t>
  </si>
  <si>
    <t>https://twitter.com/marc_smith</t>
  </si>
  <si>
    <t>https://twitter.com/vivianfrancos</t>
  </si>
  <si>
    <t>https://twitter.com/masaomi_kimura</t>
  </si>
  <si>
    <t>https://twitter.com/datametrician</t>
  </si>
  <si>
    <t>https://twitter.com/ccprakay</t>
  </si>
  <si>
    <t>https://twitter.com/tomekdrabas</t>
  </si>
  <si>
    <t>mikk_c
My @nerdsitu post about the dangers
of network data cleaning, specifically
bipartite network projection and
backboning: https://t.co/c6ZKwg5uCA
A collaboration with @LR which
I'll present at ASONAM 2019</t>
  </si>
  <si>
    <t>lr
My @nerdsitu post about the dangers
of network data cleaning, specifically
bipartite network projection and
backboning: https://t.co/c6ZKwg5uCA
A collaboration with @LR which
I'll present at ASONAM 2019</t>
  </si>
  <si>
    <t>nerdsitu
My @nerdsitu post about the dangers
of network data cleaning, specifically
bipartite network projection and
backboning: https://t.co/c6ZKwg5uCA
A collaboration with @LR which
I'll present at ASONAM 2019</t>
  </si>
  <si>
    <t>keithjkraus
This year, @rapidsai RAPIDS will
be at ASONAM (@ASONAM_News) with
a information packed tutorial (link
prediction, music playlist recommendation,
cyber, and more). Please join the
tutorial or at least look for @cjnolet
or myself and say hi. #rapidsai
#nvidia #cugraph #asonam2019</t>
  </si>
  <si>
    <t>bradreeswork
Tutorial @ASONAM_News is going
well. @cjnolet going into the basics
of @rapidsai #rapids #NVIDIA #DataScience
#asonam https://t.co/w2AnUqdfXt</t>
  </si>
  <si>
    <t>cjnolet
This year, @rapidsai RAPIDS will
be at ASONAM (@ASONAM_News) with
a information packed tutorial (link
prediction, music playlist recommendation,
cyber, and more). Please join the
tutorial or at least look for @cjnolet
or myself and say hi. #rapidsai
#nvidia #cugraph #asonam2019</t>
  </si>
  <si>
    <t xml:space="preserve">asonam_news
</t>
  </si>
  <si>
    <t>rapidsai
Tutorial @ASONAM_News is going
well. @cjnolet going into the basics
of @rapidsai #rapids #NVIDIA #DataScience
#asonam https://t.co/w2AnUqdfXt</t>
  </si>
  <si>
    <t>gpuoai
This year, @rapidsai RAPIDS will
be at ASONAM (@ASONAM_News) with
a information packed tutorial (link
prediction, music playlist recommendation,
cyber, and more). Please join the
tutorial or at least look for @cjnolet
or myself and say hi. #rapidsai
#nvidia #cugraph #asonam2019</t>
  </si>
  <si>
    <t>lmeyerov
This year, @rapidsai RAPIDS will
be at ASONAM (@ASONAM_News) with
a information packed tutorial (link
prediction, music playlist recommendation,
cyber, and more). Please join the
tutorial or at least look for @cjnolet
or myself and say hi. #rapidsai
#nvidia #cugraph #asonam2019</t>
  </si>
  <si>
    <t>bartleyr
This year, @rapidsai RAPIDS will
be at ASONAM (@ASONAM_News) with
a information packed tutorial (link
prediction, music playlist recommendation,
cyber, and more). Please join the
tutorial or at least look for @cjnolet
or myself and say hi. #rapidsai
#nvidia #cugraph #asonam2019</t>
  </si>
  <si>
    <t>murraydata
This year, @rapidsai RAPIDS will
be at ASONAM (@ASONAM_News) with
a information packed tutorial (link
prediction, music playlist recommendation,
cyber, and more). Please join the
tutorial or at least look for @cjnolet
or myself and say hi. #rapidsai
#nvidia #cugraph #asonam2019</t>
  </si>
  <si>
    <t>animaanandkumar
This year, @rapidsai RAPIDS will
be at ASONAM (@ASONAM_News) with
a information packed tutorial (link
prediction, music playlist recommendation,
cyber, and more). Please join the
tutorial or at least look for @cjnolet
or myself and say hi. #rapidsai
#nvidia #cugraph #asonam2019</t>
  </si>
  <si>
    <t>pambilothomas
Ready to take everything I learned
about #scicom at #ComSciConChi19
to #asonam! https://t.co/EedZEDKBSi</t>
  </si>
  <si>
    <t>michigan_ai
"When to Remember Where You Came
From" - Prof. Danai Koutra, Caleb
Belth, Fahad Kamran, and Donna
Tjandra propose a node representation
learning framework in higher-order
networks. @danaikoutra @cbelth
#ASONAM2019 https://t.co/UirLB8k6Z1</t>
  </si>
  <si>
    <t xml:space="preserve">cbelth
</t>
  </si>
  <si>
    <t xml:space="preserve">danaikoutra
</t>
  </si>
  <si>
    <t>jamaal1124
"When to Remember Where You Came
From" - Prof. Danai Koutra, Caleb
Belth, Fahad Kamran, and Donna
Tjandra propose a node representation
learning framework in higher-order
networks. @danaikoutra @cbelth
#ASONAM2019 https://t.co/UirLB8k6Z1</t>
  </si>
  <si>
    <t>tylersnetwork
I will be presenting our paper
"Multi-Factor Congressional Vote
Prediction" this week at #ASONAM2019
in session "4B-Elections and Politics".
Authors: @hamidkarimi65*, @tylersnetwork*,
Aaron Brookhouse, @tangjiliang
@MSU_Egr_News @ASONAM_News https://t.co/nCNF6O3rre
https://t.co/0G78JX4Omm</t>
  </si>
  <si>
    <t xml:space="preserve">msu_egr_news
</t>
  </si>
  <si>
    <t xml:space="preserve">tangjiliang
</t>
  </si>
  <si>
    <t xml:space="preserve">hamidkarimi65
</t>
  </si>
  <si>
    <t>nodexl_mktng
Tuesday in Vancouver at 11:30–12:30
and 14:00–15:30 ASONAM 19 Tutorial
II: Introduction to Social Network
Analysis with NodeXL — https://t.co/4KQbrMFjBe
#SNA #SocialMedia #analytics #bigdata
#DataScience #DataVisualization
#ThinkLink https://t.co/qhTUQenXPw</t>
  </si>
  <si>
    <t>nodexl
Tuesday in Vancouver at 11:30–12:30
and 14:00–15:30 ASONAM 19 Tutorial
II: Introduction to Social Network
Analysis with NodeXL — https://t.co/4KQbrMFjBe
#SNA #SocialMedia #analytics #bigdata
#DataScience #DataVisualization
#ThinkLink https://t.co/qhTUQenXPw</t>
  </si>
  <si>
    <t>smr_foundation
Tuesday in Vancouver at 11:30–12:30
and 14:00–15:30 ASONAM 19 Tutorial
II: Introduction to Social Network
Analysis with NodeXL — https://t.co/4KQbrMFjBe
#SNA #SocialMedia #analytics #bigdata
#DataScience #DataVisualization
#ThinkLink https://t.co/qhTUQenXPw</t>
  </si>
  <si>
    <t>connectedaction
Tuesday in Vancouver at 11:30–12:30
and 14:00–15:30 ASONAM 19 Tutorial
II: Introduction to Social Network
Analysis with NodeXL — https://t.co/4KQbrMFjBe
#SNA #SocialMedia #analytics #bigdata
#DataScience #DataVisualization
#ThinkLink https://t.co/qhTUQenXPw</t>
  </si>
  <si>
    <t>mrdoomtr
Tuesday in Vancouver at 11:30–12:30
and 14:00–15:30 ASONAM 19 Tutorial
II: Introduction to Social Network
Analysis with NodeXL — https://t.co/4KQbrMFjBe
#SNA #SocialMedia #analytics #bigdata
#DataScience #DataVisualization
#ThinkLink https://t.co/qhTUQenXPw</t>
  </si>
  <si>
    <t>ninarehmehrabi
Announcement 2: I am in Vancouver
and will be presenting our work
“Debiasing Community Detection:
The Importance of Lowly Connected
Nodes” paper in ASONAM this Friday
in session 7C-Network Analysis
II Link: https://t.co/FGCpkxlkqG</t>
  </si>
  <si>
    <t>chidambara09
Tuesday in Vancouver at 11:30–12:30
and 14:00–15:30 ASONAM 19 Tutorial
II: Introduction to Social Network
Analysis with NodeXL — https://t.co/4KQbrMFjBe
#SNA #SocialMedia #analytics #bigdata
#DataScience #DataVisualization
#ThinkLink https://t.co/qhTUQenXPw</t>
  </si>
  <si>
    <t>fmfrancoise
Tuesday in Vancouver at 11:30–12:30
and 14:00–15:30 ASONAM 19 Tutorial
II: Introduction to Social Network
Analysis with NodeXL — https://t.co/4KQbrMFjBe
#SNA #SocialMedia #analytics #bigdata
#DataScience #DataVisualization
#ThinkLink https://t.co/qhTUQenXPw</t>
  </si>
  <si>
    <t>marc_smith
Tuesday in Vancouver at 11:30–12:30
and 14:00–15:30 ASONAM 19 Tutorial
II: Introduction to Social Network
Analysis with NodeXL — https://t.co/4KQbrMFjBe
#SNA #SocialMedia #analytics #bigdata
#DataScience #DataVisualization
#ThinkLink https://t.co/qhTUQenXPw</t>
  </si>
  <si>
    <t>vivianfrancos
✅ Tuesday in #Vancouver at 11:30–12:30
and 14:00–15:30 #ASONAM19 Tutorial
II: Introduction to Social Network
Analysis with @nodexl @marc_smith
#SNA #SocialMedia #analytics #bigdata
#DataScience #DataVisualization
#ThinkLink #NodeXL https://t.co/DuErrZhTaQ</t>
  </si>
  <si>
    <t>masaomi_kimura
I am attending to #ASONAM 2019
at Vancouver.</t>
  </si>
  <si>
    <t>datametrician
Tutorial @ASONAM_News is going
well. @cjnolet going into the basics
of @rapidsai #rapids #NVIDIA #DataScience
#asonam https://t.co/w2AnUqdfXt</t>
  </si>
  <si>
    <t>ccprakay
Tuesday in Vancouver at 11:30–12:30
and 14:00–15:30 ASONAM 19 Tutorial
II: Introduction to Social Network
Analysis with NodeXL — https://t.co/4KQbrMFjBe
#SNA #SocialMedia #analytics #bigdata
#DataScience #DataVisualization
#ThinkLink https://t.co/qhTUQenXPw</t>
  </si>
  <si>
    <t>tomekdrabas
Are you going to be at #ASONAM
and enjoy blogging? Attend the
@rapidsai tutorial, 3:30 Aug 27th,
write a blog, post a jupyter notebook
and you could have a chance to
win a new Titan RTX. Details and
registration information will be
provided at the tutorial.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</si>
  <si>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</si>
  <si>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</si>
  <si>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</si>
  <si>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</si>
  <si>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</si>
  <si>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</si>
  <si>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</si>
  <si>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</si>
  <si>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</si>
  <si>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</si>
  <si>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</si>
  <si>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</si>
  <si>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</si>
  <si>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</si>
  <si>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</si>
  <si>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</si>
  <si>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</si>
  <si>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</si>
  <si>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</si>
  <si>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</si>
  <si>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</si>
  <si>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</si>
  <si>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</si>
  <si>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</si>
  <si>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</si>
  <si>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</si>
  <si>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</si>
  <si>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</si>
  <si>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</si>
  <si>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</si>
  <si>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</si>
  <si>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</si>
  <si>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</si>
  <si>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</si>
  <si>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</si>
  <si>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</si>
  <si>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</si>
  <si>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</si>
  <si>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</si>
  <si>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</si>
  <si>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</si>
  <si>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</si>
  <si>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</si>
  <si>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</si>
  <si>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</si>
  <si>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</si>
  <si>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</si>
  <si>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</si>
  <si>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</si>
  <si>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</si>
  <si>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</si>
  <si>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</si>
  <si>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</si>
  <si>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</si>
  <si>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</si>
  <si>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</si>
  <si>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</si>
  <si>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</si>
  <si>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</si>
  <si>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</si>
  <si>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</si>
  <si>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</si>
  <si>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</si>
  <si>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</si>
  <si>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</si>
  <si>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</si>
  <si>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</si>
  <si>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</si>
  <si>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</si>
  <si>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</si>
  <si>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</si>
  <si>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</si>
  <si>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</si>
  <si>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</si>
  <si>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</si>
  <si>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</si>
  <si>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</si>
  <si>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</si>
  <si>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</si>
  <si>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datascience</t>
  </si>
  <si>
    <t>nvidia</t>
  </si>
  <si>
    <t>rapids</t>
  </si>
  <si>
    <t>sna</t>
  </si>
  <si>
    <t>socialmedia</t>
  </si>
  <si>
    <t>analytics</t>
  </si>
  <si>
    <t>bigdata</t>
  </si>
  <si>
    <t>datavisualization</t>
  </si>
  <si>
    <t>Top Hashtags in Tweet in G1</t>
  </si>
  <si>
    <t>cugraph</t>
  </si>
  <si>
    <t>Top Hashtags in Tweet in G2</t>
  </si>
  <si>
    <t>thinklink</t>
  </si>
  <si>
    <t>vancouver</t>
  </si>
  <si>
    <t>asonam19</t>
  </si>
  <si>
    <t>Top Hashtags in Tweet in G3</t>
  </si>
  <si>
    <t>Top Hashtags in Tweet in G4</t>
  </si>
  <si>
    <t>Top Hashtags in Tweet in G5</t>
  </si>
  <si>
    <t>Top Hashtags in Tweet in G6</t>
  </si>
  <si>
    <t>scicom</t>
  </si>
  <si>
    <t>comsciconchi19</t>
  </si>
  <si>
    <t>Top Hashtags in Tweet</t>
  </si>
  <si>
    <t>asonam nvidia rapids datascience rapidsai cugraph asonam2019</t>
  </si>
  <si>
    <t>sna socialmedia analytics bigdata datascience datavisualization thinklink vancouver asonam19 nodexl</t>
  </si>
  <si>
    <t>asonam scicom comsciconchi19</t>
  </si>
  <si>
    <t>Top Words in Tweet in Entire Graph</t>
  </si>
  <si>
    <t>Words in Sentiment List#1: Positive</t>
  </si>
  <si>
    <t>Words in Sentiment List#2: Negative</t>
  </si>
  <si>
    <t>Words in Sentiment List#3: Angry/Violent</t>
  </si>
  <si>
    <t>Non-categorized Words</t>
  </si>
  <si>
    <t>Total Words</t>
  </si>
  <si>
    <t>tutorial</t>
  </si>
  <si>
    <t>30</t>
  </si>
  <si>
    <t>network</t>
  </si>
  <si>
    <t>Top Words in Tweet in G1</t>
  </si>
  <si>
    <t>information</t>
  </si>
  <si>
    <t>#nvidia</t>
  </si>
  <si>
    <t>going</t>
  </si>
  <si>
    <t>year</t>
  </si>
  <si>
    <t>Top Words in Tweet in G2</t>
  </si>
  <si>
    <t>tuesday</t>
  </si>
  <si>
    <t>11</t>
  </si>
  <si>
    <t>12</t>
  </si>
  <si>
    <t>14</t>
  </si>
  <si>
    <t>00</t>
  </si>
  <si>
    <t>15</t>
  </si>
  <si>
    <t>ii</t>
  </si>
  <si>
    <t>introduction</t>
  </si>
  <si>
    <t>Top Words in Tweet in G3</t>
  </si>
  <si>
    <t>Top Words in Tweet in G4</t>
  </si>
  <si>
    <t>remember</t>
  </si>
  <si>
    <t>came</t>
  </si>
  <si>
    <t>prof</t>
  </si>
  <si>
    <t>danai</t>
  </si>
  <si>
    <t>koutra</t>
  </si>
  <si>
    <t>caleb</t>
  </si>
  <si>
    <t>belth</t>
  </si>
  <si>
    <t>fahad</t>
  </si>
  <si>
    <t>kamran</t>
  </si>
  <si>
    <t>donna</t>
  </si>
  <si>
    <t>Top Words in Tweet in G5</t>
  </si>
  <si>
    <t>post</t>
  </si>
  <si>
    <t>dangers</t>
  </si>
  <si>
    <t>data</t>
  </si>
  <si>
    <t>cleaning</t>
  </si>
  <si>
    <t>specifically</t>
  </si>
  <si>
    <t>bipartite</t>
  </si>
  <si>
    <t>projection</t>
  </si>
  <si>
    <t>backboning</t>
  </si>
  <si>
    <t>Top Words in Tweet in G6</t>
  </si>
  <si>
    <t>#asonam</t>
  </si>
  <si>
    <t>Top Words in Tweet</t>
  </si>
  <si>
    <t>tutorial rapidsai information asonam_news cjnolet #nvidia going year rapids asonam</t>
  </si>
  <si>
    <t>30 tuesday 11 12 14 00 15 tutorial ii introduction</t>
  </si>
  <si>
    <t>remember came prof danai koutra caleb belth fahad kamran donna</t>
  </si>
  <si>
    <t>network nerdsitu post dangers data cleaning specifically bipartite projection backboning</t>
  </si>
  <si>
    <t>#asonam vancouver</t>
  </si>
  <si>
    <t>Top Word Pairs in Tweet in Entire Graph</t>
  </si>
  <si>
    <t>network,analysis</t>
  </si>
  <si>
    <t>year,rapidsai</t>
  </si>
  <si>
    <t>rapidsai,rapids</t>
  </si>
  <si>
    <t>rapids,asonam</t>
  </si>
  <si>
    <t>asonam,asonam_news</t>
  </si>
  <si>
    <t>asonam_news,information</t>
  </si>
  <si>
    <t>information,packed</t>
  </si>
  <si>
    <t>packed,tutorial</t>
  </si>
  <si>
    <t>tutorial,link</t>
  </si>
  <si>
    <t>link,prediction</t>
  </si>
  <si>
    <t>Top Word Pairs in Tweet in G1</t>
  </si>
  <si>
    <t>prediction,music</t>
  </si>
  <si>
    <t>Top Word Pairs in Tweet in G2</t>
  </si>
  <si>
    <t>11,30</t>
  </si>
  <si>
    <t>30,12</t>
  </si>
  <si>
    <t>12,30</t>
  </si>
  <si>
    <t>30,14</t>
  </si>
  <si>
    <t>14,00</t>
  </si>
  <si>
    <t>00,15</t>
  </si>
  <si>
    <t>15,30</t>
  </si>
  <si>
    <t>tutorial,ii</t>
  </si>
  <si>
    <t>ii,introduction</t>
  </si>
  <si>
    <t>introduction,social</t>
  </si>
  <si>
    <t>Top Word Pairs in Tweet in G3</t>
  </si>
  <si>
    <t>Top Word Pairs in Tweet in G4</t>
  </si>
  <si>
    <t>remember,came</t>
  </si>
  <si>
    <t>came,prof</t>
  </si>
  <si>
    <t>prof,danai</t>
  </si>
  <si>
    <t>danai,koutra</t>
  </si>
  <si>
    <t>koutra,caleb</t>
  </si>
  <si>
    <t>caleb,belth</t>
  </si>
  <si>
    <t>belth,fahad</t>
  </si>
  <si>
    <t>fahad,kamran</t>
  </si>
  <si>
    <t>kamran,donna</t>
  </si>
  <si>
    <t>donna,tjandra</t>
  </si>
  <si>
    <t>Top Word Pairs in Tweet in G5</t>
  </si>
  <si>
    <t>nerdsitu,post</t>
  </si>
  <si>
    <t>post,dangers</t>
  </si>
  <si>
    <t>dangers,network</t>
  </si>
  <si>
    <t>network,data</t>
  </si>
  <si>
    <t>data,cleaning</t>
  </si>
  <si>
    <t>cleaning,specifically</t>
  </si>
  <si>
    <t>specifically,bipartite</t>
  </si>
  <si>
    <t>bipartite,network</t>
  </si>
  <si>
    <t>network,projection</t>
  </si>
  <si>
    <t>projection,backboning</t>
  </si>
  <si>
    <t>Top Word Pairs in Tweet in G6</t>
  </si>
  <si>
    <t>Top Word Pairs in Tweet</t>
  </si>
  <si>
    <t>year,rapidsai  rapidsai,rapids  rapids,asonam  asonam,asonam_news  asonam_news,information  information,packed  packed,tutorial  tutorial,link  link,prediction  prediction,music</t>
  </si>
  <si>
    <t>11,30  30,12  12,30  30,14  14,00  00,15  15,30  tutorial,ii  ii,introduction  introduction,social</t>
  </si>
  <si>
    <t>remember,came  came,prof  prof,danai  danai,koutra  koutra,caleb  caleb,belth  belth,fahad  fahad,kamran  kamran,donna  donna,tjandra</t>
  </si>
  <si>
    <t>nerdsitu,post  post,dangers  dangers,network  network,data  data,cleaning  cleaning,specifically  specifically,bipartite  bipartite,network  network,projection  projection,backboning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</si>
  <si>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</si>
  <si>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</si>
  <si>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</si>
  <si>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</si>
  <si>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</si>
  <si>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</si>
  <si>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</si>
  <si>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</si>
  <si>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</si>
  <si>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</si>
  <si>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</si>
  <si>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</si>
  <si>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</si>
  <si>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</si>
  <si>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</si>
  <si>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</si>
  <si>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rapidsai asonam_news cjnolet</t>
  </si>
  <si>
    <t>nodexl marc_smith</t>
  </si>
  <si>
    <t>hamidkarimi65 tylersnetwork tangjiliang msu_egr_news asonam_news</t>
  </si>
  <si>
    <t>danaikoutra cbelth</t>
  </si>
  <si>
    <t>nerdsitu lr</t>
  </si>
  <si>
    <t>Top Tweeters in Entire Graph</t>
  </si>
  <si>
    <t>Top Tweeters in G1</t>
  </si>
  <si>
    <t>Top Tweeters in G2</t>
  </si>
  <si>
    <t>Top Tweeters in G3</t>
  </si>
  <si>
    <t>Top Tweeters in G4</t>
  </si>
  <si>
    <t>Top Tweeters in G5</t>
  </si>
  <si>
    <t>Top Tweeters in G6</t>
  </si>
  <si>
    <t>Top Tweeters</t>
  </si>
  <si>
    <t>murraydata tomekdrabas lmeyerov datametrician animaanandkumar gpuoai rapidsai bartleyr asonam_news cjnolet</t>
  </si>
  <si>
    <t>chidambara09 fmfrancoise ccprakay vivianfrancos marc_smith nodexl mrdoomtr connectedaction smr_foundation nodexl_mktng</t>
  </si>
  <si>
    <t>msu_egr_news tylersnetwork tangjiliang hamidkarimi65</t>
  </si>
  <si>
    <t>jamaal1124 michigan_ai danaikoutra cbelth</t>
  </si>
  <si>
    <t>lr mikk_c nerdsitu</t>
  </si>
  <si>
    <t>masaomi_kimura pambilothomas ninarehmehrabi</t>
  </si>
  <si>
    <t>Top URLs in Tweet by Count</t>
  </si>
  <si>
    <t>Top URLs in Tweet by Salience</t>
  </si>
  <si>
    <t>Top Domains in Tweet by Count</t>
  </si>
  <si>
    <t>Top Domains in Tweet by Salience</t>
  </si>
  <si>
    <t>Top Hashtags in Tweet by Count</t>
  </si>
  <si>
    <t>nvidia asonam rapids datascience rapidsai cugraph asonam2019</t>
  </si>
  <si>
    <t>asonam rapids nvidia datascience</t>
  </si>
  <si>
    <t>Top Hashtags in Tweet by Salience</t>
  </si>
  <si>
    <t>rapids datascience rapidsai cugraph asonam2019 nvidia asonam</t>
  </si>
  <si>
    <t>Top Words in Tweet by Count</t>
  </si>
  <si>
    <t>tutorial year rapidsai rapids asonam_news information packed link prediction music</t>
  </si>
  <si>
    <t>tutorial going rapidsai asonam_news cjnolet #nvidia #asonam information well basics</t>
  </si>
  <si>
    <t>ready take everything learned #scicom #comsciconchi19 #asonam</t>
  </si>
  <si>
    <t>presenting paper multi factor congressional vote prediction week #asonam2019 session</t>
  </si>
  <si>
    <t>30 tuesday vancouver 11 12 14 00 15 19 tutorial</t>
  </si>
  <si>
    <t>announcement 2 vancouver presenting work debiasing community detection importance lowly</t>
  </si>
  <si>
    <t>attending #asonam 2019 vancouver</t>
  </si>
  <si>
    <t>tutorial going rapidsai #asonam information asonam_news cjnolet #nvidia enjoy blogging</t>
  </si>
  <si>
    <t>Top Words in Tweet by Salience</t>
  </si>
  <si>
    <t>going well basics #rapids #datascience enjoy blogging attend 3 30</t>
  </si>
  <si>
    <t>#vancouver #asonam19 marc_smith #nodexl vancouver 19 30 tuesday 11 12</t>
  </si>
  <si>
    <t>going enjoy blogging attend 3 30 aug 27th write blog</t>
  </si>
  <si>
    <t>Top Word Pairs in Tweet by Count</t>
  </si>
  <si>
    <t>tutorial,asonam_news  asonam_news,going  going,well  well,cjnolet  cjnolet,going  going,basics  basics,rapidsai  rapidsai,#rapids  #rapids,#nvidia  #nvidia,#datascience</t>
  </si>
  <si>
    <t>ready,take  take,everything  everything,learned  learned,#scicom  #scicom,#comsciconchi19  #comsciconchi19,#asonam</t>
  </si>
  <si>
    <t>presenting,paper  paper,multi  multi,factor  factor,congressional  congressional,vote  vote,prediction  prediction,week  week,#asonam2019  #asonam2019,session  session,4b</t>
  </si>
  <si>
    <t>tuesday,vancouver  vancouver,11  11,30  30,12  12,30  30,14  14,00  00,15  15,30  30,asonam</t>
  </si>
  <si>
    <t>announcement,2  2,vancouver  vancouver,presenting  presenting,work  work,debiasing  debiasing,community  community,detection  detection,importance  importance,lowly  lowly,connected</t>
  </si>
  <si>
    <t>attending,#asonam  #asonam,2019  2019,vancouver</t>
  </si>
  <si>
    <t>going,#asonam  #asonam,enjoy  enjoy,blogging  blogging,attend  attend,rapidsai  rapidsai,tutorial  tutorial,3  3,30  30,aug  aug,27th</t>
  </si>
  <si>
    <t>Top Word Pairs in Tweet by Salience</t>
  </si>
  <si>
    <t>tuesday,#vancouver  #vancouver,11  30,#asonam19  #asonam19,tutorial  nodexl,marc_smith  marc_smith,#sna  #thinklink,#nodexl  tuesday,vancouver  vancouver,11  30,asonam</t>
  </si>
  <si>
    <t>Word</t>
  </si>
  <si>
    <t>#datascience</t>
  </si>
  <si>
    <t>#asonam2019</t>
  </si>
  <si>
    <t>link</t>
  </si>
  <si>
    <t>prediction</t>
  </si>
  <si>
    <t>analysis</t>
  </si>
  <si>
    <t>packed</t>
  </si>
  <si>
    <t>music</t>
  </si>
  <si>
    <t>playlist</t>
  </si>
  <si>
    <t>recommendation</t>
  </si>
  <si>
    <t>cyber</t>
  </si>
  <si>
    <t>more</t>
  </si>
  <si>
    <t>please</t>
  </si>
  <si>
    <t>join</t>
  </si>
  <si>
    <t>look</t>
  </si>
  <si>
    <t>myself</t>
  </si>
  <si>
    <t>hi</t>
  </si>
  <si>
    <t>#rapidsai</t>
  </si>
  <si>
    <t>#cugraph</t>
  </si>
  <si>
    <t>social</t>
  </si>
  <si>
    <t>#sna</t>
  </si>
  <si>
    <t>#socialmedia</t>
  </si>
  <si>
    <t>#analytics</t>
  </si>
  <si>
    <t>#bigdata</t>
  </si>
  <si>
    <t>#datavisualization</t>
  </si>
  <si>
    <t>#thinklink</t>
  </si>
  <si>
    <t>19</t>
  </si>
  <si>
    <t>enjoy</t>
  </si>
  <si>
    <t>blogging</t>
  </si>
  <si>
    <t>attend</t>
  </si>
  <si>
    <t>3</t>
  </si>
  <si>
    <t>aug</t>
  </si>
  <si>
    <t>27th</t>
  </si>
  <si>
    <t>write</t>
  </si>
  <si>
    <t>blog</t>
  </si>
  <si>
    <t>jupyter</t>
  </si>
  <si>
    <t>notebook</t>
  </si>
  <si>
    <t>chance</t>
  </si>
  <si>
    <t>win</t>
  </si>
  <si>
    <t>new</t>
  </si>
  <si>
    <t>titan</t>
  </si>
  <si>
    <t>rtx</t>
  </si>
  <si>
    <t>details</t>
  </si>
  <si>
    <t>registration</t>
  </si>
  <si>
    <t>provided</t>
  </si>
  <si>
    <t>well</t>
  </si>
  <si>
    <t>basics</t>
  </si>
  <si>
    <t>#rapids</t>
  </si>
  <si>
    <t>2019</t>
  </si>
  <si>
    <t>collaboration</t>
  </si>
  <si>
    <t>present</t>
  </si>
  <si>
    <t>presenting</t>
  </si>
  <si>
    <t>paper</t>
  </si>
  <si>
    <t>session</t>
  </si>
  <si>
    <t>tjandra</t>
  </si>
  <si>
    <t>propose</t>
  </si>
  <si>
    <t>node</t>
  </si>
  <si>
    <t>representation</t>
  </si>
  <si>
    <t>learning</t>
  </si>
  <si>
    <t>framework</t>
  </si>
  <si>
    <t>higher</t>
  </si>
  <si>
    <t>order</t>
  </si>
  <si>
    <t>networks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</si>
  <si>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</si>
  <si>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</si>
  <si>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</si>
  <si>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</si>
  <si>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</si>
  <si>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</si>
  <si>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</si>
  <si>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</si>
  <si>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</si>
  <si>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</si>
  <si>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</si>
  <si>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</si>
  <si>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</si>
  <si>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</si>
  <si>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</si>
  <si>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</si>
  <si>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</si>
  <si>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</si>
  <si>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</si>
  <si>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</si>
  <si>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</si>
  <si>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</si>
  <si>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</si>
  <si>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</si>
  <si>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</si>
  <si>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</si>
  <si>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</si>
  <si>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</si>
  <si>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</si>
  <si>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</si>
  <si>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</si>
  <si>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</si>
  <si>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</si>
  <si>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</si>
  <si>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</si>
  <si>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</si>
  <si>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</si>
  <si>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</si>
  <si>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</si>
  <si>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</si>
  <si>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</si>
  <si>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</si>
  <si>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</si>
  <si>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</si>
  <si>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</si>
  <si>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</si>
  <si>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</si>
  <si>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</si>
  <si>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131, 62, 0</t>
  </si>
  <si>
    <t>G1: tutorial rapidsai information asonam_news cjnolet #nvidia going year rapids asonam</t>
  </si>
  <si>
    <t>G2: 30 tuesday 11 12 14 00 15 tutorial ii introduction</t>
  </si>
  <si>
    <t>G4: remember came prof danai koutra caleb belth fahad kamran donna</t>
  </si>
  <si>
    <t>G5: network nerdsitu post dangers data cleaning specifically bipartite projection backboning</t>
  </si>
  <si>
    <t>G6: #asonam vancouver</t>
  </si>
  <si>
    <t>Autofill Workbook Results</t>
  </si>
  <si>
    <t>Edge Weight▓1▓3▓0▓True▓Green▓Red▓▓Edge Weight▓1▓2▓0▓3▓10▓False▓Edge Weight▓1▓3▓0▓32▓6▓False▓▓0▓0▓0▓True▓Black▓Black▓▓Followers▓26▓5098▓0▓162▓1000▓False▓Followers▓26▓19140▓0▓100▓70▓False▓▓0▓0▓0▓0▓0▓False▓▓0▓0▓0▓0▓0▓False</t>
  </si>
  <si>
    <t>Subgraph</t>
  </si>
  <si>
    <t>GraphSource░TwitterSearch▓GraphTerm░ASONAM▓ImportDescription░The graph represents a network of 36 Twitter users whose recent tweets contained "ASONAM", or who were replied to or mentioned in those tweets, taken from a data set limited to a maximum of 18,000 tweets.  The network was obtained from Twitter on Wednesday, 28 August 2019 at 16:13 UTC.
The tweets in the network were tweeted over the 6-day, 0-hour, 37-minute period from Thursday, 22 August 2019 at 13:10 UTC to Wednesday, 28 August 2019 at 13:48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</si>
</sst>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808023"/>
        <c:axId val="54619024"/>
      </c:barChart>
      <c:catAx>
        <c:axId val="508080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19024"/>
        <c:crosses val="autoZero"/>
        <c:auto val="1"/>
        <c:lblOffset val="100"/>
        <c:noMultiLvlLbl val="0"/>
      </c:catAx>
      <c:valAx>
        <c:axId val="54619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8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809169"/>
        <c:axId val="62064794"/>
      </c:barChart>
      <c:catAx>
        <c:axId val="218091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064794"/>
        <c:crosses val="autoZero"/>
        <c:auto val="1"/>
        <c:lblOffset val="100"/>
        <c:noMultiLvlLbl val="0"/>
      </c:catAx>
      <c:valAx>
        <c:axId val="62064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09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712235"/>
        <c:axId val="61192388"/>
      </c:barChart>
      <c:catAx>
        <c:axId val="217122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92388"/>
        <c:crosses val="autoZero"/>
        <c:auto val="1"/>
        <c:lblOffset val="100"/>
        <c:noMultiLvlLbl val="0"/>
      </c:catAx>
      <c:valAx>
        <c:axId val="6119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12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860581"/>
        <c:axId val="57636366"/>
      </c:barChart>
      <c:catAx>
        <c:axId val="138605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636366"/>
        <c:crosses val="autoZero"/>
        <c:auto val="1"/>
        <c:lblOffset val="100"/>
        <c:noMultiLvlLbl val="0"/>
      </c:catAx>
      <c:valAx>
        <c:axId val="57636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6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965247"/>
        <c:axId val="38034040"/>
      </c:barChart>
      <c:catAx>
        <c:axId val="489652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034040"/>
        <c:crosses val="autoZero"/>
        <c:auto val="1"/>
        <c:lblOffset val="100"/>
        <c:noMultiLvlLbl val="0"/>
      </c:catAx>
      <c:valAx>
        <c:axId val="38034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65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762041"/>
        <c:axId val="60858370"/>
      </c:barChart>
      <c:catAx>
        <c:axId val="6762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858370"/>
        <c:crosses val="autoZero"/>
        <c:auto val="1"/>
        <c:lblOffset val="100"/>
        <c:noMultiLvlLbl val="0"/>
      </c:catAx>
      <c:valAx>
        <c:axId val="60858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62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854419"/>
        <c:axId val="30580908"/>
      </c:barChart>
      <c:catAx>
        <c:axId val="108544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580908"/>
        <c:crosses val="autoZero"/>
        <c:auto val="1"/>
        <c:lblOffset val="100"/>
        <c:noMultiLvlLbl val="0"/>
      </c:catAx>
      <c:valAx>
        <c:axId val="30580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54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792717"/>
        <c:axId val="61134454"/>
      </c:barChart>
      <c:catAx>
        <c:axId val="67927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134454"/>
        <c:crosses val="autoZero"/>
        <c:auto val="1"/>
        <c:lblOffset val="100"/>
        <c:noMultiLvlLbl val="0"/>
      </c:catAx>
      <c:valAx>
        <c:axId val="61134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92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339175"/>
        <c:axId val="52943712"/>
      </c:barChart>
      <c:catAx>
        <c:axId val="13339175"/>
        <c:scaling>
          <c:orientation val="minMax"/>
        </c:scaling>
        <c:axPos val="b"/>
        <c:delete val="1"/>
        <c:majorTickMark val="out"/>
        <c:minorTickMark val="none"/>
        <c:tickLblPos val="none"/>
        <c:crossAx val="52943712"/>
        <c:crosses val="autoZero"/>
        <c:auto val="1"/>
        <c:lblOffset val="100"/>
        <c:noMultiLvlLbl val="0"/>
      </c:catAx>
      <c:valAx>
        <c:axId val="52943712"/>
        <c:scaling>
          <c:orientation val="minMax"/>
        </c:scaling>
        <c:axPos val="l"/>
        <c:delete val="1"/>
        <c:majorTickMark val="out"/>
        <c:minorTickMark val="none"/>
        <c:tickLblPos val="none"/>
        <c:crossAx val="133391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ikk_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nerdsit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keithjkra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radreeswor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jnole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sonam_n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apidsa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gpuoa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meyero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artley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urraydat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nimaanandkum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pambilothoma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ichigan_a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bel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danaikoutr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amaal1124"/>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tylersnetwor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su_egr_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angjilian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hamidkarimi6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odexl_mktn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odex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mr_foundati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onnectedacti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rdoomt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ninarehmehra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hidambara09"/>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fmfrancois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arc_smit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vivianfranco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asaomi_kimur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atametrici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cpraka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tomekdrab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3" totalsRowShown="0" headerRowDxfId="369" dataDxfId="368">
  <autoFilter ref="A2:BN93"/>
  <tableColumns count="66">
    <tableColumn id="1" name="Vertex 1" dataDxfId="367"/>
    <tableColumn id="2" name="Vertex 2" dataDxfId="366"/>
    <tableColumn id="3" name="Color" dataDxfId="365"/>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23"/>
    <tableColumn id="7" name="ID" dataDxfId="357"/>
    <tableColumn id="9" name="Dynamic Filter" dataDxfId="356"/>
    <tableColumn id="8" name="Add Your Own Columns Here" dataDxfId="355"/>
    <tableColumn id="15" name="Relationship" dataDxfId="354"/>
    <tableColumn id="16" name="Relationship Date (UTC)" dataDxfId="353"/>
    <tableColumn id="17" name="Tweet" dataDxfId="352"/>
    <tableColumn id="18" name="URLs in Tweet" dataDxfId="351"/>
    <tableColumn id="19" name="Domains in Tweet" dataDxfId="350"/>
    <tableColumn id="20" name="Hashtags in Tweet" dataDxfId="349"/>
    <tableColumn id="21" name="Media in Tweet" dataDxfId="348"/>
    <tableColumn id="22" name="Tweet Image File" dataDxfId="347"/>
    <tableColumn id="23" name="Tweet Date (UTC)" dataDxfId="346"/>
    <tableColumn id="24" name="Date" dataDxfId="345"/>
    <tableColumn id="25" name="Time" dataDxfId="344"/>
    <tableColumn id="26" name="Twitter Page for Tweet" dataDxfId="343"/>
    <tableColumn id="27" name="Latitude" dataDxfId="342"/>
    <tableColumn id="28" name="Longitude" dataDxfId="341"/>
    <tableColumn id="29" name="Imported ID" dataDxfId="340"/>
    <tableColumn id="30" name="In-Reply-To Tweet ID" dataDxfId="339"/>
    <tableColumn id="31" name="Favorited" dataDxfId="338"/>
    <tableColumn id="32" name="Favorite Count" dataDxfId="337"/>
    <tableColumn id="33" name="In-Reply-To User ID" dataDxfId="336"/>
    <tableColumn id="34" name="Is Quote Status" dataDxfId="335"/>
    <tableColumn id="35" name="Language" dataDxfId="334"/>
    <tableColumn id="36" name="Possibly Sensitive" dataDxfId="333"/>
    <tableColumn id="37" name="Quoted Status ID" dataDxfId="332"/>
    <tableColumn id="38" name="Retweeted" dataDxfId="331"/>
    <tableColumn id="39" name="Retweet Count" dataDxfId="330"/>
    <tableColumn id="40" name="Retweet ID" dataDxfId="329"/>
    <tableColumn id="41" name="Source" dataDxfId="328"/>
    <tableColumn id="42" name="Truncated" dataDxfId="327"/>
    <tableColumn id="43" name="Unified Twitter ID" dataDxfId="326"/>
    <tableColumn id="44" name="Imported Tweet Type" dataDxfId="325"/>
    <tableColumn id="45" name="Added By Extended Analysis" dataDxfId="324"/>
    <tableColumn id="46" name="Corrected By Extended Analysis" dataDxfId="323"/>
    <tableColumn id="47" name="Place Bounding Box" dataDxfId="322"/>
    <tableColumn id="48" name="Place Country" dataDxfId="321"/>
    <tableColumn id="49" name="Place Country Code" dataDxfId="320"/>
    <tableColumn id="50" name="Place Full Name" dataDxfId="319"/>
    <tableColumn id="51" name="Place ID" dataDxfId="318"/>
    <tableColumn id="52" name="Place Name" dataDxfId="317"/>
    <tableColumn id="53" name="Place Type" dataDxfId="316"/>
    <tableColumn id="54" name="Place URL" dataDxfId="31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6" totalsRowShown="0" headerRowDxfId="222" dataDxfId="221">
  <autoFilter ref="A1:N6"/>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N14" totalsRowShown="0" headerRowDxfId="205" dataDxfId="204">
  <autoFilter ref="A9:N14"/>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N27" totalsRowShown="0" headerRowDxfId="188" dataDxfId="187">
  <autoFilter ref="A17:N27"/>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N40" totalsRowShown="0" headerRowDxfId="171" dataDxfId="170">
  <autoFilter ref="A30:N40"/>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N53" totalsRowShown="0" headerRowDxfId="154" dataDxfId="153">
  <autoFilter ref="A43:N53"/>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N57" totalsRowShown="0" headerRowDxfId="137" dataDxfId="136">
  <autoFilter ref="A56:N57"/>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N69" totalsRowShown="0" headerRowDxfId="134" dataDxfId="133">
  <autoFilter ref="A59:N69"/>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N82" totalsRowShown="0" headerRowDxfId="103" dataDxfId="102">
  <autoFilter ref="A72:N82"/>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27" totalsRowShown="0" headerRowDxfId="76" dataDxfId="75">
  <autoFilter ref="A1:G22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14" dataDxfId="313">
  <autoFilter ref="A2:BT38"/>
  <tableColumns count="72">
    <tableColumn id="1" name="Vertex" dataDxfId="312"/>
    <tableColumn id="72" name="Subgraph"/>
    <tableColumn id="2" name="Color" dataDxfId="311"/>
    <tableColumn id="5" name="Shape" dataDxfId="310"/>
    <tableColumn id="6" name="Size" dataDxfId="309"/>
    <tableColumn id="4" name="Opacity" dataDxfId="308"/>
    <tableColumn id="7" name="Image File" dataDxfId="307"/>
    <tableColumn id="3" name="Visibility" dataDxfId="306"/>
    <tableColumn id="10" name="Label" dataDxfId="305"/>
    <tableColumn id="16" name="Label Fill Color" dataDxfId="304"/>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5"/>
    <tableColumn id="28" name="Dynamic Filter" dataDxfId="294"/>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4"/>
    <tableColumn id="49" name="Custom Menu Item Text" dataDxfId="273"/>
    <tableColumn id="50" name="Custom Menu Item Action" dataDxfId="272"/>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5" totalsRowShown="0" headerRowDxfId="67" dataDxfId="66">
  <autoFilter ref="A1:L24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23" dataDxfId="22">
  <autoFilter ref="A2:C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71">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270"/>
    <tableColumn id="20" name="Collapsed X"/>
    <tableColumn id="21" name="Collapsed Y"/>
    <tableColumn id="6" name="ID" dataDxfId="269"/>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268" dataDxfId="267">
  <autoFilter ref="A1:C37"/>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6"/>
    <tableColumn id="2" name="Degree Frequency" dataDxfId="265">
      <calculatedColumnFormula>COUNTIF(Vertices[Degree], "&gt;= " &amp; D2) - COUNTIF(Vertices[Degree], "&gt;=" &amp; D3)</calculatedColumnFormula>
    </tableColumn>
    <tableColumn id="3" name="In-Degree Bin" dataDxfId="264"/>
    <tableColumn id="4" name="In-Degree Frequency" dataDxfId="263">
      <calculatedColumnFormula>COUNTIF(Vertices[In-Degree], "&gt;= " &amp; F2) - COUNTIF(Vertices[In-Degree], "&gt;=" &amp; F3)</calculatedColumnFormula>
    </tableColumn>
    <tableColumn id="5" name="Out-Degree Bin" dataDxfId="262"/>
    <tableColumn id="6" name="Out-Degree Frequency" dataDxfId="261">
      <calculatedColumnFormula>COUNTIF(Vertices[Out-Degree], "&gt;= " &amp; H2) - COUNTIF(Vertices[Out-Degree], "&gt;=" &amp; H3)</calculatedColumnFormula>
    </tableColumn>
    <tableColumn id="7" name="Betweenness Centrality Bin" dataDxfId="260"/>
    <tableColumn id="8" name="Betweenness Centrality Frequency" dataDxfId="259">
      <calculatedColumnFormula>COUNTIF(Vertices[Betweenness Centrality], "&gt;= " &amp; J2) - COUNTIF(Vertices[Betweenness Centrality], "&gt;=" &amp; J3)</calculatedColumnFormula>
    </tableColumn>
    <tableColumn id="9" name="Closeness Centrality Bin" dataDxfId="258"/>
    <tableColumn id="10" name="Closeness Centrality Frequency" dataDxfId="257">
      <calculatedColumnFormula>COUNTIF(Vertices[Closeness Centrality], "&gt;= " &amp; L2) - COUNTIF(Vertices[Closeness Centrality], "&gt;=" &amp; L3)</calculatedColumnFormula>
    </tableColumn>
    <tableColumn id="11" name="Eigenvector Centrality Bin" dataDxfId="256"/>
    <tableColumn id="12" name="Eigenvector Centrality Frequency" dataDxfId="255">
      <calculatedColumnFormula>COUNTIF(Vertices[Eigenvector Centrality], "&gt;= " &amp; N2) - COUNTIF(Vertices[Eigenvector Centrality], "&gt;=" &amp; N3)</calculatedColumnFormula>
    </tableColumn>
    <tableColumn id="18" name="PageRank Bin" dataDxfId="254"/>
    <tableColumn id="17" name="PageRank Frequency" dataDxfId="253">
      <calculatedColumnFormula>COUNTIF(Vertices[Eigenvector Centrality], "&gt;= " &amp; P2) - COUNTIF(Vertices[Eigenvector Centrality], "&gt;=" &amp; P3)</calculatedColumnFormula>
    </tableColumn>
    <tableColumn id="13" name="Clustering Coefficient Bin" dataDxfId="252"/>
    <tableColumn id="14" name="Clustering Coefficient Frequency" dataDxfId="251">
      <calculatedColumnFormula>COUNTIF(Vertices[Clustering Coefficient], "&gt;= " &amp; R2) - COUNTIF(Vertices[Clustering Coefficient], "&gt;=" &amp; R3)</calculatedColumnFormula>
    </tableColumn>
    <tableColumn id="15" name="Dynamic Filter Bin" dataDxfId="250"/>
    <tableColumn id="16" name="Dynamic Filter Frequency" dataDxfId="2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chelecoscia.com/?p=1699" TargetMode="External" /><Relationship Id="rId2" Type="http://schemas.openxmlformats.org/officeDocument/2006/relationships/hyperlink" Target="http://www.michelecoscia.com/?p=1699" TargetMode="External" /><Relationship Id="rId3" Type="http://schemas.openxmlformats.org/officeDocument/2006/relationships/hyperlink" Target="http://web.eecs.umich.edu/~dkoutra/papers/19-ASONAM-HON_RepLearning.pdf" TargetMode="External" /><Relationship Id="rId4" Type="http://schemas.openxmlformats.org/officeDocument/2006/relationships/hyperlink" Target="http://web.eecs.umich.edu/~dkoutra/papers/19-ASONAM-HON_RepLearning.pdf" TargetMode="External" /><Relationship Id="rId5" Type="http://schemas.openxmlformats.org/officeDocument/2006/relationships/hyperlink" Target="http://www.cse.msu.edu/~derrtyle/papers/asonam19-congressional_vote_prediction.pdf" TargetMode="External" /><Relationship Id="rId6" Type="http://schemas.openxmlformats.org/officeDocument/2006/relationships/hyperlink" Target="http://www.cse.msu.edu/~derrtyle/papers/asonam19-congressional_vote_prediction.pdf" TargetMode="External" /><Relationship Id="rId7" Type="http://schemas.openxmlformats.org/officeDocument/2006/relationships/hyperlink" Target="http://www.cse.msu.edu/~derrtyle/papers/asonam19-congressional_vote_prediction.pdf" TargetMode="External" /><Relationship Id="rId8" Type="http://schemas.openxmlformats.org/officeDocument/2006/relationships/hyperlink" Target="http://www.cse.msu.edu/~derrtyle/papers/asonam19-congressional_vote_prediction.pdf" TargetMode="External" /><Relationship Id="rId9" Type="http://schemas.openxmlformats.org/officeDocument/2006/relationships/hyperlink" Target="https://arxiv.org/abs/1903.08136" TargetMode="External" /><Relationship Id="rId10" Type="http://schemas.openxmlformats.org/officeDocument/2006/relationships/hyperlink" Target="http://asonam.cpsc.ucalgary.ca/2019/FinalProgram.php" TargetMode="External" /><Relationship Id="rId11" Type="http://schemas.openxmlformats.org/officeDocument/2006/relationships/hyperlink" Target="http://asonam.cpsc.ucalgary.ca/2019/FinalProgram.php" TargetMode="External" /><Relationship Id="rId12" Type="http://schemas.openxmlformats.org/officeDocument/2006/relationships/hyperlink" Target="http://asonam.cpsc.ucalgary.ca/2019/FinalProgram.php" TargetMode="External" /><Relationship Id="rId13" Type="http://schemas.openxmlformats.org/officeDocument/2006/relationships/hyperlink" Target="https://pbs.twimg.com/media/EC5hm9yWwAERsZ4.jpg" TargetMode="External" /><Relationship Id="rId14" Type="http://schemas.openxmlformats.org/officeDocument/2006/relationships/hyperlink" Target="https://pbs.twimg.com/media/EC7MfbmUwAASzeS.png" TargetMode="External" /><Relationship Id="rId15" Type="http://schemas.openxmlformats.org/officeDocument/2006/relationships/hyperlink" Target="https://pbs.twimg.com/media/EC7MfbmUwAASzeS.png" TargetMode="External" /><Relationship Id="rId16" Type="http://schemas.openxmlformats.org/officeDocument/2006/relationships/hyperlink" Target="https://pbs.twimg.com/media/EC7MfbmUwAASzeS.png" TargetMode="External" /><Relationship Id="rId17" Type="http://schemas.openxmlformats.org/officeDocument/2006/relationships/hyperlink" Target="https://pbs.twimg.com/media/EC7MfbmUwAASzeS.png" TargetMode="External" /><Relationship Id="rId18" Type="http://schemas.openxmlformats.org/officeDocument/2006/relationships/hyperlink" Target="https://pbs.twimg.com/media/EC798wOU8AAhwpp.jpg" TargetMode="External" /><Relationship Id="rId19" Type="http://schemas.openxmlformats.org/officeDocument/2006/relationships/hyperlink" Target="https://pbs.twimg.com/media/EDA16bYXsAA9jN1.jpg" TargetMode="External" /><Relationship Id="rId20" Type="http://schemas.openxmlformats.org/officeDocument/2006/relationships/hyperlink" Target="https://pbs.twimg.com/media/EDA16bYXsAA9jN1.jpg" TargetMode="External" /><Relationship Id="rId21" Type="http://schemas.openxmlformats.org/officeDocument/2006/relationships/hyperlink" Target="https://pbs.twimg.com/media/EDA16bYXsAA9jN1.jpg" TargetMode="External" /><Relationship Id="rId22" Type="http://schemas.openxmlformats.org/officeDocument/2006/relationships/hyperlink" Target="http://pbs.twimg.com/profile_images/1154715226979409920/eUXqQs0P_normal.jpg" TargetMode="External" /><Relationship Id="rId23" Type="http://schemas.openxmlformats.org/officeDocument/2006/relationships/hyperlink" Target="http://pbs.twimg.com/profile_images/1154715226979409920/eUXqQs0P_normal.jpg" TargetMode="External" /><Relationship Id="rId24" Type="http://schemas.openxmlformats.org/officeDocument/2006/relationships/hyperlink" Target="http://pbs.twimg.com/profile_images/1050029515240611840/gidE_t5o_normal.jpg" TargetMode="External" /><Relationship Id="rId25" Type="http://schemas.openxmlformats.org/officeDocument/2006/relationships/hyperlink" Target="http://pbs.twimg.com/profile_images/1121310917310976001/XExLZvNV_normal.png" TargetMode="External" /><Relationship Id="rId26" Type="http://schemas.openxmlformats.org/officeDocument/2006/relationships/hyperlink" Target="http://pbs.twimg.com/profile_images/1050029515240611840/gidE_t5o_normal.jpg" TargetMode="External" /><Relationship Id="rId27" Type="http://schemas.openxmlformats.org/officeDocument/2006/relationships/hyperlink" Target="http://pbs.twimg.com/profile_images/1121310917310976001/XExLZvNV_normal.png" TargetMode="External" /><Relationship Id="rId28" Type="http://schemas.openxmlformats.org/officeDocument/2006/relationships/hyperlink" Target="http://pbs.twimg.com/profile_images/1030181676217860096/VY7MRi8x_normal.jpg" TargetMode="External" /><Relationship Id="rId29" Type="http://schemas.openxmlformats.org/officeDocument/2006/relationships/hyperlink" Target="http://pbs.twimg.com/profile_images/1030181676217860096/VY7MRi8x_normal.jpg" TargetMode="External" /><Relationship Id="rId30" Type="http://schemas.openxmlformats.org/officeDocument/2006/relationships/hyperlink" Target="http://pbs.twimg.com/profile_images/1030181676217860096/VY7MRi8x_normal.jpg" TargetMode="External" /><Relationship Id="rId31" Type="http://schemas.openxmlformats.org/officeDocument/2006/relationships/hyperlink" Target="http://pbs.twimg.com/profile_images/1030181676217860096/VY7MRi8x_normal.jpg" TargetMode="External" /><Relationship Id="rId32" Type="http://schemas.openxmlformats.org/officeDocument/2006/relationships/hyperlink" Target="http://pbs.twimg.com/profile_images/964027171109875712/_JEoYRY5_normal.jpg" TargetMode="External" /><Relationship Id="rId33" Type="http://schemas.openxmlformats.org/officeDocument/2006/relationships/hyperlink" Target="http://pbs.twimg.com/profile_images/964027171109875712/_JEoYRY5_normal.jpg" TargetMode="External" /><Relationship Id="rId34" Type="http://schemas.openxmlformats.org/officeDocument/2006/relationships/hyperlink" Target="http://pbs.twimg.com/profile_images/964027171109875712/_JEoYRY5_normal.jpg" TargetMode="External" /><Relationship Id="rId35" Type="http://schemas.openxmlformats.org/officeDocument/2006/relationships/hyperlink" Target="http://pbs.twimg.com/profile_images/964027171109875712/_JEoYRY5_normal.jpg" TargetMode="External" /><Relationship Id="rId36" Type="http://schemas.openxmlformats.org/officeDocument/2006/relationships/hyperlink" Target="http://pbs.twimg.com/profile_images/378800000266028204/43f72b09c2462e0ae4c4d6d14372b315_normal.jpeg" TargetMode="External" /><Relationship Id="rId37" Type="http://schemas.openxmlformats.org/officeDocument/2006/relationships/hyperlink" Target="http://pbs.twimg.com/profile_images/378800000266028204/43f72b09c2462e0ae4c4d6d14372b315_normal.jpeg" TargetMode="External" /><Relationship Id="rId38" Type="http://schemas.openxmlformats.org/officeDocument/2006/relationships/hyperlink" Target="http://pbs.twimg.com/profile_images/378800000266028204/43f72b09c2462e0ae4c4d6d14372b315_normal.jpeg" TargetMode="External" /><Relationship Id="rId39" Type="http://schemas.openxmlformats.org/officeDocument/2006/relationships/hyperlink" Target="http://pbs.twimg.com/profile_images/378800000266028204/43f72b09c2462e0ae4c4d6d14372b315_normal.jpeg" TargetMode="External" /><Relationship Id="rId40" Type="http://schemas.openxmlformats.org/officeDocument/2006/relationships/hyperlink" Target="http://pbs.twimg.com/profile_images/1029187688165830657/t4YddAWZ_normal.jpg" TargetMode="External" /><Relationship Id="rId41" Type="http://schemas.openxmlformats.org/officeDocument/2006/relationships/hyperlink" Target="http://pbs.twimg.com/profile_images/1029187688165830657/t4YddAWZ_normal.jpg" TargetMode="External" /><Relationship Id="rId42" Type="http://schemas.openxmlformats.org/officeDocument/2006/relationships/hyperlink" Target="http://pbs.twimg.com/profile_images/1029187688165830657/t4YddAWZ_normal.jpg" TargetMode="External" /><Relationship Id="rId43" Type="http://schemas.openxmlformats.org/officeDocument/2006/relationships/hyperlink" Target="http://pbs.twimg.com/profile_images/1029187688165830657/t4YddAWZ_normal.jpg" TargetMode="External" /><Relationship Id="rId44" Type="http://schemas.openxmlformats.org/officeDocument/2006/relationships/hyperlink" Target="http://pbs.twimg.com/profile_images/1008298767743897600/SW7E1ynf_normal.jpg" TargetMode="External" /><Relationship Id="rId45" Type="http://schemas.openxmlformats.org/officeDocument/2006/relationships/hyperlink" Target="http://pbs.twimg.com/profile_images/1008298767743897600/SW7E1ynf_normal.jpg" TargetMode="External" /><Relationship Id="rId46" Type="http://schemas.openxmlformats.org/officeDocument/2006/relationships/hyperlink" Target="http://pbs.twimg.com/profile_images/1008298767743897600/SW7E1ynf_normal.jpg" TargetMode="External" /><Relationship Id="rId47" Type="http://schemas.openxmlformats.org/officeDocument/2006/relationships/hyperlink" Target="http://pbs.twimg.com/profile_images/1008298767743897600/SW7E1ynf_normal.jpg" TargetMode="External" /><Relationship Id="rId48" Type="http://schemas.openxmlformats.org/officeDocument/2006/relationships/hyperlink" Target="http://pbs.twimg.com/profile_images/1059532477092384768/cV7GBCt__normal.jpg" TargetMode="External" /><Relationship Id="rId49" Type="http://schemas.openxmlformats.org/officeDocument/2006/relationships/hyperlink" Target="http://pbs.twimg.com/profile_images/1059532477092384768/cV7GBCt__normal.jpg" TargetMode="External" /><Relationship Id="rId50" Type="http://schemas.openxmlformats.org/officeDocument/2006/relationships/hyperlink" Target="http://pbs.twimg.com/profile_images/1059532477092384768/cV7GBCt__normal.jpg" TargetMode="External" /><Relationship Id="rId51" Type="http://schemas.openxmlformats.org/officeDocument/2006/relationships/hyperlink" Target="http://pbs.twimg.com/profile_images/1059532477092384768/cV7GBCt__normal.jpg" TargetMode="External" /><Relationship Id="rId52" Type="http://schemas.openxmlformats.org/officeDocument/2006/relationships/hyperlink" Target="https://pbs.twimg.com/media/EC5hm9yWwAERsZ4.jpg" TargetMode="External" /><Relationship Id="rId53" Type="http://schemas.openxmlformats.org/officeDocument/2006/relationships/hyperlink" Target="http://pbs.twimg.com/profile_images/955508032062058496/bNJiDaId_normal.jpg" TargetMode="External" /><Relationship Id="rId54" Type="http://schemas.openxmlformats.org/officeDocument/2006/relationships/hyperlink" Target="http://pbs.twimg.com/profile_images/955508032062058496/bNJiDaId_normal.jpg" TargetMode="External" /><Relationship Id="rId55" Type="http://schemas.openxmlformats.org/officeDocument/2006/relationships/hyperlink" Target="http://pbs.twimg.com/profile_images/1053862203324014592/0v1EIHJR_normal.jpg" TargetMode="External" /><Relationship Id="rId56" Type="http://schemas.openxmlformats.org/officeDocument/2006/relationships/hyperlink" Target="http://pbs.twimg.com/profile_images/1053862203324014592/0v1EIHJR_normal.jpg" TargetMode="External" /><Relationship Id="rId57" Type="http://schemas.openxmlformats.org/officeDocument/2006/relationships/hyperlink" Target="http://pbs.twimg.com/profile_images/1053862203324014592/0v1EIHJR_normal.jpg" TargetMode="External" /><Relationship Id="rId58" Type="http://schemas.openxmlformats.org/officeDocument/2006/relationships/hyperlink" Target="https://pbs.twimg.com/media/EC7MfbmUwAASzeS.png" TargetMode="External" /><Relationship Id="rId59" Type="http://schemas.openxmlformats.org/officeDocument/2006/relationships/hyperlink" Target="https://pbs.twimg.com/media/EC7MfbmUwAASzeS.png" TargetMode="External" /><Relationship Id="rId60" Type="http://schemas.openxmlformats.org/officeDocument/2006/relationships/hyperlink" Target="https://pbs.twimg.com/media/EC7MfbmUwAASzeS.png" TargetMode="External" /><Relationship Id="rId61" Type="http://schemas.openxmlformats.org/officeDocument/2006/relationships/hyperlink" Target="https://pbs.twimg.com/media/EC7MfbmUwAASzeS.png" TargetMode="External" /><Relationship Id="rId62" Type="http://schemas.openxmlformats.org/officeDocument/2006/relationships/hyperlink" Target="http://pbs.twimg.com/profile_images/864997760621174784/AUqwmm07_normal.jpg" TargetMode="External" /><Relationship Id="rId63" Type="http://schemas.openxmlformats.org/officeDocument/2006/relationships/hyperlink" Target="http://pbs.twimg.com/profile_images/849133030237061120/6hUrNP0a_normal.jpg" TargetMode="External" /><Relationship Id="rId64" Type="http://schemas.openxmlformats.org/officeDocument/2006/relationships/hyperlink" Target="http://pbs.twimg.com/profile_images/1058449535112867841/JP-rVYlW_normal.jpg" TargetMode="External" /><Relationship Id="rId65" Type="http://schemas.openxmlformats.org/officeDocument/2006/relationships/hyperlink" Target="http://pbs.twimg.com/profile_images/1157683224165920768/QFYFBRUC_normal.jpg" TargetMode="External" /><Relationship Id="rId66" Type="http://schemas.openxmlformats.org/officeDocument/2006/relationships/hyperlink" Target="http://pbs.twimg.com/profile_images/619677922593353728/Qw74A_iX_normal.jpg" TargetMode="External" /><Relationship Id="rId67" Type="http://schemas.openxmlformats.org/officeDocument/2006/relationships/hyperlink" Target="http://pbs.twimg.com/profile_images/760774125522518016/jhzjWv0i_normal.jpg" TargetMode="External" /><Relationship Id="rId68" Type="http://schemas.openxmlformats.org/officeDocument/2006/relationships/hyperlink" Target="http://pbs.twimg.com/profile_images/1159101544836583424/LlGFl3km_normal.jpg" TargetMode="External" /><Relationship Id="rId69" Type="http://schemas.openxmlformats.org/officeDocument/2006/relationships/hyperlink" Target="http://pbs.twimg.com/profile_images/943596894831255552/cMOzkc5i_normal.jpg" TargetMode="External" /><Relationship Id="rId70" Type="http://schemas.openxmlformats.org/officeDocument/2006/relationships/hyperlink" Target="http://pbs.twimg.com/profile_images/1136525117285179392/4LBIES5Y_normal.png" TargetMode="External" /><Relationship Id="rId71" Type="http://schemas.openxmlformats.org/officeDocument/2006/relationships/hyperlink" Target="http://pbs.twimg.com/profile_images/1136525117285179392/4LBIES5Y_normal.png" TargetMode="External" /><Relationship Id="rId72" Type="http://schemas.openxmlformats.org/officeDocument/2006/relationships/hyperlink" Target="http://pbs.twimg.com/profile_images/1136525117285179392/4LBIES5Y_normal.png" TargetMode="External" /><Relationship Id="rId73" Type="http://schemas.openxmlformats.org/officeDocument/2006/relationships/hyperlink" Target="http://pbs.twimg.com/profile_images/56671664/Untitled_4_normal.jpeg" TargetMode="External" /><Relationship Id="rId74" Type="http://schemas.openxmlformats.org/officeDocument/2006/relationships/hyperlink" Target="http://pbs.twimg.com/profile_images/1029067295669116929/tU3g3ogh_normal.jpg" TargetMode="External" /><Relationship Id="rId75" Type="http://schemas.openxmlformats.org/officeDocument/2006/relationships/hyperlink" Target="http://pbs.twimg.com/profile_images/1029067295669116929/tU3g3ogh_normal.jpg" TargetMode="External" /><Relationship Id="rId76" Type="http://schemas.openxmlformats.org/officeDocument/2006/relationships/hyperlink" Target="http://pbs.twimg.com/profile_images/1029067295669116929/tU3g3ogh_normal.jpg" TargetMode="External" /><Relationship Id="rId77" Type="http://schemas.openxmlformats.org/officeDocument/2006/relationships/hyperlink" Target="http://pbs.twimg.com/profile_images/1029067295669116929/tU3g3ogh_normal.jpg" TargetMode="External" /><Relationship Id="rId78" Type="http://schemas.openxmlformats.org/officeDocument/2006/relationships/hyperlink" Target="http://pbs.twimg.com/profile_images/1029067295669116929/tU3g3ogh_normal.jpg" TargetMode="External" /><Relationship Id="rId79" Type="http://schemas.openxmlformats.org/officeDocument/2006/relationships/hyperlink" Target="http://pbs.twimg.com/profile_images/1029067295669116929/tU3g3ogh_normal.jpg" TargetMode="External" /><Relationship Id="rId80" Type="http://schemas.openxmlformats.org/officeDocument/2006/relationships/hyperlink" Target="http://pbs.twimg.com/profile_images/1029067295669116929/tU3g3ogh_normal.jpg" TargetMode="External" /><Relationship Id="rId81" Type="http://schemas.openxmlformats.org/officeDocument/2006/relationships/hyperlink" Target="http://pbs.twimg.com/profile_images/1029067295669116929/tU3g3ogh_normal.jpg" TargetMode="External" /><Relationship Id="rId82" Type="http://schemas.openxmlformats.org/officeDocument/2006/relationships/hyperlink" Target="http://pbs.twimg.com/profile_images/1029067295669116929/tU3g3ogh_normal.jpg" TargetMode="External" /><Relationship Id="rId83" Type="http://schemas.openxmlformats.org/officeDocument/2006/relationships/hyperlink" Target="http://pbs.twimg.com/profile_images/1029067295669116929/tU3g3ogh_normal.jpg" TargetMode="External" /><Relationship Id="rId84" Type="http://schemas.openxmlformats.org/officeDocument/2006/relationships/hyperlink" Target="https://pbs.twimg.com/media/EC798wOU8AAhwpp.jpg" TargetMode="External" /><Relationship Id="rId85" Type="http://schemas.openxmlformats.org/officeDocument/2006/relationships/hyperlink" Target="http://pbs.twimg.com/profile_images/1066624163173982208/H5Jv1g3o_normal.jpg" TargetMode="External" /><Relationship Id="rId86" Type="http://schemas.openxmlformats.org/officeDocument/2006/relationships/hyperlink" Target="http://pbs.twimg.com/profile_images/1102673639583944704/HL5wrpAx_normal.png" TargetMode="External" /><Relationship Id="rId87" Type="http://schemas.openxmlformats.org/officeDocument/2006/relationships/hyperlink" Target="http://pbs.twimg.com/profile_images/1102673639583944704/HL5wrpAx_normal.png" TargetMode="External" /><Relationship Id="rId88" Type="http://schemas.openxmlformats.org/officeDocument/2006/relationships/hyperlink" Target="http://pbs.twimg.com/profile_images/1102673639583944704/HL5wrpAx_normal.png" TargetMode="External" /><Relationship Id="rId89" Type="http://schemas.openxmlformats.org/officeDocument/2006/relationships/hyperlink" Target="http://pbs.twimg.com/profile_images/955440992987082752/rPIHc9Ip_normal.jpg" TargetMode="External" /><Relationship Id="rId90" Type="http://schemas.openxmlformats.org/officeDocument/2006/relationships/hyperlink" Target="https://pbs.twimg.com/media/EDA16bYXsAA9jN1.jpg" TargetMode="External" /><Relationship Id="rId91" Type="http://schemas.openxmlformats.org/officeDocument/2006/relationships/hyperlink" Target="http://pbs.twimg.com/profile_images/1049911508296224770/9R5kP6Ql_normal.jpg" TargetMode="External" /><Relationship Id="rId92" Type="http://schemas.openxmlformats.org/officeDocument/2006/relationships/hyperlink" Target="http://pbs.twimg.com/profile_images/1049911508296224770/9R5kP6Ql_normal.jpg" TargetMode="External" /><Relationship Id="rId93" Type="http://schemas.openxmlformats.org/officeDocument/2006/relationships/hyperlink" Target="http://pbs.twimg.com/profile_images/836708640362881024/40qOcZks_normal.jpg" TargetMode="External" /><Relationship Id="rId94" Type="http://schemas.openxmlformats.org/officeDocument/2006/relationships/hyperlink" Target="http://pbs.twimg.com/profile_images/836708640362881024/40qOcZks_normal.jpg" TargetMode="External" /><Relationship Id="rId95" Type="http://schemas.openxmlformats.org/officeDocument/2006/relationships/hyperlink" Target="http://pbs.twimg.com/profile_images/955440992987082752/rPIHc9Ip_normal.jpg" TargetMode="External" /><Relationship Id="rId96" Type="http://schemas.openxmlformats.org/officeDocument/2006/relationships/hyperlink" Target="https://pbs.twimg.com/media/EDA16bYXsAA9jN1.jpg" TargetMode="External" /><Relationship Id="rId97" Type="http://schemas.openxmlformats.org/officeDocument/2006/relationships/hyperlink" Target="http://pbs.twimg.com/profile_images/1049911508296224770/9R5kP6Ql_normal.jpg" TargetMode="External" /><Relationship Id="rId98" Type="http://schemas.openxmlformats.org/officeDocument/2006/relationships/hyperlink" Target="http://pbs.twimg.com/profile_images/1049911508296224770/9R5kP6Ql_normal.jpg" TargetMode="External" /><Relationship Id="rId99" Type="http://schemas.openxmlformats.org/officeDocument/2006/relationships/hyperlink" Target="http://pbs.twimg.com/profile_images/836708640362881024/40qOcZks_normal.jpg" TargetMode="External" /><Relationship Id="rId100" Type="http://schemas.openxmlformats.org/officeDocument/2006/relationships/hyperlink" Target="http://pbs.twimg.com/profile_images/836708640362881024/40qOcZks_normal.jpg" TargetMode="External" /><Relationship Id="rId101" Type="http://schemas.openxmlformats.org/officeDocument/2006/relationships/hyperlink" Target="http://pbs.twimg.com/profile_images/955440992987082752/rPIHc9Ip_normal.jpg" TargetMode="External" /><Relationship Id="rId102" Type="http://schemas.openxmlformats.org/officeDocument/2006/relationships/hyperlink" Target="http://pbs.twimg.com/profile_images/955440992987082752/rPIHc9Ip_normal.jpg" TargetMode="External" /><Relationship Id="rId103" Type="http://schemas.openxmlformats.org/officeDocument/2006/relationships/hyperlink" Target="https://pbs.twimg.com/media/EDA16bYXsAA9jN1.jpg" TargetMode="External" /><Relationship Id="rId104" Type="http://schemas.openxmlformats.org/officeDocument/2006/relationships/hyperlink" Target="http://pbs.twimg.com/profile_images/1049911508296224770/9R5kP6Ql_normal.jpg" TargetMode="External" /><Relationship Id="rId105" Type="http://schemas.openxmlformats.org/officeDocument/2006/relationships/hyperlink" Target="http://pbs.twimg.com/profile_images/1049911508296224770/9R5kP6Ql_normal.jpg" TargetMode="External" /><Relationship Id="rId106" Type="http://schemas.openxmlformats.org/officeDocument/2006/relationships/hyperlink" Target="http://pbs.twimg.com/profile_images/1049911508296224770/9R5kP6Ql_normal.jpg" TargetMode="External" /><Relationship Id="rId107" Type="http://schemas.openxmlformats.org/officeDocument/2006/relationships/hyperlink" Target="http://pbs.twimg.com/profile_images/836708640362881024/40qOcZks_normal.jpg" TargetMode="External" /><Relationship Id="rId108" Type="http://schemas.openxmlformats.org/officeDocument/2006/relationships/hyperlink" Target="http://pbs.twimg.com/profile_images/836708640362881024/40qOcZks_normal.jpg" TargetMode="External" /><Relationship Id="rId109" Type="http://schemas.openxmlformats.org/officeDocument/2006/relationships/hyperlink" Target="http://pbs.twimg.com/profile_images/836708640362881024/40qOcZks_normal.jpg" TargetMode="External" /><Relationship Id="rId110" Type="http://schemas.openxmlformats.org/officeDocument/2006/relationships/hyperlink" Target="http://pbs.twimg.com/profile_images/836708640362881024/40qOcZks_normal.jpg" TargetMode="External" /><Relationship Id="rId111" Type="http://schemas.openxmlformats.org/officeDocument/2006/relationships/hyperlink" Target="http://pbs.twimg.com/profile_images/836708640362881024/40qOcZks_normal.jpg" TargetMode="External" /><Relationship Id="rId112" Type="http://schemas.openxmlformats.org/officeDocument/2006/relationships/hyperlink" Target="http://pbs.twimg.com/profile_images/836708640362881024/40qOcZks_normal.jpg" TargetMode="External" /><Relationship Id="rId113" Type="http://schemas.openxmlformats.org/officeDocument/2006/relationships/hyperlink" Target="https://twitter.com/mikk_c/status/1164525293148626945" TargetMode="External" /><Relationship Id="rId114" Type="http://schemas.openxmlformats.org/officeDocument/2006/relationships/hyperlink" Target="https://twitter.com/mikk_c/status/1164525293148626945" TargetMode="External" /><Relationship Id="rId115" Type="http://schemas.openxmlformats.org/officeDocument/2006/relationships/hyperlink" Target="https://twitter.com/lr/status/1164526631899340802" TargetMode="External" /><Relationship Id="rId116" Type="http://schemas.openxmlformats.org/officeDocument/2006/relationships/hyperlink" Target="https://twitter.com/nerdsitu/status/1164884724172677120" TargetMode="External" /><Relationship Id="rId117" Type="http://schemas.openxmlformats.org/officeDocument/2006/relationships/hyperlink" Target="https://twitter.com/lr/status/1164526631899340802" TargetMode="External" /><Relationship Id="rId118" Type="http://schemas.openxmlformats.org/officeDocument/2006/relationships/hyperlink" Target="https://twitter.com/nerdsitu/status/1164884724172677120" TargetMode="External" /><Relationship Id="rId119" Type="http://schemas.openxmlformats.org/officeDocument/2006/relationships/hyperlink" Target="https://twitter.com/keithjkraus/status/1165041769093967872" TargetMode="External" /><Relationship Id="rId120" Type="http://schemas.openxmlformats.org/officeDocument/2006/relationships/hyperlink" Target="https://twitter.com/keithjkraus/status/1165041769093967872" TargetMode="External" /><Relationship Id="rId121" Type="http://schemas.openxmlformats.org/officeDocument/2006/relationships/hyperlink" Target="https://twitter.com/keithjkraus/status/1165041769093967872" TargetMode="External" /><Relationship Id="rId122" Type="http://schemas.openxmlformats.org/officeDocument/2006/relationships/hyperlink" Target="https://twitter.com/keithjkraus/status/1165041769093967872" TargetMode="External" /><Relationship Id="rId123" Type="http://schemas.openxmlformats.org/officeDocument/2006/relationships/hyperlink" Target="https://twitter.com/gpuoai/status/1165046389954551808" TargetMode="External" /><Relationship Id="rId124" Type="http://schemas.openxmlformats.org/officeDocument/2006/relationships/hyperlink" Target="https://twitter.com/gpuoai/status/1165046389954551808" TargetMode="External" /><Relationship Id="rId125" Type="http://schemas.openxmlformats.org/officeDocument/2006/relationships/hyperlink" Target="https://twitter.com/gpuoai/status/1165046389954551808" TargetMode="External" /><Relationship Id="rId126" Type="http://schemas.openxmlformats.org/officeDocument/2006/relationships/hyperlink" Target="https://twitter.com/gpuoai/status/1165046389954551808" TargetMode="External" /><Relationship Id="rId127" Type="http://schemas.openxmlformats.org/officeDocument/2006/relationships/hyperlink" Target="https://twitter.com/lmeyerov/status/1165050091092070400" TargetMode="External" /><Relationship Id="rId128" Type="http://schemas.openxmlformats.org/officeDocument/2006/relationships/hyperlink" Target="https://twitter.com/lmeyerov/status/1165050091092070400" TargetMode="External" /><Relationship Id="rId129" Type="http://schemas.openxmlformats.org/officeDocument/2006/relationships/hyperlink" Target="https://twitter.com/lmeyerov/status/1165050091092070400" TargetMode="External" /><Relationship Id="rId130" Type="http://schemas.openxmlformats.org/officeDocument/2006/relationships/hyperlink" Target="https://twitter.com/lmeyerov/status/1165050091092070400" TargetMode="External" /><Relationship Id="rId131" Type="http://schemas.openxmlformats.org/officeDocument/2006/relationships/hyperlink" Target="https://twitter.com/bartleyr/status/1165063974183985152" TargetMode="External" /><Relationship Id="rId132" Type="http://schemas.openxmlformats.org/officeDocument/2006/relationships/hyperlink" Target="https://twitter.com/bartleyr/status/1165063974183985152" TargetMode="External" /><Relationship Id="rId133" Type="http://schemas.openxmlformats.org/officeDocument/2006/relationships/hyperlink" Target="https://twitter.com/bartleyr/status/1165063974183985152" TargetMode="External" /><Relationship Id="rId134" Type="http://schemas.openxmlformats.org/officeDocument/2006/relationships/hyperlink" Target="https://twitter.com/bartleyr/status/1165063974183985152" TargetMode="External" /><Relationship Id="rId135" Type="http://schemas.openxmlformats.org/officeDocument/2006/relationships/hyperlink" Target="https://twitter.com/murraydata/status/1165111118139973632" TargetMode="External" /><Relationship Id="rId136" Type="http://schemas.openxmlformats.org/officeDocument/2006/relationships/hyperlink" Target="https://twitter.com/murraydata/status/1165111118139973632" TargetMode="External" /><Relationship Id="rId137" Type="http://schemas.openxmlformats.org/officeDocument/2006/relationships/hyperlink" Target="https://twitter.com/murraydata/status/1165111118139973632" TargetMode="External" /><Relationship Id="rId138" Type="http://schemas.openxmlformats.org/officeDocument/2006/relationships/hyperlink" Target="https://twitter.com/murraydata/status/1165111118139973632" TargetMode="External" /><Relationship Id="rId139" Type="http://schemas.openxmlformats.org/officeDocument/2006/relationships/hyperlink" Target="https://twitter.com/animaanandkumar/status/1165158782730563584" TargetMode="External" /><Relationship Id="rId140" Type="http://schemas.openxmlformats.org/officeDocument/2006/relationships/hyperlink" Target="https://twitter.com/animaanandkumar/status/1165158782730563584" TargetMode="External" /><Relationship Id="rId141" Type="http://schemas.openxmlformats.org/officeDocument/2006/relationships/hyperlink" Target="https://twitter.com/animaanandkumar/status/1165158782730563584" TargetMode="External" /><Relationship Id="rId142" Type="http://schemas.openxmlformats.org/officeDocument/2006/relationships/hyperlink" Target="https://twitter.com/animaanandkumar/status/1165158782730563584" TargetMode="External" /><Relationship Id="rId143" Type="http://schemas.openxmlformats.org/officeDocument/2006/relationships/hyperlink" Target="https://twitter.com/pambilothomas/status/1165976682978775040" TargetMode="External" /><Relationship Id="rId144" Type="http://schemas.openxmlformats.org/officeDocument/2006/relationships/hyperlink" Target="https://twitter.com/michigan_ai/status/1166057000549179393" TargetMode="External" /><Relationship Id="rId145" Type="http://schemas.openxmlformats.org/officeDocument/2006/relationships/hyperlink" Target="https://twitter.com/michigan_ai/status/1166057000549179393" TargetMode="External" /><Relationship Id="rId146" Type="http://schemas.openxmlformats.org/officeDocument/2006/relationships/hyperlink" Target="https://twitter.com/jamaal1124/status/1166059209059905537" TargetMode="External" /><Relationship Id="rId147" Type="http://schemas.openxmlformats.org/officeDocument/2006/relationships/hyperlink" Target="https://twitter.com/jamaal1124/status/1166059209059905537" TargetMode="External" /><Relationship Id="rId148" Type="http://schemas.openxmlformats.org/officeDocument/2006/relationships/hyperlink" Target="https://twitter.com/jamaal1124/status/1166059209059905537" TargetMode="External" /><Relationship Id="rId149" Type="http://schemas.openxmlformats.org/officeDocument/2006/relationships/hyperlink" Target="https://twitter.com/tylersnetwork/status/1166094272178708480" TargetMode="External" /><Relationship Id="rId150" Type="http://schemas.openxmlformats.org/officeDocument/2006/relationships/hyperlink" Target="https://twitter.com/tylersnetwork/status/1166094272178708480" TargetMode="External" /><Relationship Id="rId151" Type="http://schemas.openxmlformats.org/officeDocument/2006/relationships/hyperlink" Target="https://twitter.com/tylersnetwork/status/1166094272178708480" TargetMode="External" /><Relationship Id="rId152" Type="http://schemas.openxmlformats.org/officeDocument/2006/relationships/hyperlink" Target="https://twitter.com/tylersnetwork/status/1166094272178708480" TargetMode="External" /><Relationship Id="rId153" Type="http://schemas.openxmlformats.org/officeDocument/2006/relationships/hyperlink" Target="https://twitter.com/nodexl_mktng/status/1166148887968538624" TargetMode="External" /><Relationship Id="rId154" Type="http://schemas.openxmlformats.org/officeDocument/2006/relationships/hyperlink" Target="https://twitter.com/smr_foundation/status/1166149046160908289" TargetMode="External" /><Relationship Id="rId155" Type="http://schemas.openxmlformats.org/officeDocument/2006/relationships/hyperlink" Target="https://twitter.com/connectedaction/status/1166149115882819584" TargetMode="External" /><Relationship Id="rId156" Type="http://schemas.openxmlformats.org/officeDocument/2006/relationships/hyperlink" Target="https://twitter.com/mrdoomtr/status/1166149187123208192" TargetMode="External" /><Relationship Id="rId157" Type="http://schemas.openxmlformats.org/officeDocument/2006/relationships/hyperlink" Target="https://twitter.com/ninarehmehrabi/status/1166153814505689089" TargetMode="External" /><Relationship Id="rId158" Type="http://schemas.openxmlformats.org/officeDocument/2006/relationships/hyperlink" Target="https://twitter.com/chidambara09/status/1166162431732674560" TargetMode="External" /><Relationship Id="rId159" Type="http://schemas.openxmlformats.org/officeDocument/2006/relationships/hyperlink" Target="https://twitter.com/fmfrancoise/status/1166191562801463297" TargetMode="External" /><Relationship Id="rId160" Type="http://schemas.openxmlformats.org/officeDocument/2006/relationships/hyperlink" Target="https://twitter.com/marc_smith/status/1166148642979237888" TargetMode="External" /><Relationship Id="rId161" Type="http://schemas.openxmlformats.org/officeDocument/2006/relationships/hyperlink" Target="https://twitter.com/vivianfrancos/status/1166249673520287744" TargetMode="External" /><Relationship Id="rId162" Type="http://schemas.openxmlformats.org/officeDocument/2006/relationships/hyperlink" Target="https://twitter.com/vivianfrancos/status/1166249066365431811" TargetMode="External" /><Relationship Id="rId163" Type="http://schemas.openxmlformats.org/officeDocument/2006/relationships/hyperlink" Target="https://twitter.com/vivianfrancos/status/1166249673520287744" TargetMode="External" /><Relationship Id="rId164" Type="http://schemas.openxmlformats.org/officeDocument/2006/relationships/hyperlink" Target="https://twitter.com/masaomi_kimura/status/1166432665890721792" TargetMode="External" /><Relationship Id="rId165" Type="http://schemas.openxmlformats.org/officeDocument/2006/relationships/hyperlink" Target="https://twitter.com/datametrician/status/1165046302041878528" TargetMode="External" /><Relationship Id="rId166" Type="http://schemas.openxmlformats.org/officeDocument/2006/relationships/hyperlink" Target="https://twitter.com/datametrician/status/1165046302041878528" TargetMode="External" /><Relationship Id="rId167" Type="http://schemas.openxmlformats.org/officeDocument/2006/relationships/hyperlink" Target="https://twitter.com/datametrician/status/1165046302041878528" TargetMode="External" /><Relationship Id="rId168" Type="http://schemas.openxmlformats.org/officeDocument/2006/relationships/hyperlink" Target="https://twitter.com/datametrician/status/1165046302041878528" TargetMode="External" /><Relationship Id="rId169" Type="http://schemas.openxmlformats.org/officeDocument/2006/relationships/hyperlink" Target="https://twitter.com/datametrician/status/1166493229279272962" TargetMode="External" /><Relationship Id="rId170" Type="http://schemas.openxmlformats.org/officeDocument/2006/relationships/hyperlink" Target="https://twitter.com/datametrician/status/1166493229279272962" TargetMode="External" /><Relationship Id="rId171" Type="http://schemas.openxmlformats.org/officeDocument/2006/relationships/hyperlink" Target="https://twitter.com/datametrician/status/1166493314654396416" TargetMode="External" /><Relationship Id="rId172" Type="http://schemas.openxmlformats.org/officeDocument/2006/relationships/hyperlink" Target="https://twitter.com/datametrician/status/1166493314654396416" TargetMode="External" /><Relationship Id="rId173" Type="http://schemas.openxmlformats.org/officeDocument/2006/relationships/hyperlink" Target="https://twitter.com/datametrician/status/1166493314654396416" TargetMode="External" /><Relationship Id="rId174" Type="http://schemas.openxmlformats.org/officeDocument/2006/relationships/hyperlink" Target="https://twitter.com/datametrician/status/1166493314654396416" TargetMode="External" /><Relationship Id="rId175" Type="http://schemas.openxmlformats.org/officeDocument/2006/relationships/hyperlink" Target="https://twitter.com/nodexl/status/1166148577468399619" TargetMode="External" /><Relationship Id="rId176" Type="http://schemas.openxmlformats.org/officeDocument/2006/relationships/hyperlink" Target="https://twitter.com/ccprakay/status/1166577072816492546" TargetMode="External" /><Relationship Id="rId177" Type="http://schemas.openxmlformats.org/officeDocument/2006/relationships/hyperlink" Target="https://twitter.com/cjnolet/status/1165041689574223873" TargetMode="External" /><Relationship Id="rId178" Type="http://schemas.openxmlformats.org/officeDocument/2006/relationships/hyperlink" Target="https://twitter.com/cjnolet/status/1165041689574223873" TargetMode="External" /><Relationship Id="rId179" Type="http://schemas.openxmlformats.org/officeDocument/2006/relationships/hyperlink" Target="https://twitter.com/cjnolet/status/1165041689574223873" TargetMode="External" /><Relationship Id="rId180" Type="http://schemas.openxmlformats.org/officeDocument/2006/relationships/hyperlink" Target="https://twitter.com/bradreeswork/status/1165041262946390017" TargetMode="External" /><Relationship Id="rId181" Type="http://schemas.openxmlformats.org/officeDocument/2006/relationships/hyperlink" Target="https://twitter.com/bradreeswork/status/1166491591617462272" TargetMode="External" /><Relationship Id="rId182" Type="http://schemas.openxmlformats.org/officeDocument/2006/relationships/hyperlink" Target="https://twitter.com/rapidsai/status/1165045937783414790" TargetMode="External" /><Relationship Id="rId183" Type="http://schemas.openxmlformats.org/officeDocument/2006/relationships/hyperlink" Target="https://twitter.com/rapidsai/status/1166493289291362307" TargetMode="External" /><Relationship Id="rId184" Type="http://schemas.openxmlformats.org/officeDocument/2006/relationships/hyperlink" Target="https://twitter.com/tomekdrabas/status/1165045994926395396" TargetMode="External" /><Relationship Id="rId185" Type="http://schemas.openxmlformats.org/officeDocument/2006/relationships/hyperlink" Target="https://twitter.com/tomekdrabas/status/1166709024387002369" TargetMode="External" /><Relationship Id="rId186" Type="http://schemas.openxmlformats.org/officeDocument/2006/relationships/hyperlink" Target="https://twitter.com/bradreeswork/status/1165041262946390017" TargetMode="External" /><Relationship Id="rId187" Type="http://schemas.openxmlformats.org/officeDocument/2006/relationships/hyperlink" Target="https://twitter.com/bradreeswork/status/1166491591617462272" TargetMode="External" /><Relationship Id="rId188" Type="http://schemas.openxmlformats.org/officeDocument/2006/relationships/hyperlink" Target="https://twitter.com/rapidsai/status/1165045937783414790" TargetMode="External" /><Relationship Id="rId189" Type="http://schemas.openxmlformats.org/officeDocument/2006/relationships/hyperlink" Target="https://twitter.com/rapidsai/status/1166493289291362307" TargetMode="External" /><Relationship Id="rId190" Type="http://schemas.openxmlformats.org/officeDocument/2006/relationships/hyperlink" Target="https://twitter.com/tomekdrabas/status/1165045994926395396" TargetMode="External" /><Relationship Id="rId191" Type="http://schemas.openxmlformats.org/officeDocument/2006/relationships/hyperlink" Target="https://twitter.com/tomekdrabas/status/1166709024387002369" TargetMode="External" /><Relationship Id="rId192" Type="http://schemas.openxmlformats.org/officeDocument/2006/relationships/hyperlink" Target="https://twitter.com/bradreeswork/status/1165041262946390017" TargetMode="External" /><Relationship Id="rId193" Type="http://schemas.openxmlformats.org/officeDocument/2006/relationships/hyperlink" Target="https://twitter.com/bradreeswork/status/1166451466397085696" TargetMode="External" /><Relationship Id="rId194" Type="http://schemas.openxmlformats.org/officeDocument/2006/relationships/hyperlink" Target="https://twitter.com/bradreeswork/status/1166491591617462272" TargetMode="External" /><Relationship Id="rId195" Type="http://schemas.openxmlformats.org/officeDocument/2006/relationships/hyperlink" Target="https://twitter.com/rapidsai/status/1165045937783414790" TargetMode="External" /><Relationship Id="rId196" Type="http://schemas.openxmlformats.org/officeDocument/2006/relationships/hyperlink" Target="https://twitter.com/rapidsai/status/1166489891523289090" TargetMode="External" /><Relationship Id="rId197" Type="http://schemas.openxmlformats.org/officeDocument/2006/relationships/hyperlink" Target="https://twitter.com/rapidsai/status/1166493289291362307" TargetMode="External" /><Relationship Id="rId198" Type="http://schemas.openxmlformats.org/officeDocument/2006/relationships/hyperlink" Target="https://twitter.com/tomekdrabas/status/1165045994926395396" TargetMode="External" /><Relationship Id="rId199" Type="http://schemas.openxmlformats.org/officeDocument/2006/relationships/hyperlink" Target="https://twitter.com/tomekdrabas/status/1166709024387002369" TargetMode="External" /><Relationship Id="rId200" Type="http://schemas.openxmlformats.org/officeDocument/2006/relationships/hyperlink" Target="https://twitter.com/tomekdrabas/status/1166709145669496833" TargetMode="External" /><Relationship Id="rId201" Type="http://schemas.openxmlformats.org/officeDocument/2006/relationships/hyperlink" Target="https://twitter.com/tomekdrabas/status/1165045994926395396" TargetMode="External" /><Relationship Id="rId202" Type="http://schemas.openxmlformats.org/officeDocument/2006/relationships/hyperlink" Target="https://twitter.com/tomekdrabas/status/1166709024387002369" TargetMode="External" /><Relationship Id="rId203" Type="http://schemas.openxmlformats.org/officeDocument/2006/relationships/hyperlink" Target="https://twitter.com/tomekdrabas/status/1166709145669496833" TargetMode="External" /><Relationship Id="rId204" Type="http://schemas.openxmlformats.org/officeDocument/2006/relationships/comments" Target="../comments1.xml" /><Relationship Id="rId205" Type="http://schemas.openxmlformats.org/officeDocument/2006/relationships/vmlDrawing" Target="../drawings/vmlDrawing1.vml" /><Relationship Id="rId206" Type="http://schemas.openxmlformats.org/officeDocument/2006/relationships/table" Target="../tables/table1.xml" /><Relationship Id="rId20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IAbkYA5URV" TargetMode="External" /><Relationship Id="rId2" Type="http://schemas.openxmlformats.org/officeDocument/2006/relationships/hyperlink" Target="http://t.co/eUyVW7sR8y" TargetMode="External" /><Relationship Id="rId3" Type="http://schemas.openxmlformats.org/officeDocument/2006/relationships/hyperlink" Target="https://t.co/tIGoF9P483" TargetMode="External" /><Relationship Id="rId4" Type="http://schemas.openxmlformats.org/officeDocument/2006/relationships/hyperlink" Target="https://t.co/upTnNWQCAP" TargetMode="External" /><Relationship Id="rId5" Type="http://schemas.openxmlformats.org/officeDocument/2006/relationships/hyperlink" Target="https://t.co/Jeqy9ISnr3" TargetMode="External" /><Relationship Id="rId6" Type="http://schemas.openxmlformats.org/officeDocument/2006/relationships/hyperlink" Target="https://t.co/GJdaTjta7B" TargetMode="External" /><Relationship Id="rId7" Type="http://schemas.openxmlformats.org/officeDocument/2006/relationships/hyperlink" Target="https://t.co/GVel22w1ba" TargetMode="External" /><Relationship Id="rId8" Type="http://schemas.openxmlformats.org/officeDocument/2006/relationships/hyperlink" Target="http://t.co/KqeMXe9W0V" TargetMode="External" /><Relationship Id="rId9" Type="http://schemas.openxmlformats.org/officeDocument/2006/relationships/hyperlink" Target="https://t.co/k0OORf8L9x" TargetMode="External" /><Relationship Id="rId10" Type="http://schemas.openxmlformats.org/officeDocument/2006/relationships/hyperlink" Target="https://t.co/cr0ijXcp1F" TargetMode="External" /><Relationship Id="rId11" Type="http://schemas.openxmlformats.org/officeDocument/2006/relationships/hyperlink" Target="https://t.co/iwbKaHGqTI" TargetMode="External" /><Relationship Id="rId12" Type="http://schemas.openxmlformats.org/officeDocument/2006/relationships/hyperlink" Target="https://t.co/5BmvFd2lUe" TargetMode="External" /><Relationship Id="rId13" Type="http://schemas.openxmlformats.org/officeDocument/2006/relationships/hyperlink" Target="http://t.co/dJMh7ghNlu" TargetMode="External" /><Relationship Id="rId14" Type="http://schemas.openxmlformats.org/officeDocument/2006/relationships/hyperlink" Target="https://t.co/PaD3o9XKY5" TargetMode="External" /><Relationship Id="rId15" Type="http://schemas.openxmlformats.org/officeDocument/2006/relationships/hyperlink" Target="http://t.co/ijZ4Cp4IRJ" TargetMode="External" /><Relationship Id="rId16" Type="http://schemas.openxmlformats.org/officeDocument/2006/relationships/hyperlink" Target="https://t.co/1U8sjbF8DK" TargetMode="External" /><Relationship Id="rId17" Type="http://schemas.openxmlformats.org/officeDocument/2006/relationships/hyperlink" Target="https://t.co/WxmJEyGqxv" TargetMode="External" /><Relationship Id="rId18" Type="http://schemas.openxmlformats.org/officeDocument/2006/relationships/hyperlink" Target="https://t.co/xNaNFEMqth" TargetMode="External" /><Relationship Id="rId19" Type="http://schemas.openxmlformats.org/officeDocument/2006/relationships/hyperlink" Target="https://t.co/eUJLtrtePs" TargetMode="External" /><Relationship Id="rId20" Type="http://schemas.openxmlformats.org/officeDocument/2006/relationships/hyperlink" Target="https://t.co/FKKr76FLpx" TargetMode="External" /><Relationship Id="rId21" Type="http://schemas.openxmlformats.org/officeDocument/2006/relationships/hyperlink" Target="https://t.co/LhecLereaz" TargetMode="External" /><Relationship Id="rId22" Type="http://schemas.openxmlformats.org/officeDocument/2006/relationships/hyperlink" Target="https://t.co/bmloAyJQCY" TargetMode="External" /><Relationship Id="rId23" Type="http://schemas.openxmlformats.org/officeDocument/2006/relationships/hyperlink" Target="https://t.co/dKBp0ZwQm6" TargetMode="External" /><Relationship Id="rId24" Type="http://schemas.openxmlformats.org/officeDocument/2006/relationships/hyperlink" Target="http://t.co/X1s40eTq9M" TargetMode="External" /><Relationship Id="rId25" Type="http://schemas.openxmlformats.org/officeDocument/2006/relationships/hyperlink" Target="https://t.co/fF7LyZlVlo" TargetMode="External" /><Relationship Id="rId26" Type="http://schemas.openxmlformats.org/officeDocument/2006/relationships/hyperlink" Target="https://t.co/LXz7Ret2Xb" TargetMode="External" /><Relationship Id="rId27" Type="http://schemas.openxmlformats.org/officeDocument/2006/relationships/hyperlink" Target="https://t.co/SipMcULVp9" TargetMode="External" /><Relationship Id="rId28" Type="http://schemas.openxmlformats.org/officeDocument/2006/relationships/hyperlink" Target="https://pbs.twimg.com/profile_banners/1101341/1368556692" TargetMode="External" /><Relationship Id="rId29" Type="http://schemas.openxmlformats.org/officeDocument/2006/relationships/hyperlink" Target="https://pbs.twimg.com/profile_banners/1120621201376854017/1556624193" TargetMode="External" /><Relationship Id="rId30" Type="http://schemas.openxmlformats.org/officeDocument/2006/relationships/hyperlink" Target="https://pbs.twimg.com/profile_banners/914582896190660609/1516629807" TargetMode="External" /><Relationship Id="rId31" Type="http://schemas.openxmlformats.org/officeDocument/2006/relationships/hyperlink" Target="https://pbs.twimg.com/profile_banners/1082668696202502144/1546963803" TargetMode="External" /><Relationship Id="rId32" Type="http://schemas.openxmlformats.org/officeDocument/2006/relationships/hyperlink" Target="https://pbs.twimg.com/profile_banners/766141614372847617/1537729789" TargetMode="External" /><Relationship Id="rId33" Type="http://schemas.openxmlformats.org/officeDocument/2006/relationships/hyperlink" Target="https://pbs.twimg.com/profile_banners/1047296373555519488/1539153317" TargetMode="External" /><Relationship Id="rId34" Type="http://schemas.openxmlformats.org/officeDocument/2006/relationships/hyperlink" Target="https://pbs.twimg.com/profile_banners/15315247/1440277776" TargetMode="External" /><Relationship Id="rId35" Type="http://schemas.openxmlformats.org/officeDocument/2006/relationships/hyperlink" Target="https://pbs.twimg.com/profile_banners/28465291/1561224664" TargetMode="External" /><Relationship Id="rId36" Type="http://schemas.openxmlformats.org/officeDocument/2006/relationships/hyperlink" Target="https://pbs.twimg.com/profile_banners/470402184/1563956111" TargetMode="External" /><Relationship Id="rId37" Type="http://schemas.openxmlformats.org/officeDocument/2006/relationships/hyperlink" Target="https://pbs.twimg.com/profile_banners/2882893927/1546199965" TargetMode="External" /><Relationship Id="rId38" Type="http://schemas.openxmlformats.org/officeDocument/2006/relationships/hyperlink" Target="https://pbs.twimg.com/profile_banners/954085839314747392/1516308578" TargetMode="External" /><Relationship Id="rId39" Type="http://schemas.openxmlformats.org/officeDocument/2006/relationships/hyperlink" Target="https://pbs.twimg.com/profile_banners/1730624881/1515005282" TargetMode="External" /><Relationship Id="rId40" Type="http://schemas.openxmlformats.org/officeDocument/2006/relationships/hyperlink" Target="https://pbs.twimg.com/profile_banners/1441892108/1436457624" TargetMode="External" /><Relationship Id="rId41" Type="http://schemas.openxmlformats.org/officeDocument/2006/relationships/hyperlink" Target="https://pbs.twimg.com/profile_banners/210559705/1353303604" TargetMode="External" /><Relationship Id="rId42" Type="http://schemas.openxmlformats.org/officeDocument/2006/relationships/hyperlink" Target="https://pbs.twimg.com/profile_banners/850892377627742209/1505099892" TargetMode="External" /><Relationship Id="rId43" Type="http://schemas.openxmlformats.org/officeDocument/2006/relationships/hyperlink" Target="https://pbs.twimg.com/profile_banners/17679456/1405604851" TargetMode="External" /><Relationship Id="rId44" Type="http://schemas.openxmlformats.org/officeDocument/2006/relationships/hyperlink" Target="https://pbs.twimg.com/profile_banners/3437111722/1550875994" TargetMode="External" /><Relationship Id="rId45" Type="http://schemas.openxmlformats.org/officeDocument/2006/relationships/hyperlink" Target="https://pbs.twimg.com/profile_banners/864995845673897984/1495066628" TargetMode="External" /><Relationship Id="rId46" Type="http://schemas.openxmlformats.org/officeDocument/2006/relationships/hyperlink" Target="https://pbs.twimg.com/profile_banners/87606674/1405285356" TargetMode="External" /><Relationship Id="rId47" Type="http://schemas.openxmlformats.org/officeDocument/2006/relationships/hyperlink" Target="https://pbs.twimg.com/profile_banners/151934168/1391403981" TargetMode="External" /><Relationship Id="rId48" Type="http://schemas.openxmlformats.org/officeDocument/2006/relationships/hyperlink" Target="https://pbs.twimg.com/profile_banners/98097823/1538797822" TargetMode="External" /><Relationship Id="rId49" Type="http://schemas.openxmlformats.org/officeDocument/2006/relationships/hyperlink" Target="https://pbs.twimg.com/profile_banners/1157671886538575872/1564845994" TargetMode="External" /><Relationship Id="rId50" Type="http://schemas.openxmlformats.org/officeDocument/2006/relationships/hyperlink" Target="https://pbs.twimg.com/profile_banners/737142202481016832/1538216794" TargetMode="External" /><Relationship Id="rId51" Type="http://schemas.openxmlformats.org/officeDocument/2006/relationships/hyperlink" Target="https://pbs.twimg.com/profile_banners/3229980963/1565186412" TargetMode="External" /><Relationship Id="rId52" Type="http://schemas.openxmlformats.org/officeDocument/2006/relationships/hyperlink" Target="https://pbs.twimg.com/profile_banners/12160482/1423267766" TargetMode="External" /><Relationship Id="rId53" Type="http://schemas.openxmlformats.org/officeDocument/2006/relationships/hyperlink" Target="https://pbs.twimg.com/profile_banners/76935934/1561177238" TargetMode="External" /><Relationship Id="rId54" Type="http://schemas.openxmlformats.org/officeDocument/2006/relationships/hyperlink" Target="https://pbs.twimg.com/profile_banners/16529292/1398260374" TargetMode="External" /><Relationship Id="rId55" Type="http://schemas.openxmlformats.org/officeDocument/2006/relationships/hyperlink" Target="https://pbs.twimg.com/profile_banners/423293779/1488322002"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9/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5/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5/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9/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4/bg.gif" TargetMode="External" /><Relationship Id="rId78" Type="http://schemas.openxmlformats.org/officeDocument/2006/relationships/hyperlink" Target="http://abs.twimg.com/images/themes/theme3/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4/bg.gif"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pbs.twimg.com/profile_images/1154715226979409920/eUXqQs0P_normal.jpg" TargetMode="External" /><Relationship Id="rId84" Type="http://schemas.openxmlformats.org/officeDocument/2006/relationships/hyperlink" Target="http://pbs.twimg.com/profile_images/1050029515240611840/gidE_t5o_normal.jpg" TargetMode="External" /><Relationship Id="rId85" Type="http://schemas.openxmlformats.org/officeDocument/2006/relationships/hyperlink" Target="http://pbs.twimg.com/profile_images/1121310917310976001/XExLZvNV_normal.png" TargetMode="External" /><Relationship Id="rId86" Type="http://schemas.openxmlformats.org/officeDocument/2006/relationships/hyperlink" Target="http://pbs.twimg.com/profile_images/1030181676217860096/VY7MRi8x_normal.jpg" TargetMode="External" /><Relationship Id="rId87" Type="http://schemas.openxmlformats.org/officeDocument/2006/relationships/hyperlink" Target="http://pbs.twimg.com/profile_images/955440992987082752/rPIHc9Ip_normal.jpg" TargetMode="External" /><Relationship Id="rId88" Type="http://schemas.openxmlformats.org/officeDocument/2006/relationships/hyperlink" Target="http://pbs.twimg.com/profile_images/1102673639583944704/HL5wrpAx_normal.png" TargetMode="External" /><Relationship Id="rId89" Type="http://schemas.openxmlformats.org/officeDocument/2006/relationships/hyperlink" Target="http://pbs.twimg.com/profile_images/1036709271528976387/3tDoyXN4_normal.jpg" TargetMode="External" /><Relationship Id="rId90" Type="http://schemas.openxmlformats.org/officeDocument/2006/relationships/hyperlink" Target="http://pbs.twimg.com/profile_images/1049911508296224770/9R5kP6Ql_normal.jpg" TargetMode="External" /><Relationship Id="rId91" Type="http://schemas.openxmlformats.org/officeDocument/2006/relationships/hyperlink" Target="http://pbs.twimg.com/profile_images/964027171109875712/_JEoYRY5_normal.jpg" TargetMode="External" /><Relationship Id="rId92" Type="http://schemas.openxmlformats.org/officeDocument/2006/relationships/hyperlink" Target="http://pbs.twimg.com/profile_images/378800000266028204/43f72b09c2462e0ae4c4d6d14372b315_normal.jpeg" TargetMode="External" /><Relationship Id="rId93" Type="http://schemas.openxmlformats.org/officeDocument/2006/relationships/hyperlink" Target="http://pbs.twimg.com/profile_images/1029187688165830657/t4YddAWZ_normal.jpg" TargetMode="External" /><Relationship Id="rId94" Type="http://schemas.openxmlformats.org/officeDocument/2006/relationships/hyperlink" Target="http://pbs.twimg.com/profile_images/1008298767743897600/SW7E1ynf_normal.jpg" TargetMode="External" /><Relationship Id="rId95" Type="http://schemas.openxmlformats.org/officeDocument/2006/relationships/hyperlink" Target="http://pbs.twimg.com/profile_images/1059532477092384768/cV7GBCt__normal.jpg" TargetMode="External" /><Relationship Id="rId96" Type="http://schemas.openxmlformats.org/officeDocument/2006/relationships/hyperlink" Target="http://pbs.twimg.com/profile_images/1034142102182092800/DVjyCtYg_normal.jpg" TargetMode="External" /><Relationship Id="rId97" Type="http://schemas.openxmlformats.org/officeDocument/2006/relationships/hyperlink" Target="http://pbs.twimg.com/profile_images/955508032062058496/bNJiDaId_normal.jpg" TargetMode="External" /><Relationship Id="rId98" Type="http://schemas.openxmlformats.org/officeDocument/2006/relationships/hyperlink" Target="http://pbs.twimg.com/profile_images/911607913210417153/aXE1cUZy_normal.jpg" TargetMode="External" /><Relationship Id="rId99" Type="http://schemas.openxmlformats.org/officeDocument/2006/relationships/hyperlink" Target="http://pbs.twimg.com/profile_images/648691428650971136/VYfWwEsF_normal.jpg" TargetMode="External" /><Relationship Id="rId100" Type="http://schemas.openxmlformats.org/officeDocument/2006/relationships/hyperlink" Target="http://pbs.twimg.com/profile_images/1053862203324014592/0v1EIHJR_normal.jpg" TargetMode="External" /><Relationship Id="rId101" Type="http://schemas.openxmlformats.org/officeDocument/2006/relationships/hyperlink" Target="http://pbs.twimg.com/profile_images/1101664340925734912/q8PnFz12_normal.png" TargetMode="External" /><Relationship Id="rId102" Type="http://schemas.openxmlformats.org/officeDocument/2006/relationships/hyperlink" Target="http://pbs.twimg.com/profile_images/581428489536061440/Z22Lvy4Q_normal.jpg" TargetMode="External" /><Relationship Id="rId103" Type="http://schemas.openxmlformats.org/officeDocument/2006/relationships/hyperlink" Target="http://pbs.twimg.com/profile_images/2244150035/jtang20_normal.jpg" TargetMode="External" /><Relationship Id="rId104" Type="http://schemas.openxmlformats.org/officeDocument/2006/relationships/hyperlink" Target="http://pbs.twimg.com/profile_images/1099078987765166080/D8M8Aclo_normal.png" TargetMode="External" /><Relationship Id="rId105" Type="http://schemas.openxmlformats.org/officeDocument/2006/relationships/hyperlink" Target="http://pbs.twimg.com/profile_images/864997760621174784/AUqwmm07_normal.jpg" TargetMode="External" /><Relationship Id="rId106" Type="http://schemas.openxmlformats.org/officeDocument/2006/relationships/hyperlink" Target="http://pbs.twimg.com/profile_images/849132774661308416/pa2Uplq1_normal.jpg" TargetMode="External" /><Relationship Id="rId107" Type="http://schemas.openxmlformats.org/officeDocument/2006/relationships/hyperlink" Target="http://pbs.twimg.com/profile_images/849133030237061120/6hUrNP0a_normal.jpg" TargetMode="External" /><Relationship Id="rId108" Type="http://schemas.openxmlformats.org/officeDocument/2006/relationships/hyperlink" Target="http://pbs.twimg.com/profile_images/1058449535112867841/JP-rVYlW_normal.jpg" TargetMode="External" /><Relationship Id="rId109" Type="http://schemas.openxmlformats.org/officeDocument/2006/relationships/hyperlink" Target="http://pbs.twimg.com/profile_images/1157683224165920768/QFYFBRUC_normal.jpg" TargetMode="External" /><Relationship Id="rId110" Type="http://schemas.openxmlformats.org/officeDocument/2006/relationships/hyperlink" Target="http://pbs.twimg.com/profile_images/619677922593353728/Qw74A_iX_normal.jpg" TargetMode="External" /><Relationship Id="rId111" Type="http://schemas.openxmlformats.org/officeDocument/2006/relationships/hyperlink" Target="http://pbs.twimg.com/profile_images/760774125522518016/jhzjWv0i_normal.jpg" TargetMode="External" /><Relationship Id="rId112" Type="http://schemas.openxmlformats.org/officeDocument/2006/relationships/hyperlink" Target="http://pbs.twimg.com/profile_images/1159101544836583424/LlGFl3km_normal.jpg" TargetMode="External" /><Relationship Id="rId113" Type="http://schemas.openxmlformats.org/officeDocument/2006/relationships/hyperlink" Target="http://pbs.twimg.com/profile_images/943596894831255552/cMOzkc5i_normal.jpg" TargetMode="External" /><Relationship Id="rId114" Type="http://schemas.openxmlformats.org/officeDocument/2006/relationships/hyperlink" Target="http://pbs.twimg.com/profile_images/1136525117285179392/4LBIES5Y_normal.png" TargetMode="External" /><Relationship Id="rId115" Type="http://schemas.openxmlformats.org/officeDocument/2006/relationships/hyperlink" Target="http://pbs.twimg.com/profile_images/56671664/Untitled_4_normal.jpeg" TargetMode="External" /><Relationship Id="rId116" Type="http://schemas.openxmlformats.org/officeDocument/2006/relationships/hyperlink" Target="http://pbs.twimg.com/profile_images/1029067295669116929/tU3g3ogh_normal.jpg" TargetMode="External" /><Relationship Id="rId117" Type="http://schemas.openxmlformats.org/officeDocument/2006/relationships/hyperlink" Target="http://pbs.twimg.com/profile_images/1066624163173982208/H5Jv1g3o_normal.jpg" TargetMode="External" /><Relationship Id="rId118" Type="http://schemas.openxmlformats.org/officeDocument/2006/relationships/hyperlink" Target="http://pbs.twimg.com/profile_images/836708640362881024/40qOcZks_normal.jpg" TargetMode="External" /><Relationship Id="rId119" Type="http://schemas.openxmlformats.org/officeDocument/2006/relationships/hyperlink" Target="https://twitter.com/mikk_c" TargetMode="External" /><Relationship Id="rId120" Type="http://schemas.openxmlformats.org/officeDocument/2006/relationships/hyperlink" Target="https://twitter.com/lr" TargetMode="External" /><Relationship Id="rId121" Type="http://schemas.openxmlformats.org/officeDocument/2006/relationships/hyperlink" Target="https://twitter.com/nerdsitu" TargetMode="External" /><Relationship Id="rId122" Type="http://schemas.openxmlformats.org/officeDocument/2006/relationships/hyperlink" Target="https://twitter.com/keithjkraus" TargetMode="External" /><Relationship Id="rId123" Type="http://schemas.openxmlformats.org/officeDocument/2006/relationships/hyperlink" Target="https://twitter.com/bradreeswork" TargetMode="External" /><Relationship Id="rId124" Type="http://schemas.openxmlformats.org/officeDocument/2006/relationships/hyperlink" Target="https://twitter.com/cjnolet" TargetMode="External" /><Relationship Id="rId125" Type="http://schemas.openxmlformats.org/officeDocument/2006/relationships/hyperlink" Target="https://twitter.com/asonam_news" TargetMode="External" /><Relationship Id="rId126" Type="http://schemas.openxmlformats.org/officeDocument/2006/relationships/hyperlink" Target="https://twitter.com/rapidsai" TargetMode="External" /><Relationship Id="rId127" Type="http://schemas.openxmlformats.org/officeDocument/2006/relationships/hyperlink" Target="https://twitter.com/gpuoai" TargetMode="External" /><Relationship Id="rId128" Type="http://schemas.openxmlformats.org/officeDocument/2006/relationships/hyperlink" Target="https://twitter.com/lmeyerov" TargetMode="External" /><Relationship Id="rId129" Type="http://schemas.openxmlformats.org/officeDocument/2006/relationships/hyperlink" Target="https://twitter.com/bartleyr" TargetMode="External" /><Relationship Id="rId130" Type="http://schemas.openxmlformats.org/officeDocument/2006/relationships/hyperlink" Target="https://twitter.com/murraydata" TargetMode="External" /><Relationship Id="rId131" Type="http://schemas.openxmlformats.org/officeDocument/2006/relationships/hyperlink" Target="https://twitter.com/animaanandkumar" TargetMode="External" /><Relationship Id="rId132" Type="http://schemas.openxmlformats.org/officeDocument/2006/relationships/hyperlink" Target="https://twitter.com/pambilothomas" TargetMode="External" /><Relationship Id="rId133" Type="http://schemas.openxmlformats.org/officeDocument/2006/relationships/hyperlink" Target="https://twitter.com/michigan_ai" TargetMode="External" /><Relationship Id="rId134" Type="http://schemas.openxmlformats.org/officeDocument/2006/relationships/hyperlink" Target="https://twitter.com/cbelth" TargetMode="External" /><Relationship Id="rId135" Type="http://schemas.openxmlformats.org/officeDocument/2006/relationships/hyperlink" Target="https://twitter.com/danaikoutra" TargetMode="External" /><Relationship Id="rId136" Type="http://schemas.openxmlformats.org/officeDocument/2006/relationships/hyperlink" Target="https://twitter.com/jamaal1124" TargetMode="External" /><Relationship Id="rId137" Type="http://schemas.openxmlformats.org/officeDocument/2006/relationships/hyperlink" Target="https://twitter.com/tylersnetwork" TargetMode="External" /><Relationship Id="rId138" Type="http://schemas.openxmlformats.org/officeDocument/2006/relationships/hyperlink" Target="https://twitter.com/msu_egr_news" TargetMode="External" /><Relationship Id="rId139" Type="http://schemas.openxmlformats.org/officeDocument/2006/relationships/hyperlink" Target="https://twitter.com/tangjiliang" TargetMode="External" /><Relationship Id="rId140" Type="http://schemas.openxmlformats.org/officeDocument/2006/relationships/hyperlink" Target="https://twitter.com/hamidkarimi65" TargetMode="External" /><Relationship Id="rId141" Type="http://schemas.openxmlformats.org/officeDocument/2006/relationships/hyperlink" Target="https://twitter.com/nodexl_mktng" TargetMode="External" /><Relationship Id="rId142" Type="http://schemas.openxmlformats.org/officeDocument/2006/relationships/hyperlink" Target="https://twitter.com/nodexl" TargetMode="External" /><Relationship Id="rId143" Type="http://schemas.openxmlformats.org/officeDocument/2006/relationships/hyperlink" Target="https://twitter.com/smr_foundation" TargetMode="External" /><Relationship Id="rId144" Type="http://schemas.openxmlformats.org/officeDocument/2006/relationships/hyperlink" Target="https://twitter.com/connectedaction" TargetMode="External" /><Relationship Id="rId145" Type="http://schemas.openxmlformats.org/officeDocument/2006/relationships/hyperlink" Target="https://twitter.com/mrdoomtr" TargetMode="External" /><Relationship Id="rId146" Type="http://schemas.openxmlformats.org/officeDocument/2006/relationships/hyperlink" Target="https://twitter.com/ninarehmehrabi" TargetMode="External" /><Relationship Id="rId147" Type="http://schemas.openxmlformats.org/officeDocument/2006/relationships/hyperlink" Target="https://twitter.com/chidambara09" TargetMode="External" /><Relationship Id="rId148" Type="http://schemas.openxmlformats.org/officeDocument/2006/relationships/hyperlink" Target="https://twitter.com/fmfrancoise" TargetMode="External" /><Relationship Id="rId149" Type="http://schemas.openxmlformats.org/officeDocument/2006/relationships/hyperlink" Target="https://twitter.com/marc_smith" TargetMode="External" /><Relationship Id="rId150" Type="http://schemas.openxmlformats.org/officeDocument/2006/relationships/hyperlink" Target="https://twitter.com/vivianfrancos" TargetMode="External" /><Relationship Id="rId151" Type="http://schemas.openxmlformats.org/officeDocument/2006/relationships/hyperlink" Target="https://twitter.com/masaomi_kimura" TargetMode="External" /><Relationship Id="rId152" Type="http://schemas.openxmlformats.org/officeDocument/2006/relationships/hyperlink" Target="https://twitter.com/datametrician" TargetMode="External" /><Relationship Id="rId153" Type="http://schemas.openxmlformats.org/officeDocument/2006/relationships/hyperlink" Target="https://twitter.com/ccprakay" TargetMode="External" /><Relationship Id="rId154" Type="http://schemas.openxmlformats.org/officeDocument/2006/relationships/hyperlink" Target="https://twitter.com/tomekdrabas" TargetMode="External" /><Relationship Id="rId155" Type="http://schemas.openxmlformats.org/officeDocument/2006/relationships/comments" Target="../comments2.xml" /><Relationship Id="rId156" Type="http://schemas.openxmlformats.org/officeDocument/2006/relationships/vmlDrawing" Target="../drawings/vmlDrawing2.vml" /><Relationship Id="rId157" Type="http://schemas.openxmlformats.org/officeDocument/2006/relationships/table" Target="../tables/table2.xml" /><Relationship Id="rId158" Type="http://schemas.openxmlformats.org/officeDocument/2006/relationships/drawing" Target="../drawings/drawing1.xml" /><Relationship Id="rId1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asonam.cpsc.ucalgary.ca/2019/FinalProgram.php" TargetMode="External" /><Relationship Id="rId2" Type="http://schemas.openxmlformats.org/officeDocument/2006/relationships/hyperlink" Target="https://arxiv.org/abs/1903.08136" TargetMode="External" /><Relationship Id="rId3" Type="http://schemas.openxmlformats.org/officeDocument/2006/relationships/hyperlink" Target="http://www.cse.msu.edu/~derrtyle/papers/asonam19-congressional_vote_prediction.pdf" TargetMode="External" /><Relationship Id="rId4" Type="http://schemas.openxmlformats.org/officeDocument/2006/relationships/hyperlink" Target="http://web.eecs.umich.edu/~dkoutra/papers/19-ASONAM-HON_RepLearning.pdf" TargetMode="External" /><Relationship Id="rId5" Type="http://schemas.openxmlformats.org/officeDocument/2006/relationships/hyperlink" Target="http://www.michelecoscia.com/?p=1699" TargetMode="External" /><Relationship Id="rId6" Type="http://schemas.openxmlformats.org/officeDocument/2006/relationships/hyperlink" Target="http://asonam.cpsc.ucalgary.ca/2019/FinalProgram.php" TargetMode="External" /><Relationship Id="rId7" Type="http://schemas.openxmlformats.org/officeDocument/2006/relationships/hyperlink" Target="http://www.cse.msu.edu/~derrtyle/papers/asonam19-congressional_vote_prediction.pdf" TargetMode="External" /><Relationship Id="rId8" Type="http://schemas.openxmlformats.org/officeDocument/2006/relationships/hyperlink" Target="http://web.eecs.umich.edu/~dkoutra/papers/19-ASONAM-HON_RepLearning.pdf" TargetMode="External" /><Relationship Id="rId9" Type="http://schemas.openxmlformats.org/officeDocument/2006/relationships/hyperlink" Target="http://www.michelecoscia.com/?p=1699" TargetMode="External" /><Relationship Id="rId10" Type="http://schemas.openxmlformats.org/officeDocument/2006/relationships/hyperlink" Target="https://arxiv.org/abs/1903.08136"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729</v>
      </c>
      <c r="BD2" s="13" t="s">
        <v>743</v>
      </c>
      <c r="BE2" s="13" t="s">
        <v>744</v>
      </c>
      <c r="BF2" s="67" t="s">
        <v>1044</v>
      </c>
      <c r="BG2" s="67" t="s">
        <v>1045</v>
      </c>
      <c r="BH2" s="67" t="s">
        <v>1046</v>
      </c>
      <c r="BI2" s="67" t="s">
        <v>1047</v>
      </c>
      <c r="BJ2" s="67" t="s">
        <v>1048</v>
      </c>
      <c r="BK2" s="67" t="s">
        <v>1049</v>
      </c>
      <c r="BL2" s="67" t="s">
        <v>1050</v>
      </c>
      <c r="BM2" s="67" t="s">
        <v>1051</v>
      </c>
      <c r="BN2" s="67" t="s">
        <v>1052</v>
      </c>
    </row>
    <row r="3" spans="1:66" ht="15" customHeight="1">
      <c r="A3" s="84" t="s">
        <v>214</v>
      </c>
      <c r="B3" s="84" t="s">
        <v>215</v>
      </c>
      <c r="C3" s="53" t="s">
        <v>1075</v>
      </c>
      <c r="D3" s="54">
        <v>3</v>
      </c>
      <c r="E3" s="65" t="s">
        <v>132</v>
      </c>
      <c r="F3" s="55">
        <v>32</v>
      </c>
      <c r="G3" s="53"/>
      <c r="H3" s="57"/>
      <c r="I3" s="56"/>
      <c r="J3" s="56"/>
      <c r="K3" s="36" t="s">
        <v>66</v>
      </c>
      <c r="L3" s="62">
        <v>3</v>
      </c>
      <c r="M3" s="62"/>
      <c r="N3" s="63"/>
      <c r="O3" s="85" t="s">
        <v>250</v>
      </c>
      <c r="P3" s="87">
        <v>43699.54907407407</v>
      </c>
      <c r="Q3" s="85" t="s">
        <v>252</v>
      </c>
      <c r="R3" s="89" t="s">
        <v>263</v>
      </c>
      <c r="S3" s="85" t="s">
        <v>268</v>
      </c>
      <c r="T3" s="85"/>
      <c r="U3" s="85"/>
      <c r="V3" s="89" t="s">
        <v>284</v>
      </c>
      <c r="W3" s="87">
        <v>43699.54907407407</v>
      </c>
      <c r="X3" s="91">
        <v>43699</v>
      </c>
      <c r="Y3" s="93" t="s">
        <v>311</v>
      </c>
      <c r="Z3" s="89" t="s">
        <v>350</v>
      </c>
      <c r="AA3" s="85"/>
      <c r="AB3" s="85"/>
      <c r="AC3" s="93" t="s">
        <v>389</v>
      </c>
      <c r="AD3" s="85"/>
      <c r="AE3" s="85" t="b">
        <v>0</v>
      </c>
      <c r="AF3" s="85">
        <v>7</v>
      </c>
      <c r="AG3" s="93" t="s">
        <v>428</v>
      </c>
      <c r="AH3" s="85" t="b">
        <v>0</v>
      </c>
      <c r="AI3" s="85" t="s">
        <v>429</v>
      </c>
      <c r="AJ3" s="85"/>
      <c r="AK3" s="93" t="s">
        <v>428</v>
      </c>
      <c r="AL3" s="85" t="b">
        <v>0</v>
      </c>
      <c r="AM3" s="85">
        <v>2</v>
      </c>
      <c r="AN3" s="93" t="s">
        <v>428</v>
      </c>
      <c r="AO3" s="85" t="s">
        <v>430</v>
      </c>
      <c r="AP3" s="85" t="b">
        <v>0</v>
      </c>
      <c r="AQ3" s="93" t="s">
        <v>389</v>
      </c>
      <c r="AR3" s="85" t="s">
        <v>176</v>
      </c>
      <c r="AS3" s="85">
        <v>0</v>
      </c>
      <c r="AT3" s="85">
        <v>0</v>
      </c>
      <c r="AU3" s="85"/>
      <c r="AV3" s="85"/>
      <c r="AW3" s="85"/>
      <c r="AX3" s="85"/>
      <c r="AY3" s="85"/>
      <c r="AZ3" s="85"/>
      <c r="BA3" s="85"/>
      <c r="BB3" s="85"/>
      <c r="BC3">
        <v>1</v>
      </c>
      <c r="BD3" s="85" t="str">
        <f>REPLACE(INDEX(GroupVertices[Group],MATCH(Edges[[#This Row],[Vertex 1]],GroupVertices[Vertex],0)),1,1,"")</f>
        <v>5</v>
      </c>
      <c r="BE3" s="85" t="str">
        <f>REPLACE(INDEX(GroupVertices[Group],MATCH(Edges[[#This Row],[Vertex 2]],GroupVertices[Vertex],0)),1,1,"")</f>
        <v>5</v>
      </c>
      <c r="BF3" s="51"/>
      <c r="BG3" s="52"/>
      <c r="BH3" s="51"/>
      <c r="BI3" s="52"/>
      <c r="BJ3" s="51"/>
      <c r="BK3" s="52"/>
      <c r="BL3" s="51"/>
      <c r="BM3" s="52"/>
      <c r="BN3" s="51"/>
    </row>
    <row r="4" spans="1:66" ht="15" customHeight="1">
      <c r="A4" s="84" t="s">
        <v>214</v>
      </c>
      <c r="B4" s="84" t="s">
        <v>216</v>
      </c>
      <c r="C4" s="53" t="s">
        <v>1075</v>
      </c>
      <c r="D4" s="54">
        <v>3</v>
      </c>
      <c r="E4" s="65" t="s">
        <v>132</v>
      </c>
      <c r="F4" s="55">
        <v>32</v>
      </c>
      <c r="G4" s="53"/>
      <c r="H4" s="57"/>
      <c r="I4" s="56"/>
      <c r="J4" s="56"/>
      <c r="K4" s="36" t="s">
        <v>66</v>
      </c>
      <c r="L4" s="83">
        <v>4</v>
      </c>
      <c r="M4" s="83"/>
      <c r="N4" s="63"/>
      <c r="O4" s="86" t="s">
        <v>250</v>
      </c>
      <c r="P4" s="88">
        <v>43699.54907407407</v>
      </c>
      <c r="Q4" s="86" t="s">
        <v>252</v>
      </c>
      <c r="R4" s="90" t="s">
        <v>263</v>
      </c>
      <c r="S4" s="86" t="s">
        <v>268</v>
      </c>
      <c r="T4" s="86"/>
      <c r="U4" s="86"/>
      <c r="V4" s="90" t="s">
        <v>284</v>
      </c>
      <c r="W4" s="88">
        <v>43699.54907407407</v>
      </c>
      <c r="X4" s="92">
        <v>43699</v>
      </c>
      <c r="Y4" s="94" t="s">
        <v>311</v>
      </c>
      <c r="Z4" s="90" t="s">
        <v>350</v>
      </c>
      <c r="AA4" s="86"/>
      <c r="AB4" s="86"/>
      <c r="AC4" s="94" t="s">
        <v>389</v>
      </c>
      <c r="AD4" s="86"/>
      <c r="AE4" s="86" t="b">
        <v>0</v>
      </c>
      <c r="AF4" s="86">
        <v>7</v>
      </c>
      <c r="AG4" s="94" t="s">
        <v>428</v>
      </c>
      <c r="AH4" s="86" t="b">
        <v>0</v>
      </c>
      <c r="AI4" s="86" t="s">
        <v>429</v>
      </c>
      <c r="AJ4" s="86"/>
      <c r="AK4" s="94" t="s">
        <v>428</v>
      </c>
      <c r="AL4" s="86" t="b">
        <v>0</v>
      </c>
      <c r="AM4" s="86">
        <v>2</v>
      </c>
      <c r="AN4" s="94" t="s">
        <v>428</v>
      </c>
      <c r="AO4" s="86" t="s">
        <v>430</v>
      </c>
      <c r="AP4" s="86" t="b">
        <v>0</v>
      </c>
      <c r="AQ4" s="94" t="s">
        <v>389</v>
      </c>
      <c r="AR4" s="86" t="s">
        <v>176</v>
      </c>
      <c r="AS4" s="86">
        <v>0</v>
      </c>
      <c r="AT4" s="86">
        <v>0</v>
      </c>
      <c r="AU4" s="86"/>
      <c r="AV4" s="86"/>
      <c r="AW4" s="86"/>
      <c r="AX4" s="86"/>
      <c r="AY4" s="86"/>
      <c r="AZ4" s="86"/>
      <c r="BA4" s="86"/>
      <c r="BB4" s="86"/>
      <c r="BC4">
        <v>1</v>
      </c>
      <c r="BD4" s="85" t="str">
        <f>REPLACE(INDEX(GroupVertices[Group],MATCH(Edges[[#This Row],[Vertex 1]],GroupVertices[Vertex],0)),1,1,"")</f>
        <v>5</v>
      </c>
      <c r="BE4" s="85" t="str">
        <f>REPLACE(INDEX(GroupVertices[Group],MATCH(Edges[[#This Row],[Vertex 2]],GroupVertices[Vertex],0)),1,1,"")</f>
        <v>5</v>
      </c>
      <c r="BF4" s="51">
        <v>0</v>
      </c>
      <c r="BG4" s="52">
        <v>0</v>
      </c>
      <c r="BH4" s="51">
        <v>0</v>
      </c>
      <c r="BI4" s="52">
        <v>0</v>
      </c>
      <c r="BJ4" s="51">
        <v>0</v>
      </c>
      <c r="BK4" s="52">
        <v>0</v>
      </c>
      <c r="BL4" s="51">
        <v>26</v>
      </c>
      <c r="BM4" s="52">
        <v>100</v>
      </c>
      <c r="BN4" s="51">
        <v>26</v>
      </c>
    </row>
    <row r="5" spans="1:66" ht="15">
      <c r="A5" s="84" t="s">
        <v>215</v>
      </c>
      <c r="B5" s="84" t="s">
        <v>214</v>
      </c>
      <c r="C5" s="53" t="s">
        <v>1075</v>
      </c>
      <c r="D5" s="54">
        <v>3</v>
      </c>
      <c r="E5" s="65" t="s">
        <v>132</v>
      </c>
      <c r="F5" s="55">
        <v>32</v>
      </c>
      <c r="G5" s="53"/>
      <c r="H5" s="57"/>
      <c r="I5" s="56"/>
      <c r="J5" s="56"/>
      <c r="K5" s="36" t="s">
        <v>66</v>
      </c>
      <c r="L5" s="83">
        <v>5</v>
      </c>
      <c r="M5" s="83"/>
      <c r="N5" s="63"/>
      <c r="O5" s="86" t="s">
        <v>251</v>
      </c>
      <c r="P5" s="88">
        <v>43699.552766203706</v>
      </c>
      <c r="Q5" s="86" t="s">
        <v>252</v>
      </c>
      <c r="R5" s="86"/>
      <c r="S5" s="86"/>
      <c r="T5" s="86"/>
      <c r="U5" s="86"/>
      <c r="V5" s="90" t="s">
        <v>285</v>
      </c>
      <c r="W5" s="88">
        <v>43699.552766203706</v>
      </c>
      <c r="X5" s="92">
        <v>43699</v>
      </c>
      <c r="Y5" s="94" t="s">
        <v>312</v>
      </c>
      <c r="Z5" s="90" t="s">
        <v>351</v>
      </c>
      <c r="AA5" s="86"/>
      <c r="AB5" s="86"/>
      <c r="AC5" s="94" t="s">
        <v>390</v>
      </c>
      <c r="AD5" s="86"/>
      <c r="AE5" s="86" t="b">
        <v>0</v>
      </c>
      <c r="AF5" s="86">
        <v>0</v>
      </c>
      <c r="AG5" s="94" t="s">
        <v>428</v>
      </c>
      <c r="AH5" s="86" t="b">
        <v>0</v>
      </c>
      <c r="AI5" s="86" t="s">
        <v>429</v>
      </c>
      <c r="AJ5" s="86"/>
      <c r="AK5" s="94" t="s">
        <v>428</v>
      </c>
      <c r="AL5" s="86" t="b">
        <v>0</v>
      </c>
      <c r="AM5" s="86">
        <v>2</v>
      </c>
      <c r="AN5" s="94" t="s">
        <v>389</v>
      </c>
      <c r="AO5" s="86" t="s">
        <v>430</v>
      </c>
      <c r="AP5" s="86" t="b">
        <v>0</v>
      </c>
      <c r="AQ5" s="94" t="s">
        <v>389</v>
      </c>
      <c r="AR5" s="86" t="s">
        <v>176</v>
      </c>
      <c r="AS5" s="86">
        <v>0</v>
      </c>
      <c r="AT5" s="86">
        <v>0</v>
      </c>
      <c r="AU5" s="86"/>
      <c r="AV5" s="86"/>
      <c r="AW5" s="86"/>
      <c r="AX5" s="86"/>
      <c r="AY5" s="86"/>
      <c r="AZ5" s="86"/>
      <c r="BA5" s="86"/>
      <c r="BB5" s="86"/>
      <c r="BC5">
        <v>1</v>
      </c>
      <c r="BD5" s="85" t="str">
        <f>REPLACE(INDEX(GroupVertices[Group],MATCH(Edges[[#This Row],[Vertex 1]],GroupVertices[Vertex],0)),1,1,"")</f>
        <v>5</v>
      </c>
      <c r="BE5" s="85" t="str">
        <f>REPLACE(INDEX(GroupVertices[Group],MATCH(Edges[[#This Row],[Vertex 2]],GroupVertices[Vertex],0)),1,1,"")</f>
        <v>5</v>
      </c>
      <c r="BF5" s="51"/>
      <c r="BG5" s="52"/>
      <c r="BH5" s="51"/>
      <c r="BI5" s="52"/>
      <c r="BJ5" s="51"/>
      <c r="BK5" s="52"/>
      <c r="BL5" s="51"/>
      <c r="BM5" s="52"/>
      <c r="BN5" s="51"/>
    </row>
    <row r="6" spans="1:66" ht="15">
      <c r="A6" s="84" t="s">
        <v>216</v>
      </c>
      <c r="B6" s="84" t="s">
        <v>214</v>
      </c>
      <c r="C6" s="53" t="s">
        <v>1075</v>
      </c>
      <c r="D6" s="54">
        <v>3</v>
      </c>
      <c r="E6" s="65" t="s">
        <v>132</v>
      </c>
      <c r="F6" s="55">
        <v>32</v>
      </c>
      <c r="G6" s="53"/>
      <c r="H6" s="57"/>
      <c r="I6" s="56"/>
      <c r="J6" s="56"/>
      <c r="K6" s="36" t="s">
        <v>66</v>
      </c>
      <c r="L6" s="83">
        <v>6</v>
      </c>
      <c r="M6" s="83"/>
      <c r="N6" s="63"/>
      <c r="O6" s="86" t="s">
        <v>251</v>
      </c>
      <c r="P6" s="88">
        <v>43700.540914351855</v>
      </c>
      <c r="Q6" s="86" t="s">
        <v>252</v>
      </c>
      <c r="R6" s="86"/>
      <c r="S6" s="86"/>
      <c r="T6" s="86"/>
      <c r="U6" s="86"/>
      <c r="V6" s="90" t="s">
        <v>286</v>
      </c>
      <c r="W6" s="88">
        <v>43700.540914351855</v>
      </c>
      <c r="X6" s="92">
        <v>43700</v>
      </c>
      <c r="Y6" s="94" t="s">
        <v>313</v>
      </c>
      <c r="Z6" s="90" t="s">
        <v>352</v>
      </c>
      <c r="AA6" s="86"/>
      <c r="AB6" s="86"/>
      <c r="AC6" s="94" t="s">
        <v>391</v>
      </c>
      <c r="AD6" s="86"/>
      <c r="AE6" s="86" t="b">
        <v>0</v>
      </c>
      <c r="AF6" s="86">
        <v>0</v>
      </c>
      <c r="AG6" s="94" t="s">
        <v>428</v>
      </c>
      <c r="AH6" s="86" t="b">
        <v>0</v>
      </c>
      <c r="AI6" s="86" t="s">
        <v>429</v>
      </c>
      <c r="AJ6" s="86"/>
      <c r="AK6" s="94" t="s">
        <v>428</v>
      </c>
      <c r="AL6" s="86" t="b">
        <v>0</v>
      </c>
      <c r="AM6" s="86">
        <v>2</v>
      </c>
      <c r="AN6" s="94" t="s">
        <v>389</v>
      </c>
      <c r="AO6" s="86" t="s">
        <v>430</v>
      </c>
      <c r="AP6" s="86" t="b">
        <v>0</v>
      </c>
      <c r="AQ6" s="94" t="s">
        <v>389</v>
      </c>
      <c r="AR6" s="86" t="s">
        <v>176</v>
      </c>
      <c r="AS6" s="86">
        <v>0</v>
      </c>
      <c r="AT6" s="86">
        <v>0</v>
      </c>
      <c r="AU6" s="86"/>
      <c r="AV6" s="86"/>
      <c r="AW6" s="86"/>
      <c r="AX6" s="86"/>
      <c r="AY6" s="86"/>
      <c r="AZ6" s="86"/>
      <c r="BA6" s="86"/>
      <c r="BB6" s="86"/>
      <c r="BC6">
        <v>1</v>
      </c>
      <c r="BD6" s="85" t="str">
        <f>REPLACE(INDEX(GroupVertices[Group],MATCH(Edges[[#This Row],[Vertex 1]],GroupVertices[Vertex],0)),1,1,"")</f>
        <v>5</v>
      </c>
      <c r="BE6" s="85" t="str">
        <f>REPLACE(INDEX(GroupVertices[Group],MATCH(Edges[[#This Row],[Vertex 2]],GroupVertices[Vertex],0)),1,1,"")</f>
        <v>5</v>
      </c>
      <c r="BF6" s="51"/>
      <c r="BG6" s="52"/>
      <c r="BH6" s="51"/>
      <c r="BI6" s="52"/>
      <c r="BJ6" s="51"/>
      <c r="BK6" s="52"/>
      <c r="BL6" s="51"/>
      <c r="BM6" s="52"/>
      <c r="BN6" s="51"/>
    </row>
    <row r="7" spans="1:66" ht="15">
      <c r="A7" s="84" t="s">
        <v>215</v>
      </c>
      <c r="B7" s="84" t="s">
        <v>216</v>
      </c>
      <c r="C7" s="53" t="s">
        <v>1075</v>
      </c>
      <c r="D7" s="54">
        <v>3</v>
      </c>
      <c r="E7" s="65" t="s">
        <v>132</v>
      </c>
      <c r="F7" s="55">
        <v>32</v>
      </c>
      <c r="G7" s="53"/>
      <c r="H7" s="57"/>
      <c r="I7" s="56"/>
      <c r="J7" s="56"/>
      <c r="K7" s="36" t="s">
        <v>66</v>
      </c>
      <c r="L7" s="83">
        <v>7</v>
      </c>
      <c r="M7" s="83"/>
      <c r="N7" s="63"/>
      <c r="O7" s="86" t="s">
        <v>250</v>
      </c>
      <c r="P7" s="88">
        <v>43699.552766203706</v>
      </c>
      <c r="Q7" s="86" t="s">
        <v>252</v>
      </c>
      <c r="R7" s="86"/>
      <c r="S7" s="86"/>
      <c r="T7" s="86"/>
      <c r="U7" s="86"/>
      <c r="V7" s="90" t="s">
        <v>285</v>
      </c>
      <c r="W7" s="88">
        <v>43699.552766203706</v>
      </c>
      <c r="X7" s="92">
        <v>43699</v>
      </c>
      <c r="Y7" s="94" t="s">
        <v>312</v>
      </c>
      <c r="Z7" s="90" t="s">
        <v>351</v>
      </c>
      <c r="AA7" s="86"/>
      <c r="AB7" s="86"/>
      <c r="AC7" s="94" t="s">
        <v>390</v>
      </c>
      <c r="AD7" s="86"/>
      <c r="AE7" s="86" t="b">
        <v>0</v>
      </c>
      <c r="AF7" s="86">
        <v>0</v>
      </c>
      <c r="AG7" s="94" t="s">
        <v>428</v>
      </c>
      <c r="AH7" s="86" t="b">
        <v>0</v>
      </c>
      <c r="AI7" s="86" t="s">
        <v>429</v>
      </c>
      <c r="AJ7" s="86"/>
      <c r="AK7" s="94" t="s">
        <v>428</v>
      </c>
      <c r="AL7" s="86" t="b">
        <v>0</v>
      </c>
      <c r="AM7" s="86">
        <v>2</v>
      </c>
      <c r="AN7" s="94" t="s">
        <v>389</v>
      </c>
      <c r="AO7" s="86" t="s">
        <v>430</v>
      </c>
      <c r="AP7" s="86" t="b">
        <v>0</v>
      </c>
      <c r="AQ7" s="94" t="s">
        <v>389</v>
      </c>
      <c r="AR7" s="86" t="s">
        <v>176</v>
      </c>
      <c r="AS7" s="86">
        <v>0</v>
      </c>
      <c r="AT7" s="86">
        <v>0</v>
      </c>
      <c r="AU7" s="86"/>
      <c r="AV7" s="86"/>
      <c r="AW7" s="86"/>
      <c r="AX7" s="86"/>
      <c r="AY7" s="86"/>
      <c r="AZ7" s="86"/>
      <c r="BA7" s="86"/>
      <c r="BB7" s="86"/>
      <c r="BC7">
        <v>1</v>
      </c>
      <c r="BD7" s="85" t="str">
        <f>REPLACE(INDEX(GroupVertices[Group],MATCH(Edges[[#This Row],[Vertex 1]],GroupVertices[Vertex],0)),1,1,"")</f>
        <v>5</v>
      </c>
      <c r="BE7" s="85" t="str">
        <f>REPLACE(INDEX(GroupVertices[Group],MATCH(Edges[[#This Row],[Vertex 2]],GroupVertices[Vertex],0)),1,1,"")</f>
        <v>5</v>
      </c>
      <c r="BF7" s="51">
        <v>0</v>
      </c>
      <c r="BG7" s="52">
        <v>0</v>
      </c>
      <c r="BH7" s="51">
        <v>0</v>
      </c>
      <c r="BI7" s="52">
        <v>0</v>
      </c>
      <c r="BJ7" s="51">
        <v>0</v>
      </c>
      <c r="BK7" s="52">
        <v>0</v>
      </c>
      <c r="BL7" s="51">
        <v>26</v>
      </c>
      <c r="BM7" s="52">
        <v>100</v>
      </c>
      <c r="BN7" s="51">
        <v>26</v>
      </c>
    </row>
    <row r="8" spans="1:66" ht="15">
      <c r="A8" s="84" t="s">
        <v>216</v>
      </c>
      <c r="B8" s="84" t="s">
        <v>215</v>
      </c>
      <c r="C8" s="53" t="s">
        <v>1075</v>
      </c>
      <c r="D8" s="54">
        <v>3</v>
      </c>
      <c r="E8" s="65" t="s">
        <v>132</v>
      </c>
      <c r="F8" s="55">
        <v>32</v>
      </c>
      <c r="G8" s="53"/>
      <c r="H8" s="57"/>
      <c r="I8" s="56"/>
      <c r="J8" s="56"/>
      <c r="K8" s="36" t="s">
        <v>66</v>
      </c>
      <c r="L8" s="83">
        <v>8</v>
      </c>
      <c r="M8" s="83"/>
      <c r="N8" s="63"/>
      <c r="O8" s="86" t="s">
        <v>250</v>
      </c>
      <c r="P8" s="88">
        <v>43700.540914351855</v>
      </c>
      <c r="Q8" s="86" t="s">
        <v>252</v>
      </c>
      <c r="R8" s="86"/>
      <c r="S8" s="86"/>
      <c r="T8" s="86"/>
      <c r="U8" s="86"/>
      <c r="V8" s="90" t="s">
        <v>286</v>
      </c>
      <c r="W8" s="88">
        <v>43700.540914351855</v>
      </c>
      <c r="X8" s="92">
        <v>43700</v>
      </c>
      <c r="Y8" s="94" t="s">
        <v>313</v>
      </c>
      <c r="Z8" s="90" t="s">
        <v>352</v>
      </c>
      <c r="AA8" s="86"/>
      <c r="AB8" s="86"/>
      <c r="AC8" s="94" t="s">
        <v>391</v>
      </c>
      <c r="AD8" s="86"/>
      <c r="AE8" s="86" t="b">
        <v>0</v>
      </c>
      <c r="AF8" s="86">
        <v>0</v>
      </c>
      <c r="AG8" s="94" t="s">
        <v>428</v>
      </c>
      <c r="AH8" s="86" t="b">
        <v>0</v>
      </c>
      <c r="AI8" s="86" t="s">
        <v>429</v>
      </c>
      <c r="AJ8" s="86"/>
      <c r="AK8" s="94" t="s">
        <v>428</v>
      </c>
      <c r="AL8" s="86" t="b">
        <v>0</v>
      </c>
      <c r="AM8" s="86">
        <v>2</v>
      </c>
      <c r="AN8" s="94" t="s">
        <v>389</v>
      </c>
      <c r="AO8" s="86" t="s">
        <v>430</v>
      </c>
      <c r="AP8" s="86" t="b">
        <v>0</v>
      </c>
      <c r="AQ8" s="94" t="s">
        <v>389</v>
      </c>
      <c r="AR8" s="86" t="s">
        <v>176</v>
      </c>
      <c r="AS8" s="86">
        <v>0</v>
      </c>
      <c r="AT8" s="86">
        <v>0</v>
      </c>
      <c r="AU8" s="86"/>
      <c r="AV8" s="86"/>
      <c r="AW8" s="86"/>
      <c r="AX8" s="86"/>
      <c r="AY8" s="86"/>
      <c r="AZ8" s="86"/>
      <c r="BA8" s="86"/>
      <c r="BB8" s="86"/>
      <c r="BC8">
        <v>1</v>
      </c>
      <c r="BD8" s="85" t="str">
        <f>REPLACE(INDEX(GroupVertices[Group],MATCH(Edges[[#This Row],[Vertex 1]],GroupVertices[Vertex],0)),1,1,"")</f>
        <v>5</v>
      </c>
      <c r="BE8" s="85" t="str">
        <f>REPLACE(INDEX(GroupVertices[Group],MATCH(Edges[[#This Row],[Vertex 2]],GroupVertices[Vertex],0)),1,1,"")</f>
        <v>5</v>
      </c>
      <c r="BF8" s="51">
        <v>0</v>
      </c>
      <c r="BG8" s="52">
        <v>0</v>
      </c>
      <c r="BH8" s="51">
        <v>0</v>
      </c>
      <c r="BI8" s="52">
        <v>0</v>
      </c>
      <c r="BJ8" s="51">
        <v>0</v>
      </c>
      <c r="BK8" s="52">
        <v>0</v>
      </c>
      <c r="BL8" s="51">
        <v>26</v>
      </c>
      <c r="BM8" s="52">
        <v>100</v>
      </c>
      <c r="BN8" s="51">
        <v>26</v>
      </c>
    </row>
    <row r="9" spans="1:66" ht="15">
      <c r="A9" s="84" t="s">
        <v>217</v>
      </c>
      <c r="B9" s="84" t="s">
        <v>241</v>
      </c>
      <c r="C9" s="53" t="s">
        <v>1075</v>
      </c>
      <c r="D9" s="54">
        <v>3</v>
      </c>
      <c r="E9" s="65" t="s">
        <v>132</v>
      </c>
      <c r="F9" s="55">
        <v>32</v>
      </c>
      <c r="G9" s="53"/>
      <c r="H9" s="57"/>
      <c r="I9" s="56"/>
      <c r="J9" s="56"/>
      <c r="K9" s="36" t="s">
        <v>65</v>
      </c>
      <c r="L9" s="83">
        <v>9</v>
      </c>
      <c r="M9" s="83"/>
      <c r="N9" s="63"/>
      <c r="O9" s="86" t="s">
        <v>251</v>
      </c>
      <c r="P9" s="88">
        <v>43700.974270833336</v>
      </c>
      <c r="Q9" s="86" t="s">
        <v>253</v>
      </c>
      <c r="R9" s="86"/>
      <c r="S9" s="86"/>
      <c r="T9" s="86"/>
      <c r="U9" s="86"/>
      <c r="V9" s="90" t="s">
        <v>287</v>
      </c>
      <c r="W9" s="88">
        <v>43700.974270833336</v>
      </c>
      <c r="X9" s="92">
        <v>43700</v>
      </c>
      <c r="Y9" s="94" t="s">
        <v>314</v>
      </c>
      <c r="Z9" s="90" t="s">
        <v>353</v>
      </c>
      <c r="AA9" s="86"/>
      <c r="AB9" s="86"/>
      <c r="AC9" s="94" t="s">
        <v>392</v>
      </c>
      <c r="AD9" s="86"/>
      <c r="AE9" s="86" t="b">
        <v>0</v>
      </c>
      <c r="AF9" s="86">
        <v>0</v>
      </c>
      <c r="AG9" s="94" t="s">
        <v>428</v>
      </c>
      <c r="AH9" s="86" t="b">
        <v>0</v>
      </c>
      <c r="AI9" s="86" t="s">
        <v>429</v>
      </c>
      <c r="AJ9" s="86"/>
      <c r="AK9" s="94" t="s">
        <v>428</v>
      </c>
      <c r="AL9" s="86" t="b">
        <v>0</v>
      </c>
      <c r="AM9" s="86">
        <v>10</v>
      </c>
      <c r="AN9" s="94" t="s">
        <v>419</v>
      </c>
      <c r="AO9" s="86" t="s">
        <v>430</v>
      </c>
      <c r="AP9" s="86" t="b">
        <v>0</v>
      </c>
      <c r="AQ9" s="94" t="s">
        <v>419</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15">
      <c r="A10" s="84" t="s">
        <v>217</v>
      </c>
      <c r="B10" s="84" t="s">
        <v>240</v>
      </c>
      <c r="C10" s="53" t="s">
        <v>1075</v>
      </c>
      <c r="D10" s="54">
        <v>3</v>
      </c>
      <c r="E10" s="65" t="s">
        <v>132</v>
      </c>
      <c r="F10" s="55">
        <v>32</v>
      </c>
      <c r="G10" s="53"/>
      <c r="H10" s="57"/>
      <c r="I10" s="56"/>
      <c r="J10" s="56"/>
      <c r="K10" s="36" t="s">
        <v>65</v>
      </c>
      <c r="L10" s="83">
        <v>10</v>
      </c>
      <c r="M10" s="83"/>
      <c r="N10" s="63"/>
      <c r="O10" s="86" t="s">
        <v>250</v>
      </c>
      <c r="P10" s="88">
        <v>43700.974270833336</v>
      </c>
      <c r="Q10" s="86" t="s">
        <v>253</v>
      </c>
      <c r="R10" s="86"/>
      <c r="S10" s="86"/>
      <c r="T10" s="86"/>
      <c r="U10" s="86"/>
      <c r="V10" s="90" t="s">
        <v>287</v>
      </c>
      <c r="W10" s="88">
        <v>43700.974270833336</v>
      </c>
      <c r="X10" s="92">
        <v>43700</v>
      </c>
      <c r="Y10" s="94" t="s">
        <v>314</v>
      </c>
      <c r="Z10" s="90" t="s">
        <v>353</v>
      </c>
      <c r="AA10" s="86"/>
      <c r="AB10" s="86"/>
      <c r="AC10" s="94" t="s">
        <v>392</v>
      </c>
      <c r="AD10" s="86"/>
      <c r="AE10" s="86" t="b">
        <v>0</v>
      </c>
      <c r="AF10" s="86">
        <v>0</v>
      </c>
      <c r="AG10" s="94" t="s">
        <v>428</v>
      </c>
      <c r="AH10" s="86" t="b">
        <v>0</v>
      </c>
      <c r="AI10" s="86" t="s">
        <v>429</v>
      </c>
      <c r="AJ10" s="86"/>
      <c r="AK10" s="94" t="s">
        <v>428</v>
      </c>
      <c r="AL10" s="86" t="b">
        <v>0</v>
      </c>
      <c r="AM10" s="86">
        <v>10</v>
      </c>
      <c r="AN10" s="94" t="s">
        <v>419</v>
      </c>
      <c r="AO10" s="86" t="s">
        <v>430</v>
      </c>
      <c r="AP10" s="86" t="b">
        <v>0</v>
      </c>
      <c r="AQ10" s="94" t="s">
        <v>419</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15">
      <c r="A11" s="84" t="s">
        <v>217</v>
      </c>
      <c r="B11" s="84" t="s">
        <v>244</v>
      </c>
      <c r="C11" s="53" t="s">
        <v>1075</v>
      </c>
      <c r="D11" s="54">
        <v>3</v>
      </c>
      <c r="E11" s="65" t="s">
        <v>132</v>
      </c>
      <c r="F11" s="55">
        <v>32</v>
      </c>
      <c r="G11" s="53"/>
      <c r="H11" s="57"/>
      <c r="I11" s="56"/>
      <c r="J11" s="56"/>
      <c r="K11" s="36" t="s">
        <v>65</v>
      </c>
      <c r="L11" s="83">
        <v>11</v>
      </c>
      <c r="M11" s="83"/>
      <c r="N11" s="63"/>
      <c r="O11" s="86" t="s">
        <v>250</v>
      </c>
      <c r="P11" s="88">
        <v>43700.974270833336</v>
      </c>
      <c r="Q11" s="86" t="s">
        <v>253</v>
      </c>
      <c r="R11" s="86"/>
      <c r="S11" s="86"/>
      <c r="T11" s="86"/>
      <c r="U11" s="86"/>
      <c r="V11" s="90" t="s">
        <v>287</v>
      </c>
      <c r="W11" s="88">
        <v>43700.974270833336</v>
      </c>
      <c r="X11" s="92">
        <v>43700</v>
      </c>
      <c r="Y11" s="94" t="s">
        <v>314</v>
      </c>
      <c r="Z11" s="90" t="s">
        <v>353</v>
      </c>
      <c r="AA11" s="86"/>
      <c r="AB11" s="86"/>
      <c r="AC11" s="94" t="s">
        <v>392</v>
      </c>
      <c r="AD11" s="86"/>
      <c r="AE11" s="86" t="b">
        <v>0</v>
      </c>
      <c r="AF11" s="86">
        <v>0</v>
      </c>
      <c r="AG11" s="94" t="s">
        <v>428</v>
      </c>
      <c r="AH11" s="86" t="b">
        <v>0</v>
      </c>
      <c r="AI11" s="86" t="s">
        <v>429</v>
      </c>
      <c r="AJ11" s="86"/>
      <c r="AK11" s="94" t="s">
        <v>428</v>
      </c>
      <c r="AL11" s="86" t="b">
        <v>0</v>
      </c>
      <c r="AM11" s="86">
        <v>10</v>
      </c>
      <c r="AN11" s="94" t="s">
        <v>419</v>
      </c>
      <c r="AO11" s="86" t="s">
        <v>430</v>
      </c>
      <c r="AP11" s="86" t="b">
        <v>0</v>
      </c>
      <c r="AQ11" s="94" t="s">
        <v>419</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15">
      <c r="A12" s="84" t="s">
        <v>217</v>
      </c>
      <c r="B12" s="84" t="s">
        <v>242</v>
      </c>
      <c r="C12" s="53" t="s">
        <v>1075</v>
      </c>
      <c r="D12" s="54">
        <v>3</v>
      </c>
      <c r="E12" s="65" t="s">
        <v>132</v>
      </c>
      <c r="F12" s="55">
        <v>32</v>
      </c>
      <c r="G12" s="53"/>
      <c r="H12" s="57"/>
      <c r="I12" s="56"/>
      <c r="J12" s="56"/>
      <c r="K12" s="36" t="s">
        <v>65</v>
      </c>
      <c r="L12" s="83">
        <v>12</v>
      </c>
      <c r="M12" s="83"/>
      <c r="N12" s="63"/>
      <c r="O12" s="86" t="s">
        <v>250</v>
      </c>
      <c r="P12" s="88">
        <v>43700.974270833336</v>
      </c>
      <c r="Q12" s="86" t="s">
        <v>253</v>
      </c>
      <c r="R12" s="86"/>
      <c r="S12" s="86"/>
      <c r="T12" s="86"/>
      <c r="U12" s="86"/>
      <c r="V12" s="90" t="s">
        <v>287</v>
      </c>
      <c r="W12" s="88">
        <v>43700.974270833336</v>
      </c>
      <c r="X12" s="92">
        <v>43700</v>
      </c>
      <c r="Y12" s="94" t="s">
        <v>314</v>
      </c>
      <c r="Z12" s="90" t="s">
        <v>353</v>
      </c>
      <c r="AA12" s="86"/>
      <c r="AB12" s="86"/>
      <c r="AC12" s="94" t="s">
        <v>392</v>
      </c>
      <c r="AD12" s="86"/>
      <c r="AE12" s="86" t="b">
        <v>0</v>
      </c>
      <c r="AF12" s="86">
        <v>0</v>
      </c>
      <c r="AG12" s="94" t="s">
        <v>428</v>
      </c>
      <c r="AH12" s="86" t="b">
        <v>0</v>
      </c>
      <c r="AI12" s="86" t="s">
        <v>429</v>
      </c>
      <c r="AJ12" s="86"/>
      <c r="AK12" s="94" t="s">
        <v>428</v>
      </c>
      <c r="AL12" s="86" t="b">
        <v>0</v>
      </c>
      <c r="AM12" s="86">
        <v>10</v>
      </c>
      <c r="AN12" s="94" t="s">
        <v>419</v>
      </c>
      <c r="AO12" s="86" t="s">
        <v>430</v>
      </c>
      <c r="AP12" s="86" t="b">
        <v>0</v>
      </c>
      <c r="AQ12" s="94" t="s">
        <v>419</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1</v>
      </c>
      <c r="BG12" s="52">
        <v>2.4390243902439024</v>
      </c>
      <c r="BH12" s="51">
        <v>0</v>
      </c>
      <c r="BI12" s="52">
        <v>0</v>
      </c>
      <c r="BJ12" s="51">
        <v>0</v>
      </c>
      <c r="BK12" s="52">
        <v>0</v>
      </c>
      <c r="BL12" s="51">
        <v>40</v>
      </c>
      <c r="BM12" s="52">
        <v>97.5609756097561</v>
      </c>
      <c r="BN12" s="51">
        <v>41</v>
      </c>
    </row>
    <row r="13" spans="1:66" ht="15">
      <c r="A13" s="84" t="s">
        <v>218</v>
      </c>
      <c r="B13" s="84" t="s">
        <v>241</v>
      </c>
      <c r="C13" s="53" t="s">
        <v>1075</v>
      </c>
      <c r="D13" s="54">
        <v>3</v>
      </c>
      <c r="E13" s="65" t="s">
        <v>132</v>
      </c>
      <c r="F13" s="55">
        <v>32</v>
      </c>
      <c r="G13" s="53"/>
      <c r="H13" s="57"/>
      <c r="I13" s="56"/>
      <c r="J13" s="56"/>
      <c r="K13" s="36" t="s">
        <v>65</v>
      </c>
      <c r="L13" s="83">
        <v>13</v>
      </c>
      <c r="M13" s="83"/>
      <c r="N13" s="63"/>
      <c r="O13" s="86" t="s">
        <v>251</v>
      </c>
      <c r="P13" s="88">
        <v>43700.987025462964</v>
      </c>
      <c r="Q13" s="86" t="s">
        <v>253</v>
      </c>
      <c r="R13" s="86"/>
      <c r="S13" s="86"/>
      <c r="T13" s="86"/>
      <c r="U13" s="86"/>
      <c r="V13" s="90" t="s">
        <v>288</v>
      </c>
      <c r="W13" s="88">
        <v>43700.987025462964</v>
      </c>
      <c r="X13" s="92">
        <v>43700</v>
      </c>
      <c r="Y13" s="94" t="s">
        <v>315</v>
      </c>
      <c r="Z13" s="90" t="s">
        <v>354</v>
      </c>
      <c r="AA13" s="86"/>
      <c r="AB13" s="86"/>
      <c r="AC13" s="94" t="s">
        <v>393</v>
      </c>
      <c r="AD13" s="86"/>
      <c r="AE13" s="86" t="b">
        <v>0</v>
      </c>
      <c r="AF13" s="86">
        <v>0</v>
      </c>
      <c r="AG13" s="94" t="s">
        <v>428</v>
      </c>
      <c r="AH13" s="86" t="b">
        <v>0</v>
      </c>
      <c r="AI13" s="86" t="s">
        <v>429</v>
      </c>
      <c r="AJ13" s="86"/>
      <c r="AK13" s="94" t="s">
        <v>428</v>
      </c>
      <c r="AL13" s="86" t="b">
        <v>0</v>
      </c>
      <c r="AM13" s="86">
        <v>10</v>
      </c>
      <c r="AN13" s="94" t="s">
        <v>419</v>
      </c>
      <c r="AO13" s="86" t="s">
        <v>431</v>
      </c>
      <c r="AP13" s="86" t="b">
        <v>0</v>
      </c>
      <c r="AQ13" s="94" t="s">
        <v>419</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15">
      <c r="A14" s="84" t="s">
        <v>218</v>
      </c>
      <c r="B14" s="84" t="s">
        <v>240</v>
      </c>
      <c r="C14" s="53" t="s">
        <v>1075</v>
      </c>
      <c r="D14" s="54">
        <v>3</v>
      </c>
      <c r="E14" s="65" t="s">
        <v>132</v>
      </c>
      <c r="F14" s="55">
        <v>32</v>
      </c>
      <c r="G14" s="53"/>
      <c r="H14" s="57"/>
      <c r="I14" s="56"/>
      <c r="J14" s="56"/>
      <c r="K14" s="36" t="s">
        <v>65</v>
      </c>
      <c r="L14" s="83">
        <v>14</v>
      </c>
      <c r="M14" s="83"/>
      <c r="N14" s="63"/>
      <c r="O14" s="86" t="s">
        <v>250</v>
      </c>
      <c r="P14" s="88">
        <v>43700.987025462964</v>
      </c>
      <c r="Q14" s="86" t="s">
        <v>253</v>
      </c>
      <c r="R14" s="86"/>
      <c r="S14" s="86"/>
      <c r="T14" s="86"/>
      <c r="U14" s="86"/>
      <c r="V14" s="90" t="s">
        <v>288</v>
      </c>
      <c r="W14" s="88">
        <v>43700.987025462964</v>
      </c>
      <c r="X14" s="92">
        <v>43700</v>
      </c>
      <c r="Y14" s="94" t="s">
        <v>315</v>
      </c>
      <c r="Z14" s="90" t="s">
        <v>354</v>
      </c>
      <c r="AA14" s="86"/>
      <c r="AB14" s="86"/>
      <c r="AC14" s="94" t="s">
        <v>393</v>
      </c>
      <c r="AD14" s="86"/>
      <c r="AE14" s="86" t="b">
        <v>0</v>
      </c>
      <c r="AF14" s="86">
        <v>0</v>
      </c>
      <c r="AG14" s="94" t="s">
        <v>428</v>
      </c>
      <c r="AH14" s="86" t="b">
        <v>0</v>
      </c>
      <c r="AI14" s="86" t="s">
        <v>429</v>
      </c>
      <c r="AJ14" s="86"/>
      <c r="AK14" s="94" t="s">
        <v>428</v>
      </c>
      <c r="AL14" s="86" t="b">
        <v>0</v>
      </c>
      <c r="AM14" s="86">
        <v>10</v>
      </c>
      <c r="AN14" s="94" t="s">
        <v>419</v>
      </c>
      <c r="AO14" s="86" t="s">
        <v>431</v>
      </c>
      <c r="AP14" s="86" t="b">
        <v>0</v>
      </c>
      <c r="AQ14" s="94" t="s">
        <v>419</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15">
      <c r="A15" s="84" t="s">
        <v>218</v>
      </c>
      <c r="B15" s="84" t="s">
        <v>244</v>
      </c>
      <c r="C15" s="53" t="s">
        <v>1075</v>
      </c>
      <c r="D15" s="54">
        <v>3</v>
      </c>
      <c r="E15" s="65" t="s">
        <v>132</v>
      </c>
      <c r="F15" s="55">
        <v>32</v>
      </c>
      <c r="G15" s="53"/>
      <c r="H15" s="57"/>
      <c r="I15" s="56"/>
      <c r="J15" s="56"/>
      <c r="K15" s="36" t="s">
        <v>65</v>
      </c>
      <c r="L15" s="83">
        <v>15</v>
      </c>
      <c r="M15" s="83"/>
      <c r="N15" s="63"/>
      <c r="O15" s="86" t="s">
        <v>250</v>
      </c>
      <c r="P15" s="88">
        <v>43700.987025462964</v>
      </c>
      <c r="Q15" s="86" t="s">
        <v>253</v>
      </c>
      <c r="R15" s="86"/>
      <c r="S15" s="86"/>
      <c r="T15" s="86"/>
      <c r="U15" s="86"/>
      <c r="V15" s="90" t="s">
        <v>288</v>
      </c>
      <c r="W15" s="88">
        <v>43700.987025462964</v>
      </c>
      <c r="X15" s="92">
        <v>43700</v>
      </c>
      <c r="Y15" s="94" t="s">
        <v>315</v>
      </c>
      <c r="Z15" s="90" t="s">
        <v>354</v>
      </c>
      <c r="AA15" s="86"/>
      <c r="AB15" s="86"/>
      <c r="AC15" s="94" t="s">
        <v>393</v>
      </c>
      <c r="AD15" s="86"/>
      <c r="AE15" s="86" t="b">
        <v>0</v>
      </c>
      <c r="AF15" s="86">
        <v>0</v>
      </c>
      <c r="AG15" s="94" t="s">
        <v>428</v>
      </c>
      <c r="AH15" s="86" t="b">
        <v>0</v>
      </c>
      <c r="AI15" s="86" t="s">
        <v>429</v>
      </c>
      <c r="AJ15" s="86"/>
      <c r="AK15" s="94" t="s">
        <v>428</v>
      </c>
      <c r="AL15" s="86" t="b">
        <v>0</v>
      </c>
      <c r="AM15" s="86">
        <v>10</v>
      </c>
      <c r="AN15" s="94" t="s">
        <v>419</v>
      </c>
      <c r="AO15" s="86" t="s">
        <v>431</v>
      </c>
      <c r="AP15" s="86" t="b">
        <v>0</v>
      </c>
      <c r="AQ15" s="94" t="s">
        <v>419</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15">
      <c r="A16" s="84" t="s">
        <v>218</v>
      </c>
      <c r="B16" s="84" t="s">
        <v>242</v>
      </c>
      <c r="C16" s="53" t="s">
        <v>1075</v>
      </c>
      <c r="D16" s="54">
        <v>3</v>
      </c>
      <c r="E16" s="65" t="s">
        <v>132</v>
      </c>
      <c r="F16" s="55">
        <v>32</v>
      </c>
      <c r="G16" s="53"/>
      <c r="H16" s="57"/>
      <c r="I16" s="56"/>
      <c r="J16" s="56"/>
      <c r="K16" s="36" t="s">
        <v>65</v>
      </c>
      <c r="L16" s="83">
        <v>16</v>
      </c>
      <c r="M16" s="83"/>
      <c r="N16" s="63"/>
      <c r="O16" s="86" t="s">
        <v>250</v>
      </c>
      <c r="P16" s="88">
        <v>43700.987025462964</v>
      </c>
      <c r="Q16" s="86" t="s">
        <v>253</v>
      </c>
      <c r="R16" s="86"/>
      <c r="S16" s="86"/>
      <c r="T16" s="86"/>
      <c r="U16" s="86"/>
      <c r="V16" s="90" t="s">
        <v>288</v>
      </c>
      <c r="W16" s="88">
        <v>43700.987025462964</v>
      </c>
      <c r="X16" s="92">
        <v>43700</v>
      </c>
      <c r="Y16" s="94" t="s">
        <v>315</v>
      </c>
      <c r="Z16" s="90" t="s">
        <v>354</v>
      </c>
      <c r="AA16" s="86"/>
      <c r="AB16" s="86"/>
      <c r="AC16" s="94" t="s">
        <v>393</v>
      </c>
      <c r="AD16" s="86"/>
      <c r="AE16" s="86" t="b">
        <v>0</v>
      </c>
      <c r="AF16" s="86">
        <v>0</v>
      </c>
      <c r="AG16" s="94" t="s">
        <v>428</v>
      </c>
      <c r="AH16" s="86" t="b">
        <v>0</v>
      </c>
      <c r="AI16" s="86" t="s">
        <v>429</v>
      </c>
      <c r="AJ16" s="86"/>
      <c r="AK16" s="94" t="s">
        <v>428</v>
      </c>
      <c r="AL16" s="86" t="b">
        <v>0</v>
      </c>
      <c r="AM16" s="86">
        <v>10</v>
      </c>
      <c r="AN16" s="94" t="s">
        <v>419</v>
      </c>
      <c r="AO16" s="86" t="s">
        <v>431</v>
      </c>
      <c r="AP16" s="86" t="b">
        <v>0</v>
      </c>
      <c r="AQ16" s="94" t="s">
        <v>419</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1</v>
      </c>
      <c r="BG16" s="52">
        <v>2.4390243902439024</v>
      </c>
      <c r="BH16" s="51">
        <v>0</v>
      </c>
      <c r="BI16" s="52">
        <v>0</v>
      </c>
      <c r="BJ16" s="51">
        <v>0</v>
      </c>
      <c r="BK16" s="52">
        <v>0</v>
      </c>
      <c r="BL16" s="51">
        <v>40</v>
      </c>
      <c r="BM16" s="52">
        <v>97.5609756097561</v>
      </c>
      <c r="BN16" s="51">
        <v>41</v>
      </c>
    </row>
    <row r="17" spans="1:66" ht="15">
      <c r="A17" s="84" t="s">
        <v>219</v>
      </c>
      <c r="B17" s="84" t="s">
        <v>241</v>
      </c>
      <c r="C17" s="53" t="s">
        <v>1075</v>
      </c>
      <c r="D17" s="54">
        <v>3</v>
      </c>
      <c r="E17" s="65" t="s">
        <v>132</v>
      </c>
      <c r="F17" s="55">
        <v>32</v>
      </c>
      <c r="G17" s="53"/>
      <c r="H17" s="57"/>
      <c r="I17" s="56"/>
      <c r="J17" s="56"/>
      <c r="K17" s="36" t="s">
        <v>65</v>
      </c>
      <c r="L17" s="83">
        <v>17</v>
      </c>
      <c r="M17" s="83"/>
      <c r="N17" s="63"/>
      <c r="O17" s="86" t="s">
        <v>251</v>
      </c>
      <c r="P17" s="88">
        <v>43700.9972337963</v>
      </c>
      <c r="Q17" s="86" t="s">
        <v>253</v>
      </c>
      <c r="R17" s="86"/>
      <c r="S17" s="86"/>
      <c r="T17" s="86"/>
      <c r="U17" s="86"/>
      <c r="V17" s="90" t="s">
        <v>289</v>
      </c>
      <c r="W17" s="88">
        <v>43700.9972337963</v>
      </c>
      <c r="X17" s="92">
        <v>43700</v>
      </c>
      <c r="Y17" s="94" t="s">
        <v>316</v>
      </c>
      <c r="Z17" s="90" t="s">
        <v>355</v>
      </c>
      <c r="AA17" s="86"/>
      <c r="AB17" s="86"/>
      <c r="AC17" s="94" t="s">
        <v>394</v>
      </c>
      <c r="AD17" s="86"/>
      <c r="AE17" s="86" t="b">
        <v>0</v>
      </c>
      <c r="AF17" s="86">
        <v>0</v>
      </c>
      <c r="AG17" s="94" t="s">
        <v>428</v>
      </c>
      <c r="AH17" s="86" t="b">
        <v>0</v>
      </c>
      <c r="AI17" s="86" t="s">
        <v>429</v>
      </c>
      <c r="AJ17" s="86"/>
      <c r="AK17" s="94" t="s">
        <v>428</v>
      </c>
      <c r="AL17" s="86" t="b">
        <v>0</v>
      </c>
      <c r="AM17" s="86">
        <v>10</v>
      </c>
      <c r="AN17" s="94" t="s">
        <v>419</v>
      </c>
      <c r="AO17" s="86" t="s">
        <v>430</v>
      </c>
      <c r="AP17" s="86" t="b">
        <v>0</v>
      </c>
      <c r="AQ17" s="94" t="s">
        <v>419</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15">
      <c r="A18" s="84" t="s">
        <v>219</v>
      </c>
      <c r="B18" s="84" t="s">
        <v>240</v>
      </c>
      <c r="C18" s="53" t="s">
        <v>1075</v>
      </c>
      <c r="D18" s="54">
        <v>3</v>
      </c>
      <c r="E18" s="65" t="s">
        <v>132</v>
      </c>
      <c r="F18" s="55">
        <v>32</v>
      </c>
      <c r="G18" s="53"/>
      <c r="H18" s="57"/>
      <c r="I18" s="56"/>
      <c r="J18" s="56"/>
      <c r="K18" s="36" t="s">
        <v>65</v>
      </c>
      <c r="L18" s="83">
        <v>18</v>
      </c>
      <c r="M18" s="83"/>
      <c r="N18" s="63"/>
      <c r="O18" s="86" t="s">
        <v>250</v>
      </c>
      <c r="P18" s="88">
        <v>43700.9972337963</v>
      </c>
      <c r="Q18" s="86" t="s">
        <v>253</v>
      </c>
      <c r="R18" s="86"/>
      <c r="S18" s="86"/>
      <c r="T18" s="86"/>
      <c r="U18" s="86"/>
      <c r="V18" s="90" t="s">
        <v>289</v>
      </c>
      <c r="W18" s="88">
        <v>43700.9972337963</v>
      </c>
      <c r="X18" s="92">
        <v>43700</v>
      </c>
      <c r="Y18" s="94" t="s">
        <v>316</v>
      </c>
      <c r="Z18" s="90" t="s">
        <v>355</v>
      </c>
      <c r="AA18" s="86"/>
      <c r="AB18" s="86"/>
      <c r="AC18" s="94" t="s">
        <v>394</v>
      </c>
      <c r="AD18" s="86"/>
      <c r="AE18" s="86" t="b">
        <v>0</v>
      </c>
      <c r="AF18" s="86">
        <v>0</v>
      </c>
      <c r="AG18" s="94" t="s">
        <v>428</v>
      </c>
      <c r="AH18" s="86" t="b">
        <v>0</v>
      </c>
      <c r="AI18" s="86" t="s">
        <v>429</v>
      </c>
      <c r="AJ18" s="86"/>
      <c r="AK18" s="94" t="s">
        <v>428</v>
      </c>
      <c r="AL18" s="86" t="b">
        <v>0</v>
      </c>
      <c r="AM18" s="86">
        <v>10</v>
      </c>
      <c r="AN18" s="94" t="s">
        <v>419</v>
      </c>
      <c r="AO18" s="86" t="s">
        <v>430</v>
      </c>
      <c r="AP18" s="86" t="b">
        <v>0</v>
      </c>
      <c r="AQ18" s="94" t="s">
        <v>419</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15">
      <c r="A19" s="84" t="s">
        <v>219</v>
      </c>
      <c r="B19" s="84" t="s">
        <v>244</v>
      </c>
      <c r="C19" s="53" t="s">
        <v>1075</v>
      </c>
      <c r="D19" s="54">
        <v>3</v>
      </c>
      <c r="E19" s="65" t="s">
        <v>132</v>
      </c>
      <c r="F19" s="55">
        <v>32</v>
      </c>
      <c r="G19" s="53"/>
      <c r="H19" s="57"/>
      <c r="I19" s="56"/>
      <c r="J19" s="56"/>
      <c r="K19" s="36" t="s">
        <v>65</v>
      </c>
      <c r="L19" s="83">
        <v>19</v>
      </c>
      <c r="M19" s="83"/>
      <c r="N19" s="63"/>
      <c r="O19" s="86" t="s">
        <v>250</v>
      </c>
      <c r="P19" s="88">
        <v>43700.9972337963</v>
      </c>
      <c r="Q19" s="86" t="s">
        <v>253</v>
      </c>
      <c r="R19" s="86"/>
      <c r="S19" s="86"/>
      <c r="T19" s="86"/>
      <c r="U19" s="86"/>
      <c r="V19" s="90" t="s">
        <v>289</v>
      </c>
      <c r="W19" s="88">
        <v>43700.9972337963</v>
      </c>
      <c r="X19" s="92">
        <v>43700</v>
      </c>
      <c r="Y19" s="94" t="s">
        <v>316</v>
      </c>
      <c r="Z19" s="90" t="s">
        <v>355</v>
      </c>
      <c r="AA19" s="86"/>
      <c r="AB19" s="86"/>
      <c r="AC19" s="94" t="s">
        <v>394</v>
      </c>
      <c r="AD19" s="86"/>
      <c r="AE19" s="86" t="b">
        <v>0</v>
      </c>
      <c r="AF19" s="86">
        <v>0</v>
      </c>
      <c r="AG19" s="94" t="s">
        <v>428</v>
      </c>
      <c r="AH19" s="86" t="b">
        <v>0</v>
      </c>
      <c r="AI19" s="86" t="s">
        <v>429</v>
      </c>
      <c r="AJ19" s="86"/>
      <c r="AK19" s="94" t="s">
        <v>428</v>
      </c>
      <c r="AL19" s="86" t="b">
        <v>0</v>
      </c>
      <c r="AM19" s="86">
        <v>10</v>
      </c>
      <c r="AN19" s="94" t="s">
        <v>419</v>
      </c>
      <c r="AO19" s="86" t="s">
        <v>430</v>
      </c>
      <c r="AP19" s="86" t="b">
        <v>0</v>
      </c>
      <c r="AQ19" s="94" t="s">
        <v>419</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15">
      <c r="A20" s="84" t="s">
        <v>219</v>
      </c>
      <c r="B20" s="84" t="s">
        <v>242</v>
      </c>
      <c r="C20" s="53" t="s">
        <v>1075</v>
      </c>
      <c r="D20" s="54">
        <v>3</v>
      </c>
      <c r="E20" s="65" t="s">
        <v>132</v>
      </c>
      <c r="F20" s="55">
        <v>32</v>
      </c>
      <c r="G20" s="53"/>
      <c r="H20" s="57"/>
      <c r="I20" s="56"/>
      <c r="J20" s="56"/>
      <c r="K20" s="36" t="s">
        <v>65</v>
      </c>
      <c r="L20" s="83">
        <v>20</v>
      </c>
      <c r="M20" s="83"/>
      <c r="N20" s="63"/>
      <c r="O20" s="86" t="s">
        <v>250</v>
      </c>
      <c r="P20" s="88">
        <v>43700.9972337963</v>
      </c>
      <c r="Q20" s="86" t="s">
        <v>253</v>
      </c>
      <c r="R20" s="86"/>
      <c r="S20" s="86"/>
      <c r="T20" s="86"/>
      <c r="U20" s="86"/>
      <c r="V20" s="90" t="s">
        <v>289</v>
      </c>
      <c r="W20" s="88">
        <v>43700.9972337963</v>
      </c>
      <c r="X20" s="92">
        <v>43700</v>
      </c>
      <c r="Y20" s="94" t="s">
        <v>316</v>
      </c>
      <c r="Z20" s="90" t="s">
        <v>355</v>
      </c>
      <c r="AA20" s="86"/>
      <c r="AB20" s="86"/>
      <c r="AC20" s="94" t="s">
        <v>394</v>
      </c>
      <c r="AD20" s="86"/>
      <c r="AE20" s="86" t="b">
        <v>0</v>
      </c>
      <c r="AF20" s="86">
        <v>0</v>
      </c>
      <c r="AG20" s="94" t="s">
        <v>428</v>
      </c>
      <c r="AH20" s="86" t="b">
        <v>0</v>
      </c>
      <c r="AI20" s="86" t="s">
        <v>429</v>
      </c>
      <c r="AJ20" s="86"/>
      <c r="AK20" s="94" t="s">
        <v>428</v>
      </c>
      <c r="AL20" s="86" t="b">
        <v>0</v>
      </c>
      <c r="AM20" s="86">
        <v>10</v>
      </c>
      <c r="AN20" s="94" t="s">
        <v>419</v>
      </c>
      <c r="AO20" s="86" t="s">
        <v>430</v>
      </c>
      <c r="AP20" s="86" t="b">
        <v>0</v>
      </c>
      <c r="AQ20" s="94" t="s">
        <v>419</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1</v>
      </c>
      <c r="BG20" s="52">
        <v>2.4390243902439024</v>
      </c>
      <c r="BH20" s="51">
        <v>0</v>
      </c>
      <c r="BI20" s="52">
        <v>0</v>
      </c>
      <c r="BJ20" s="51">
        <v>0</v>
      </c>
      <c r="BK20" s="52">
        <v>0</v>
      </c>
      <c r="BL20" s="51">
        <v>40</v>
      </c>
      <c r="BM20" s="52">
        <v>97.5609756097561</v>
      </c>
      <c r="BN20" s="51">
        <v>41</v>
      </c>
    </row>
    <row r="21" spans="1:66" ht="15">
      <c r="A21" s="84" t="s">
        <v>220</v>
      </c>
      <c r="B21" s="84" t="s">
        <v>241</v>
      </c>
      <c r="C21" s="53" t="s">
        <v>1075</v>
      </c>
      <c r="D21" s="54">
        <v>3</v>
      </c>
      <c r="E21" s="65" t="s">
        <v>132</v>
      </c>
      <c r="F21" s="55">
        <v>32</v>
      </c>
      <c r="G21" s="53"/>
      <c r="H21" s="57"/>
      <c r="I21" s="56"/>
      <c r="J21" s="56"/>
      <c r="K21" s="36" t="s">
        <v>65</v>
      </c>
      <c r="L21" s="83">
        <v>21</v>
      </c>
      <c r="M21" s="83"/>
      <c r="N21" s="63"/>
      <c r="O21" s="86" t="s">
        <v>251</v>
      </c>
      <c r="P21" s="88">
        <v>43701.03554398148</v>
      </c>
      <c r="Q21" s="86" t="s">
        <v>253</v>
      </c>
      <c r="R21" s="86"/>
      <c r="S21" s="86"/>
      <c r="T21" s="86"/>
      <c r="U21" s="86"/>
      <c r="V21" s="90" t="s">
        <v>290</v>
      </c>
      <c r="W21" s="88">
        <v>43701.03554398148</v>
      </c>
      <c r="X21" s="92">
        <v>43701</v>
      </c>
      <c r="Y21" s="94" t="s">
        <v>317</v>
      </c>
      <c r="Z21" s="90" t="s">
        <v>356</v>
      </c>
      <c r="AA21" s="86"/>
      <c r="AB21" s="86"/>
      <c r="AC21" s="94" t="s">
        <v>395</v>
      </c>
      <c r="AD21" s="86"/>
      <c r="AE21" s="86" t="b">
        <v>0</v>
      </c>
      <c r="AF21" s="86">
        <v>0</v>
      </c>
      <c r="AG21" s="94" t="s">
        <v>428</v>
      </c>
      <c r="AH21" s="86" t="b">
        <v>0</v>
      </c>
      <c r="AI21" s="86" t="s">
        <v>429</v>
      </c>
      <c r="AJ21" s="86"/>
      <c r="AK21" s="94" t="s">
        <v>428</v>
      </c>
      <c r="AL21" s="86" t="b">
        <v>0</v>
      </c>
      <c r="AM21" s="86">
        <v>10</v>
      </c>
      <c r="AN21" s="94" t="s">
        <v>419</v>
      </c>
      <c r="AO21" s="86" t="s">
        <v>432</v>
      </c>
      <c r="AP21" s="86" t="b">
        <v>0</v>
      </c>
      <c r="AQ21" s="94" t="s">
        <v>419</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15">
      <c r="A22" s="84" t="s">
        <v>220</v>
      </c>
      <c r="B22" s="84" t="s">
        <v>240</v>
      </c>
      <c r="C22" s="53" t="s">
        <v>1075</v>
      </c>
      <c r="D22" s="54">
        <v>3</v>
      </c>
      <c r="E22" s="65" t="s">
        <v>132</v>
      </c>
      <c r="F22" s="55">
        <v>32</v>
      </c>
      <c r="G22" s="53"/>
      <c r="H22" s="57"/>
      <c r="I22" s="56"/>
      <c r="J22" s="56"/>
      <c r="K22" s="36" t="s">
        <v>65</v>
      </c>
      <c r="L22" s="83">
        <v>22</v>
      </c>
      <c r="M22" s="83"/>
      <c r="N22" s="63"/>
      <c r="O22" s="86" t="s">
        <v>250</v>
      </c>
      <c r="P22" s="88">
        <v>43701.03554398148</v>
      </c>
      <c r="Q22" s="86" t="s">
        <v>253</v>
      </c>
      <c r="R22" s="86"/>
      <c r="S22" s="86"/>
      <c r="T22" s="86"/>
      <c r="U22" s="86"/>
      <c r="V22" s="90" t="s">
        <v>290</v>
      </c>
      <c r="W22" s="88">
        <v>43701.03554398148</v>
      </c>
      <c r="X22" s="92">
        <v>43701</v>
      </c>
      <c r="Y22" s="94" t="s">
        <v>317</v>
      </c>
      <c r="Z22" s="90" t="s">
        <v>356</v>
      </c>
      <c r="AA22" s="86"/>
      <c r="AB22" s="86"/>
      <c r="AC22" s="94" t="s">
        <v>395</v>
      </c>
      <c r="AD22" s="86"/>
      <c r="AE22" s="86" t="b">
        <v>0</v>
      </c>
      <c r="AF22" s="86">
        <v>0</v>
      </c>
      <c r="AG22" s="94" t="s">
        <v>428</v>
      </c>
      <c r="AH22" s="86" t="b">
        <v>0</v>
      </c>
      <c r="AI22" s="86" t="s">
        <v>429</v>
      </c>
      <c r="AJ22" s="86"/>
      <c r="AK22" s="94" t="s">
        <v>428</v>
      </c>
      <c r="AL22" s="86" t="b">
        <v>0</v>
      </c>
      <c r="AM22" s="86">
        <v>10</v>
      </c>
      <c r="AN22" s="94" t="s">
        <v>419</v>
      </c>
      <c r="AO22" s="86" t="s">
        <v>432</v>
      </c>
      <c r="AP22" s="86" t="b">
        <v>0</v>
      </c>
      <c r="AQ22" s="94" t="s">
        <v>419</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220</v>
      </c>
      <c r="B23" s="84" t="s">
        <v>244</v>
      </c>
      <c r="C23" s="53" t="s">
        <v>1075</v>
      </c>
      <c r="D23" s="54">
        <v>3</v>
      </c>
      <c r="E23" s="65" t="s">
        <v>132</v>
      </c>
      <c r="F23" s="55">
        <v>32</v>
      </c>
      <c r="G23" s="53"/>
      <c r="H23" s="57"/>
      <c r="I23" s="56"/>
      <c r="J23" s="56"/>
      <c r="K23" s="36" t="s">
        <v>65</v>
      </c>
      <c r="L23" s="83">
        <v>23</v>
      </c>
      <c r="M23" s="83"/>
      <c r="N23" s="63"/>
      <c r="O23" s="86" t="s">
        <v>250</v>
      </c>
      <c r="P23" s="88">
        <v>43701.03554398148</v>
      </c>
      <c r="Q23" s="86" t="s">
        <v>253</v>
      </c>
      <c r="R23" s="86"/>
      <c r="S23" s="86"/>
      <c r="T23" s="86"/>
      <c r="U23" s="86"/>
      <c r="V23" s="90" t="s">
        <v>290</v>
      </c>
      <c r="W23" s="88">
        <v>43701.03554398148</v>
      </c>
      <c r="X23" s="92">
        <v>43701</v>
      </c>
      <c r="Y23" s="94" t="s">
        <v>317</v>
      </c>
      <c r="Z23" s="90" t="s">
        <v>356</v>
      </c>
      <c r="AA23" s="86"/>
      <c r="AB23" s="86"/>
      <c r="AC23" s="94" t="s">
        <v>395</v>
      </c>
      <c r="AD23" s="86"/>
      <c r="AE23" s="86" t="b">
        <v>0</v>
      </c>
      <c r="AF23" s="86">
        <v>0</v>
      </c>
      <c r="AG23" s="94" t="s">
        <v>428</v>
      </c>
      <c r="AH23" s="86" t="b">
        <v>0</v>
      </c>
      <c r="AI23" s="86" t="s">
        <v>429</v>
      </c>
      <c r="AJ23" s="86"/>
      <c r="AK23" s="94" t="s">
        <v>428</v>
      </c>
      <c r="AL23" s="86" t="b">
        <v>0</v>
      </c>
      <c r="AM23" s="86">
        <v>10</v>
      </c>
      <c r="AN23" s="94" t="s">
        <v>419</v>
      </c>
      <c r="AO23" s="86" t="s">
        <v>432</v>
      </c>
      <c r="AP23" s="86" t="b">
        <v>0</v>
      </c>
      <c r="AQ23" s="94" t="s">
        <v>419</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15">
      <c r="A24" s="84" t="s">
        <v>220</v>
      </c>
      <c r="B24" s="84" t="s">
        <v>242</v>
      </c>
      <c r="C24" s="53" t="s">
        <v>1075</v>
      </c>
      <c r="D24" s="54">
        <v>3</v>
      </c>
      <c r="E24" s="65" t="s">
        <v>132</v>
      </c>
      <c r="F24" s="55">
        <v>32</v>
      </c>
      <c r="G24" s="53"/>
      <c r="H24" s="57"/>
      <c r="I24" s="56"/>
      <c r="J24" s="56"/>
      <c r="K24" s="36" t="s">
        <v>65</v>
      </c>
      <c r="L24" s="83">
        <v>24</v>
      </c>
      <c r="M24" s="83"/>
      <c r="N24" s="63"/>
      <c r="O24" s="86" t="s">
        <v>250</v>
      </c>
      <c r="P24" s="88">
        <v>43701.03554398148</v>
      </c>
      <c r="Q24" s="86" t="s">
        <v>253</v>
      </c>
      <c r="R24" s="86"/>
      <c r="S24" s="86"/>
      <c r="T24" s="86"/>
      <c r="U24" s="86"/>
      <c r="V24" s="90" t="s">
        <v>290</v>
      </c>
      <c r="W24" s="88">
        <v>43701.03554398148</v>
      </c>
      <c r="X24" s="92">
        <v>43701</v>
      </c>
      <c r="Y24" s="94" t="s">
        <v>317</v>
      </c>
      <c r="Z24" s="90" t="s">
        <v>356</v>
      </c>
      <c r="AA24" s="86"/>
      <c r="AB24" s="86"/>
      <c r="AC24" s="94" t="s">
        <v>395</v>
      </c>
      <c r="AD24" s="86"/>
      <c r="AE24" s="86" t="b">
        <v>0</v>
      </c>
      <c r="AF24" s="86">
        <v>0</v>
      </c>
      <c r="AG24" s="94" t="s">
        <v>428</v>
      </c>
      <c r="AH24" s="86" t="b">
        <v>0</v>
      </c>
      <c r="AI24" s="86" t="s">
        <v>429</v>
      </c>
      <c r="AJ24" s="86"/>
      <c r="AK24" s="94" t="s">
        <v>428</v>
      </c>
      <c r="AL24" s="86" t="b">
        <v>0</v>
      </c>
      <c r="AM24" s="86">
        <v>10</v>
      </c>
      <c r="AN24" s="94" t="s">
        <v>419</v>
      </c>
      <c r="AO24" s="86" t="s">
        <v>432</v>
      </c>
      <c r="AP24" s="86" t="b">
        <v>0</v>
      </c>
      <c r="AQ24" s="94" t="s">
        <v>419</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1</v>
      </c>
      <c r="BG24" s="52">
        <v>2.4390243902439024</v>
      </c>
      <c r="BH24" s="51">
        <v>0</v>
      </c>
      <c r="BI24" s="52">
        <v>0</v>
      </c>
      <c r="BJ24" s="51">
        <v>0</v>
      </c>
      <c r="BK24" s="52">
        <v>0</v>
      </c>
      <c r="BL24" s="51">
        <v>40</v>
      </c>
      <c r="BM24" s="52">
        <v>97.5609756097561</v>
      </c>
      <c r="BN24" s="51">
        <v>41</v>
      </c>
    </row>
    <row r="25" spans="1:66" ht="15">
      <c r="A25" s="84" t="s">
        <v>221</v>
      </c>
      <c r="B25" s="84" t="s">
        <v>241</v>
      </c>
      <c r="C25" s="53" t="s">
        <v>1075</v>
      </c>
      <c r="D25" s="54">
        <v>3</v>
      </c>
      <c r="E25" s="65" t="s">
        <v>132</v>
      </c>
      <c r="F25" s="55">
        <v>32</v>
      </c>
      <c r="G25" s="53"/>
      <c r="H25" s="57"/>
      <c r="I25" s="56"/>
      <c r="J25" s="56"/>
      <c r="K25" s="36" t="s">
        <v>65</v>
      </c>
      <c r="L25" s="83">
        <v>25</v>
      </c>
      <c r="M25" s="83"/>
      <c r="N25" s="63"/>
      <c r="O25" s="86" t="s">
        <v>251</v>
      </c>
      <c r="P25" s="88">
        <v>43701.16563657407</v>
      </c>
      <c r="Q25" s="86" t="s">
        <v>253</v>
      </c>
      <c r="R25" s="86"/>
      <c r="S25" s="86"/>
      <c r="T25" s="86"/>
      <c r="U25" s="86"/>
      <c r="V25" s="90" t="s">
        <v>291</v>
      </c>
      <c r="W25" s="88">
        <v>43701.16563657407</v>
      </c>
      <c r="X25" s="92">
        <v>43701</v>
      </c>
      <c r="Y25" s="94" t="s">
        <v>318</v>
      </c>
      <c r="Z25" s="90" t="s">
        <v>357</v>
      </c>
      <c r="AA25" s="86"/>
      <c r="AB25" s="86"/>
      <c r="AC25" s="94" t="s">
        <v>396</v>
      </c>
      <c r="AD25" s="86"/>
      <c r="AE25" s="86" t="b">
        <v>0</v>
      </c>
      <c r="AF25" s="86">
        <v>0</v>
      </c>
      <c r="AG25" s="94" t="s">
        <v>428</v>
      </c>
      <c r="AH25" s="86" t="b">
        <v>0</v>
      </c>
      <c r="AI25" s="86" t="s">
        <v>429</v>
      </c>
      <c r="AJ25" s="86"/>
      <c r="AK25" s="94" t="s">
        <v>428</v>
      </c>
      <c r="AL25" s="86" t="b">
        <v>0</v>
      </c>
      <c r="AM25" s="86">
        <v>10</v>
      </c>
      <c r="AN25" s="94" t="s">
        <v>419</v>
      </c>
      <c r="AO25" s="86" t="s">
        <v>430</v>
      </c>
      <c r="AP25" s="86" t="b">
        <v>0</v>
      </c>
      <c r="AQ25" s="94" t="s">
        <v>419</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221</v>
      </c>
      <c r="B26" s="84" t="s">
        <v>240</v>
      </c>
      <c r="C26" s="53" t="s">
        <v>1075</v>
      </c>
      <c r="D26" s="54">
        <v>3</v>
      </c>
      <c r="E26" s="65" t="s">
        <v>132</v>
      </c>
      <c r="F26" s="55">
        <v>32</v>
      </c>
      <c r="G26" s="53"/>
      <c r="H26" s="57"/>
      <c r="I26" s="56"/>
      <c r="J26" s="56"/>
      <c r="K26" s="36" t="s">
        <v>65</v>
      </c>
      <c r="L26" s="83">
        <v>26</v>
      </c>
      <c r="M26" s="83"/>
      <c r="N26" s="63"/>
      <c r="O26" s="86" t="s">
        <v>250</v>
      </c>
      <c r="P26" s="88">
        <v>43701.16563657407</v>
      </c>
      <c r="Q26" s="86" t="s">
        <v>253</v>
      </c>
      <c r="R26" s="86"/>
      <c r="S26" s="86"/>
      <c r="T26" s="86"/>
      <c r="U26" s="86"/>
      <c r="V26" s="90" t="s">
        <v>291</v>
      </c>
      <c r="W26" s="88">
        <v>43701.16563657407</v>
      </c>
      <c r="X26" s="92">
        <v>43701</v>
      </c>
      <c r="Y26" s="94" t="s">
        <v>318</v>
      </c>
      <c r="Z26" s="90" t="s">
        <v>357</v>
      </c>
      <c r="AA26" s="86"/>
      <c r="AB26" s="86"/>
      <c r="AC26" s="94" t="s">
        <v>396</v>
      </c>
      <c r="AD26" s="86"/>
      <c r="AE26" s="86" t="b">
        <v>0</v>
      </c>
      <c r="AF26" s="86">
        <v>0</v>
      </c>
      <c r="AG26" s="94" t="s">
        <v>428</v>
      </c>
      <c r="AH26" s="86" t="b">
        <v>0</v>
      </c>
      <c r="AI26" s="86" t="s">
        <v>429</v>
      </c>
      <c r="AJ26" s="86"/>
      <c r="AK26" s="94" t="s">
        <v>428</v>
      </c>
      <c r="AL26" s="86" t="b">
        <v>0</v>
      </c>
      <c r="AM26" s="86">
        <v>10</v>
      </c>
      <c r="AN26" s="94" t="s">
        <v>419</v>
      </c>
      <c r="AO26" s="86" t="s">
        <v>430</v>
      </c>
      <c r="AP26" s="86" t="b">
        <v>0</v>
      </c>
      <c r="AQ26" s="94" t="s">
        <v>419</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221</v>
      </c>
      <c r="B27" s="84" t="s">
        <v>244</v>
      </c>
      <c r="C27" s="53" t="s">
        <v>1075</v>
      </c>
      <c r="D27" s="54">
        <v>3</v>
      </c>
      <c r="E27" s="65" t="s">
        <v>132</v>
      </c>
      <c r="F27" s="55">
        <v>32</v>
      </c>
      <c r="G27" s="53"/>
      <c r="H27" s="57"/>
      <c r="I27" s="56"/>
      <c r="J27" s="56"/>
      <c r="K27" s="36" t="s">
        <v>65</v>
      </c>
      <c r="L27" s="83">
        <v>27</v>
      </c>
      <c r="M27" s="83"/>
      <c r="N27" s="63"/>
      <c r="O27" s="86" t="s">
        <v>250</v>
      </c>
      <c r="P27" s="88">
        <v>43701.16563657407</v>
      </c>
      <c r="Q27" s="86" t="s">
        <v>253</v>
      </c>
      <c r="R27" s="86"/>
      <c r="S27" s="86"/>
      <c r="T27" s="86"/>
      <c r="U27" s="86"/>
      <c r="V27" s="90" t="s">
        <v>291</v>
      </c>
      <c r="W27" s="88">
        <v>43701.16563657407</v>
      </c>
      <c r="X27" s="92">
        <v>43701</v>
      </c>
      <c r="Y27" s="94" t="s">
        <v>318</v>
      </c>
      <c r="Z27" s="90" t="s">
        <v>357</v>
      </c>
      <c r="AA27" s="86"/>
      <c r="AB27" s="86"/>
      <c r="AC27" s="94" t="s">
        <v>396</v>
      </c>
      <c r="AD27" s="86"/>
      <c r="AE27" s="86" t="b">
        <v>0</v>
      </c>
      <c r="AF27" s="86">
        <v>0</v>
      </c>
      <c r="AG27" s="94" t="s">
        <v>428</v>
      </c>
      <c r="AH27" s="86" t="b">
        <v>0</v>
      </c>
      <c r="AI27" s="86" t="s">
        <v>429</v>
      </c>
      <c r="AJ27" s="86"/>
      <c r="AK27" s="94" t="s">
        <v>428</v>
      </c>
      <c r="AL27" s="86" t="b">
        <v>0</v>
      </c>
      <c r="AM27" s="86">
        <v>10</v>
      </c>
      <c r="AN27" s="94" t="s">
        <v>419</v>
      </c>
      <c r="AO27" s="86" t="s">
        <v>430</v>
      </c>
      <c r="AP27" s="86" t="b">
        <v>0</v>
      </c>
      <c r="AQ27" s="94" t="s">
        <v>419</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15">
      <c r="A28" s="84" t="s">
        <v>221</v>
      </c>
      <c r="B28" s="84" t="s">
        <v>242</v>
      </c>
      <c r="C28" s="53" t="s">
        <v>1075</v>
      </c>
      <c r="D28" s="54">
        <v>3</v>
      </c>
      <c r="E28" s="65" t="s">
        <v>132</v>
      </c>
      <c r="F28" s="55">
        <v>32</v>
      </c>
      <c r="G28" s="53"/>
      <c r="H28" s="57"/>
      <c r="I28" s="56"/>
      <c r="J28" s="56"/>
      <c r="K28" s="36" t="s">
        <v>65</v>
      </c>
      <c r="L28" s="83">
        <v>28</v>
      </c>
      <c r="M28" s="83"/>
      <c r="N28" s="63"/>
      <c r="O28" s="86" t="s">
        <v>250</v>
      </c>
      <c r="P28" s="88">
        <v>43701.16563657407</v>
      </c>
      <c r="Q28" s="86" t="s">
        <v>253</v>
      </c>
      <c r="R28" s="86"/>
      <c r="S28" s="86"/>
      <c r="T28" s="86"/>
      <c r="U28" s="86"/>
      <c r="V28" s="90" t="s">
        <v>291</v>
      </c>
      <c r="W28" s="88">
        <v>43701.16563657407</v>
      </c>
      <c r="X28" s="92">
        <v>43701</v>
      </c>
      <c r="Y28" s="94" t="s">
        <v>318</v>
      </c>
      <c r="Z28" s="90" t="s">
        <v>357</v>
      </c>
      <c r="AA28" s="86"/>
      <c r="AB28" s="86"/>
      <c r="AC28" s="94" t="s">
        <v>396</v>
      </c>
      <c r="AD28" s="86"/>
      <c r="AE28" s="86" t="b">
        <v>0</v>
      </c>
      <c r="AF28" s="86">
        <v>0</v>
      </c>
      <c r="AG28" s="94" t="s">
        <v>428</v>
      </c>
      <c r="AH28" s="86" t="b">
        <v>0</v>
      </c>
      <c r="AI28" s="86" t="s">
        <v>429</v>
      </c>
      <c r="AJ28" s="86"/>
      <c r="AK28" s="94" t="s">
        <v>428</v>
      </c>
      <c r="AL28" s="86" t="b">
        <v>0</v>
      </c>
      <c r="AM28" s="86">
        <v>10</v>
      </c>
      <c r="AN28" s="94" t="s">
        <v>419</v>
      </c>
      <c r="AO28" s="86" t="s">
        <v>430</v>
      </c>
      <c r="AP28" s="86" t="b">
        <v>0</v>
      </c>
      <c r="AQ28" s="94" t="s">
        <v>419</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1</v>
      </c>
      <c r="BG28" s="52">
        <v>2.4390243902439024</v>
      </c>
      <c r="BH28" s="51">
        <v>0</v>
      </c>
      <c r="BI28" s="52">
        <v>0</v>
      </c>
      <c r="BJ28" s="51">
        <v>0</v>
      </c>
      <c r="BK28" s="52">
        <v>0</v>
      </c>
      <c r="BL28" s="51">
        <v>40</v>
      </c>
      <c r="BM28" s="52">
        <v>97.5609756097561</v>
      </c>
      <c r="BN28" s="51">
        <v>41</v>
      </c>
    </row>
    <row r="29" spans="1:66" ht="15">
      <c r="A29" s="84" t="s">
        <v>222</v>
      </c>
      <c r="B29" s="84" t="s">
        <v>241</v>
      </c>
      <c r="C29" s="53" t="s">
        <v>1075</v>
      </c>
      <c r="D29" s="54">
        <v>3</v>
      </c>
      <c r="E29" s="65" t="s">
        <v>132</v>
      </c>
      <c r="F29" s="55">
        <v>32</v>
      </c>
      <c r="G29" s="53"/>
      <c r="H29" s="57"/>
      <c r="I29" s="56"/>
      <c r="J29" s="56"/>
      <c r="K29" s="36" t="s">
        <v>65</v>
      </c>
      <c r="L29" s="83">
        <v>29</v>
      </c>
      <c r="M29" s="83"/>
      <c r="N29" s="63"/>
      <c r="O29" s="86" t="s">
        <v>251</v>
      </c>
      <c r="P29" s="88">
        <v>43701.29717592592</v>
      </c>
      <c r="Q29" s="86" t="s">
        <v>253</v>
      </c>
      <c r="R29" s="86"/>
      <c r="S29" s="86"/>
      <c r="T29" s="86"/>
      <c r="U29" s="86"/>
      <c r="V29" s="90" t="s">
        <v>292</v>
      </c>
      <c r="W29" s="88">
        <v>43701.29717592592</v>
      </c>
      <c r="X29" s="92">
        <v>43701</v>
      </c>
      <c r="Y29" s="94" t="s">
        <v>319</v>
      </c>
      <c r="Z29" s="90" t="s">
        <v>358</v>
      </c>
      <c r="AA29" s="86"/>
      <c r="AB29" s="86"/>
      <c r="AC29" s="94" t="s">
        <v>397</v>
      </c>
      <c r="AD29" s="86"/>
      <c r="AE29" s="86" t="b">
        <v>0</v>
      </c>
      <c r="AF29" s="86">
        <v>0</v>
      </c>
      <c r="AG29" s="94" t="s">
        <v>428</v>
      </c>
      <c r="AH29" s="86" t="b">
        <v>0</v>
      </c>
      <c r="AI29" s="86" t="s">
        <v>429</v>
      </c>
      <c r="AJ29" s="86"/>
      <c r="AK29" s="94" t="s">
        <v>428</v>
      </c>
      <c r="AL29" s="86" t="b">
        <v>0</v>
      </c>
      <c r="AM29" s="86">
        <v>10</v>
      </c>
      <c r="AN29" s="94" t="s">
        <v>419</v>
      </c>
      <c r="AO29" s="86" t="s">
        <v>431</v>
      </c>
      <c r="AP29" s="86" t="b">
        <v>0</v>
      </c>
      <c r="AQ29" s="94" t="s">
        <v>419</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222</v>
      </c>
      <c r="B30" s="84" t="s">
        <v>240</v>
      </c>
      <c r="C30" s="53" t="s">
        <v>1075</v>
      </c>
      <c r="D30" s="54">
        <v>3</v>
      </c>
      <c r="E30" s="65" t="s">
        <v>132</v>
      </c>
      <c r="F30" s="55">
        <v>32</v>
      </c>
      <c r="G30" s="53"/>
      <c r="H30" s="57"/>
      <c r="I30" s="56"/>
      <c r="J30" s="56"/>
      <c r="K30" s="36" t="s">
        <v>65</v>
      </c>
      <c r="L30" s="83">
        <v>30</v>
      </c>
      <c r="M30" s="83"/>
      <c r="N30" s="63"/>
      <c r="O30" s="86" t="s">
        <v>250</v>
      </c>
      <c r="P30" s="88">
        <v>43701.29717592592</v>
      </c>
      <c r="Q30" s="86" t="s">
        <v>253</v>
      </c>
      <c r="R30" s="86"/>
      <c r="S30" s="86"/>
      <c r="T30" s="86"/>
      <c r="U30" s="86"/>
      <c r="V30" s="90" t="s">
        <v>292</v>
      </c>
      <c r="W30" s="88">
        <v>43701.29717592592</v>
      </c>
      <c r="X30" s="92">
        <v>43701</v>
      </c>
      <c r="Y30" s="94" t="s">
        <v>319</v>
      </c>
      <c r="Z30" s="90" t="s">
        <v>358</v>
      </c>
      <c r="AA30" s="86"/>
      <c r="AB30" s="86"/>
      <c r="AC30" s="94" t="s">
        <v>397</v>
      </c>
      <c r="AD30" s="86"/>
      <c r="AE30" s="86" t="b">
        <v>0</v>
      </c>
      <c r="AF30" s="86">
        <v>0</v>
      </c>
      <c r="AG30" s="94" t="s">
        <v>428</v>
      </c>
      <c r="AH30" s="86" t="b">
        <v>0</v>
      </c>
      <c r="AI30" s="86" t="s">
        <v>429</v>
      </c>
      <c r="AJ30" s="86"/>
      <c r="AK30" s="94" t="s">
        <v>428</v>
      </c>
      <c r="AL30" s="86" t="b">
        <v>0</v>
      </c>
      <c r="AM30" s="86">
        <v>10</v>
      </c>
      <c r="AN30" s="94" t="s">
        <v>419</v>
      </c>
      <c r="AO30" s="86" t="s">
        <v>431</v>
      </c>
      <c r="AP30" s="86" t="b">
        <v>0</v>
      </c>
      <c r="AQ30" s="94" t="s">
        <v>419</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222</v>
      </c>
      <c r="B31" s="84" t="s">
        <v>244</v>
      </c>
      <c r="C31" s="53" t="s">
        <v>1075</v>
      </c>
      <c r="D31" s="54">
        <v>3</v>
      </c>
      <c r="E31" s="65" t="s">
        <v>132</v>
      </c>
      <c r="F31" s="55">
        <v>32</v>
      </c>
      <c r="G31" s="53"/>
      <c r="H31" s="57"/>
      <c r="I31" s="56"/>
      <c r="J31" s="56"/>
      <c r="K31" s="36" t="s">
        <v>65</v>
      </c>
      <c r="L31" s="83">
        <v>31</v>
      </c>
      <c r="M31" s="83"/>
      <c r="N31" s="63"/>
      <c r="O31" s="86" t="s">
        <v>250</v>
      </c>
      <c r="P31" s="88">
        <v>43701.29717592592</v>
      </c>
      <c r="Q31" s="86" t="s">
        <v>253</v>
      </c>
      <c r="R31" s="86"/>
      <c r="S31" s="86"/>
      <c r="T31" s="86"/>
      <c r="U31" s="86"/>
      <c r="V31" s="90" t="s">
        <v>292</v>
      </c>
      <c r="W31" s="88">
        <v>43701.29717592592</v>
      </c>
      <c r="X31" s="92">
        <v>43701</v>
      </c>
      <c r="Y31" s="94" t="s">
        <v>319</v>
      </c>
      <c r="Z31" s="90" t="s">
        <v>358</v>
      </c>
      <c r="AA31" s="86"/>
      <c r="AB31" s="86"/>
      <c r="AC31" s="94" t="s">
        <v>397</v>
      </c>
      <c r="AD31" s="86"/>
      <c r="AE31" s="86" t="b">
        <v>0</v>
      </c>
      <c r="AF31" s="86">
        <v>0</v>
      </c>
      <c r="AG31" s="94" t="s">
        <v>428</v>
      </c>
      <c r="AH31" s="86" t="b">
        <v>0</v>
      </c>
      <c r="AI31" s="86" t="s">
        <v>429</v>
      </c>
      <c r="AJ31" s="86"/>
      <c r="AK31" s="94" t="s">
        <v>428</v>
      </c>
      <c r="AL31" s="86" t="b">
        <v>0</v>
      </c>
      <c r="AM31" s="86">
        <v>10</v>
      </c>
      <c r="AN31" s="94" t="s">
        <v>419</v>
      </c>
      <c r="AO31" s="86" t="s">
        <v>431</v>
      </c>
      <c r="AP31" s="86" t="b">
        <v>0</v>
      </c>
      <c r="AQ31" s="94" t="s">
        <v>419</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15">
      <c r="A32" s="84" t="s">
        <v>222</v>
      </c>
      <c r="B32" s="84" t="s">
        <v>242</v>
      </c>
      <c r="C32" s="53" t="s">
        <v>1075</v>
      </c>
      <c r="D32" s="54">
        <v>3</v>
      </c>
      <c r="E32" s="65" t="s">
        <v>132</v>
      </c>
      <c r="F32" s="55">
        <v>32</v>
      </c>
      <c r="G32" s="53"/>
      <c r="H32" s="57"/>
      <c r="I32" s="56"/>
      <c r="J32" s="56"/>
      <c r="K32" s="36" t="s">
        <v>65</v>
      </c>
      <c r="L32" s="83">
        <v>32</v>
      </c>
      <c r="M32" s="83"/>
      <c r="N32" s="63"/>
      <c r="O32" s="86" t="s">
        <v>250</v>
      </c>
      <c r="P32" s="88">
        <v>43701.29717592592</v>
      </c>
      <c r="Q32" s="86" t="s">
        <v>253</v>
      </c>
      <c r="R32" s="86"/>
      <c r="S32" s="86"/>
      <c r="T32" s="86"/>
      <c r="U32" s="86"/>
      <c r="V32" s="90" t="s">
        <v>292</v>
      </c>
      <c r="W32" s="88">
        <v>43701.29717592592</v>
      </c>
      <c r="X32" s="92">
        <v>43701</v>
      </c>
      <c r="Y32" s="94" t="s">
        <v>319</v>
      </c>
      <c r="Z32" s="90" t="s">
        <v>358</v>
      </c>
      <c r="AA32" s="86"/>
      <c r="AB32" s="86"/>
      <c r="AC32" s="94" t="s">
        <v>397</v>
      </c>
      <c r="AD32" s="86"/>
      <c r="AE32" s="86" t="b">
        <v>0</v>
      </c>
      <c r="AF32" s="86">
        <v>0</v>
      </c>
      <c r="AG32" s="94" t="s">
        <v>428</v>
      </c>
      <c r="AH32" s="86" t="b">
        <v>0</v>
      </c>
      <c r="AI32" s="86" t="s">
        <v>429</v>
      </c>
      <c r="AJ32" s="86"/>
      <c r="AK32" s="94" t="s">
        <v>428</v>
      </c>
      <c r="AL32" s="86" t="b">
        <v>0</v>
      </c>
      <c r="AM32" s="86">
        <v>10</v>
      </c>
      <c r="AN32" s="94" t="s">
        <v>419</v>
      </c>
      <c r="AO32" s="86" t="s">
        <v>431</v>
      </c>
      <c r="AP32" s="86" t="b">
        <v>0</v>
      </c>
      <c r="AQ32" s="94" t="s">
        <v>419</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1</v>
      </c>
      <c r="BG32" s="52">
        <v>2.4390243902439024</v>
      </c>
      <c r="BH32" s="51">
        <v>0</v>
      </c>
      <c r="BI32" s="52">
        <v>0</v>
      </c>
      <c r="BJ32" s="51">
        <v>0</v>
      </c>
      <c r="BK32" s="52">
        <v>0</v>
      </c>
      <c r="BL32" s="51">
        <v>40</v>
      </c>
      <c r="BM32" s="52">
        <v>97.5609756097561</v>
      </c>
      <c r="BN32" s="51">
        <v>41</v>
      </c>
    </row>
    <row r="33" spans="1:66" ht="15">
      <c r="A33" s="84" t="s">
        <v>223</v>
      </c>
      <c r="B33" s="84" t="s">
        <v>223</v>
      </c>
      <c r="C33" s="53" t="s">
        <v>1075</v>
      </c>
      <c r="D33" s="54">
        <v>3</v>
      </c>
      <c r="E33" s="65" t="s">
        <v>132</v>
      </c>
      <c r="F33" s="55">
        <v>32</v>
      </c>
      <c r="G33" s="53"/>
      <c r="H33" s="57"/>
      <c r="I33" s="56"/>
      <c r="J33" s="56"/>
      <c r="K33" s="36" t="s">
        <v>65</v>
      </c>
      <c r="L33" s="83">
        <v>33</v>
      </c>
      <c r="M33" s="83"/>
      <c r="N33" s="63"/>
      <c r="O33" s="86" t="s">
        <v>176</v>
      </c>
      <c r="P33" s="88">
        <v>43703.554143518515</v>
      </c>
      <c r="Q33" s="86" t="s">
        <v>254</v>
      </c>
      <c r="R33" s="86"/>
      <c r="S33" s="86"/>
      <c r="T33" s="86" t="s">
        <v>273</v>
      </c>
      <c r="U33" s="90" t="s">
        <v>280</v>
      </c>
      <c r="V33" s="90" t="s">
        <v>280</v>
      </c>
      <c r="W33" s="88">
        <v>43703.554143518515</v>
      </c>
      <c r="X33" s="92">
        <v>43703</v>
      </c>
      <c r="Y33" s="94" t="s">
        <v>320</v>
      </c>
      <c r="Z33" s="90" t="s">
        <v>359</v>
      </c>
      <c r="AA33" s="86"/>
      <c r="AB33" s="86"/>
      <c r="AC33" s="94" t="s">
        <v>398</v>
      </c>
      <c r="AD33" s="86"/>
      <c r="AE33" s="86" t="b">
        <v>0</v>
      </c>
      <c r="AF33" s="86">
        <v>7</v>
      </c>
      <c r="AG33" s="94" t="s">
        <v>428</v>
      </c>
      <c r="AH33" s="86" t="b">
        <v>0</v>
      </c>
      <c r="AI33" s="86" t="s">
        <v>429</v>
      </c>
      <c r="AJ33" s="86"/>
      <c r="AK33" s="94" t="s">
        <v>428</v>
      </c>
      <c r="AL33" s="86" t="b">
        <v>0</v>
      </c>
      <c r="AM33" s="86">
        <v>0</v>
      </c>
      <c r="AN33" s="94" t="s">
        <v>428</v>
      </c>
      <c r="AO33" s="86" t="s">
        <v>431</v>
      </c>
      <c r="AP33" s="86" t="b">
        <v>0</v>
      </c>
      <c r="AQ33" s="94" t="s">
        <v>398</v>
      </c>
      <c r="AR33" s="86" t="s">
        <v>176</v>
      </c>
      <c r="AS33" s="86">
        <v>0</v>
      </c>
      <c r="AT33" s="86">
        <v>0</v>
      </c>
      <c r="AU33" s="86"/>
      <c r="AV33" s="86"/>
      <c r="AW33" s="86"/>
      <c r="AX33" s="86"/>
      <c r="AY33" s="86"/>
      <c r="AZ33" s="86"/>
      <c r="BA33" s="86"/>
      <c r="BB33" s="86"/>
      <c r="BC33">
        <v>1</v>
      </c>
      <c r="BD33" s="85" t="str">
        <f>REPLACE(INDEX(GroupVertices[Group],MATCH(Edges[[#This Row],[Vertex 1]],GroupVertices[Vertex],0)),1,1,"")</f>
        <v>6</v>
      </c>
      <c r="BE33" s="85" t="str">
        <f>REPLACE(INDEX(GroupVertices[Group],MATCH(Edges[[#This Row],[Vertex 2]],GroupVertices[Vertex],0)),1,1,"")</f>
        <v>6</v>
      </c>
      <c r="BF33" s="51">
        <v>1</v>
      </c>
      <c r="BG33" s="52">
        <v>8.333333333333334</v>
      </c>
      <c r="BH33" s="51">
        <v>0</v>
      </c>
      <c r="BI33" s="52">
        <v>0</v>
      </c>
      <c r="BJ33" s="51">
        <v>0</v>
      </c>
      <c r="BK33" s="52">
        <v>0</v>
      </c>
      <c r="BL33" s="51">
        <v>11</v>
      </c>
      <c r="BM33" s="52">
        <v>91.66666666666667</v>
      </c>
      <c r="BN33" s="51">
        <v>12</v>
      </c>
    </row>
    <row r="34" spans="1:66" ht="15">
      <c r="A34" s="84" t="s">
        <v>224</v>
      </c>
      <c r="B34" s="84" t="s">
        <v>245</v>
      </c>
      <c r="C34" s="53" t="s">
        <v>1075</v>
      </c>
      <c r="D34" s="54">
        <v>3</v>
      </c>
      <c r="E34" s="65" t="s">
        <v>132</v>
      </c>
      <c r="F34" s="55">
        <v>32</v>
      </c>
      <c r="G34" s="53"/>
      <c r="H34" s="57"/>
      <c r="I34" s="56"/>
      <c r="J34" s="56"/>
      <c r="K34" s="36" t="s">
        <v>65</v>
      </c>
      <c r="L34" s="83">
        <v>34</v>
      </c>
      <c r="M34" s="83"/>
      <c r="N34" s="63"/>
      <c r="O34" s="86" t="s">
        <v>250</v>
      </c>
      <c r="P34" s="88">
        <v>43703.775775462964</v>
      </c>
      <c r="Q34" s="86" t="s">
        <v>255</v>
      </c>
      <c r="R34" s="90" t="s">
        <v>264</v>
      </c>
      <c r="S34" s="86" t="s">
        <v>269</v>
      </c>
      <c r="T34" s="86" t="s">
        <v>274</v>
      </c>
      <c r="U34" s="86"/>
      <c r="V34" s="90" t="s">
        <v>293</v>
      </c>
      <c r="W34" s="88">
        <v>43703.775775462964</v>
      </c>
      <c r="X34" s="92">
        <v>43703</v>
      </c>
      <c r="Y34" s="94" t="s">
        <v>321</v>
      </c>
      <c r="Z34" s="90" t="s">
        <v>360</v>
      </c>
      <c r="AA34" s="86"/>
      <c r="AB34" s="86"/>
      <c r="AC34" s="94" t="s">
        <v>399</v>
      </c>
      <c r="AD34" s="86"/>
      <c r="AE34" s="86" t="b">
        <v>0</v>
      </c>
      <c r="AF34" s="86">
        <v>4</v>
      </c>
      <c r="AG34" s="94" t="s">
        <v>428</v>
      </c>
      <c r="AH34" s="86" t="b">
        <v>0</v>
      </c>
      <c r="AI34" s="86" t="s">
        <v>429</v>
      </c>
      <c r="AJ34" s="86"/>
      <c r="AK34" s="94" t="s">
        <v>428</v>
      </c>
      <c r="AL34" s="86" t="b">
        <v>0</v>
      </c>
      <c r="AM34" s="86">
        <v>1</v>
      </c>
      <c r="AN34" s="94" t="s">
        <v>428</v>
      </c>
      <c r="AO34" s="86" t="s">
        <v>430</v>
      </c>
      <c r="AP34" s="86" t="b">
        <v>0</v>
      </c>
      <c r="AQ34" s="94" t="s">
        <v>399</v>
      </c>
      <c r="AR34" s="86" t="s">
        <v>176</v>
      </c>
      <c r="AS34" s="86">
        <v>0</v>
      </c>
      <c r="AT34" s="86">
        <v>0</v>
      </c>
      <c r="AU34" s="86"/>
      <c r="AV34" s="86"/>
      <c r="AW34" s="86"/>
      <c r="AX34" s="86"/>
      <c r="AY34" s="86"/>
      <c r="AZ34" s="86"/>
      <c r="BA34" s="86"/>
      <c r="BB34" s="86"/>
      <c r="BC34">
        <v>1</v>
      </c>
      <c r="BD34" s="85" t="str">
        <f>REPLACE(INDEX(GroupVertices[Group],MATCH(Edges[[#This Row],[Vertex 1]],GroupVertices[Vertex],0)),1,1,"")</f>
        <v>4</v>
      </c>
      <c r="BE34" s="85" t="str">
        <f>REPLACE(INDEX(GroupVertices[Group],MATCH(Edges[[#This Row],[Vertex 2]],GroupVertices[Vertex],0)),1,1,"")</f>
        <v>4</v>
      </c>
      <c r="BF34" s="51"/>
      <c r="BG34" s="52"/>
      <c r="BH34" s="51"/>
      <c r="BI34" s="52"/>
      <c r="BJ34" s="51"/>
      <c r="BK34" s="52"/>
      <c r="BL34" s="51"/>
      <c r="BM34" s="52"/>
      <c r="BN34" s="51"/>
    </row>
    <row r="35" spans="1:66" ht="15">
      <c r="A35" s="84" t="s">
        <v>224</v>
      </c>
      <c r="B35" s="84" t="s">
        <v>246</v>
      </c>
      <c r="C35" s="53" t="s">
        <v>1075</v>
      </c>
      <c r="D35" s="54">
        <v>3</v>
      </c>
      <c r="E35" s="65" t="s">
        <v>132</v>
      </c>
      <c r="F35" s="55">
        <v>32</v>
      </c>
      <c r="G35" s="53"/>
      <c r="H35" s="57"/>
      <c r="I35" s="56"/>
      <c r="J35" s="56"/>
      <c r="K35" s="36" t="s">
        <v>65</v>
      </c>
      <c r="L35" s="83">
        <v>35</v>
      </c>
      <c r="M35" s="83"/>
      <c r="N35" s="63"/>
      <c r="O35" s="86" t="s">
        <v>250</v>
      </c>
      <c r="P35" s="88">
        <v>43703.775775462964</v>
      </c>
      <c r="Q35" s="86" t="s">
        <v>255</v>
      </c>
      <c r="R35" s="90" t="s">
        <v>264</v>
      </c>
      <c r="S35" s="86" t="s">
        <v>269</v>
      </c>
      <c r="T35" s="86" t="s">
        <v>274</v>
      </c>
      <c r="U35" s="86"/>
      <c r="V35" s="90" t="s">
        <v>293</v>
      </c>
      <c r="W35" s="88">
        <v>43703.775775462964</v>
      </c>
      <c r="X35" s="92">
        <v>43703</v>
      </c>
      <c r="Y35" s="94" t="s">
        <v>321</v>
      </c>
      <c r="Z35" s="90" t="s">
        <v>360</v>
      </c>
      <c r="AA35" s="86"/>
      <c r="AB35" s="86"/>
      <c r="AC35" s="94" t="s">
        <v>399</v>
      </c>
      <c r="AD35" s="86"/>
      <c r="AE35" s="86" t="b">
        <v>0</v>
      </c>
      <c r="AF35" s="86">
        <v>4</v>
      </c>
      <c r="AG35" s="94" t="s">
        <v>428</v>
      </c>
      <c r="AH35" s="86" t="b">
        <v>0</v>
      </c>
      <c r="AI35" s="86" t="s">
        <v>429</v>
      </c>
      <c r="AJ35" s="86"/>
      <c r="AK35" s="94" t="s">
        <v>428</v>
      </c>
      <c r="AL35" s="86" t="b">
        <v>0</v>
      </c>
      <c r="AM35" s="86">
        <v>1</v>
      </c>
      <c r="AN35" s="94" t="s">
        <v>428</v>
      </c>
      <c r="AO35" s="86" t="s">
        <v>430</v>
      </c>
      <c r="AP35" s="86" t="b">
        <v>0</v>
      </c>
      <c r="AQ35" s="94" t="s">
        <v>399</v>
      </c>
      <c r="AR35" s="86" t="s">
        <v>176</v>
      </c>
      <c r="AS35" s="86">
        <v>0</v>
      </c>
      <c r="AT35" s="86">
        <v>0</v>
      </c>
      <c r="AU35" s="86"/>
      <c r="AV35" s="86"/>
      <c r="AW35" s="86"/>
      <c r="AX35" s="86"/>
      <c r="AY35" s="86"/>
      <c r="AZ35" s="86"/>
      <c r="BA35" s="86"/>
      <c r="BB35" s="86"/>
      <c r="BC35">
        <v>1</v>
      </c>
      <c r="BD35" s="85" t="str">
        <f>REPLACE(INDEX(GroupVertices[Group],MATCH(Edges[[#This Row],[Vertex 1]],GroupVertices[Vertex],0)),1,1,"")</f>
        <v>4</v>
      </c>
      <c r="BE35" s="85" t="str">
        <f>REPLACE(INDEX(GroupVertices[Group],MATCH(Edges[[#This Row],[Vertex 2]],GroupVertices[Vertex],0)),1,1,"")</f>
        <v>4</v>
      </c>
      <c r="BF35" s="51">
        <v>0</v>
      </c>
      <c r="BG35" s="52">
        <v>0</v>
      </c>
      <c r="BH35" s="51">
        <v>0</v>
      </c>
      <c r="BI35" s="52">
        <v>0</v>
      </c>
      <c r="BJ35" s="51">
        <v>0</v>
      </c>
      <c r="BK35" s="52">
        <v>0</v>
      </c>
      <c r="BL35" s="51">
        <v>30</v>
      </c>
      <c r="BM35" s="52">
        <v>100</v>
      </c>
      <c r="BN35" s="51">
        <v>30</v>
      </c>
    </row>
    <row r="36" spans="1:66" ht="15">
      <c r="A36" s="84" t="s">
        <v>225</v>
      </c>
      <c r="B36" s="84" t="s">
        <v>224</v>
      </c>
      <c r="C36" s="53" t="s">
        <v>1075</v>
      </c>
      <c r="D36" s="54">
        <v>3</v>
      </c>
      <c r="E36" s="65" t="s">
        <v>132</v>
      </c>
      <c r="F36" s="55">
        <v>32</v>
      </c>
      <c r="G36" s="53"/>
      <c r="H36" s="57"/>
      <c r="I36" s="56"/>
      <c r="J36" s="56"/>
      <c r="K36" s="36" t="s">
        <v>65</v>
      </c>
      <c r="L36" s="83">
        <v>36</v>
      </c>
      <c r="M36" s="83"/>
      <c r="N36" s="63"/>
      <c r="O36" s="86" t="s">
        <v>251</v>
      </c>
      <c r="P36" s="88">
        <v>43703.781875</v>
      </c>
      <c r="Q36" s="86" t="s">
        <v>255</v>
      </c>
      <c r="R36" s="86"/>
      <c r="S36" s="86"/>
      <c r="T36" s="86"/>
      <c r="U36" s="86"/>
      <c r="V36" s="90" t="s">
        <v>294</v>
      </c>
      <c r="W36" s="88">
        <v>43703.781875</v>
      </c>
      <c r="X36" s="92">
        <v>43703</v>
      </c>
      <c r="Y36" s="94" t="s">
        <v>322</v>
      </c>
      <c r="Z36" s="90" t="s">
        <v>361</v>
      </c>
      <c r="AA36" s="86"/>
      <c r="AB36" s="86"/>
      <c r="AC36" s="94" t="s">
        <v>400</v>
      </c>
      <c r="AD36" s="86"/>
      <c r="AE36" s="86" t="b">
        <v>0</v>
      </c>
      <c r="AF36" s="86">
        <v>0</v>
      </c>
      <c r="AG36" s="94" t="s">
        <v>428</v>
      </c>
      <c r="AH36" s="86" t="b">
        <v>0</v>
      </c>
      <c r="AI36" s="86" t="s">
        <v>429</v>
      </c>
      <c r="AJ36" s="86"/>
      <c r="AK36" s="94" t="s">
        <v>428</v>
      </c>
      <c r="AL36" s="86" t="b">
        <v>0</v>
      </c>
      <c r="AM36" s="86">
        <v>1</v>
      </c>
      <c r="AN36" s="94" t="s">
        <v>399</v>
      </c>
      <c r="AO36" s="86" t="s">
        <v>430</v>
      </c>
      <c r="AP36" s="86" t="b">
        <v>0</v>
      </c>
      <c r="AQ36" s="94" t="s">
        <v>399</v>
      </c>
      <c r="AR36" s="86" t="s">
        <v>176</v>
      </c>
      <c r="AS36" s="86">
        <v>0</v>
      </c>
      <c r="AT36" s="86">
        <v>0</v>
      </c>
      <c r="AU36" s="86"/>
      <c r="AV36" s="86"/>
      <c r="AW36" s="86"/>
      <c r="AX36" s="86"/>
      <c r="AY36" s="86"/>
      <c r="AZ36" s="86"/>
      <c r="BA36" s="86"/>
      <c r="BB36" s="86"/>
      <c r="BC36">
        <v>1</v>
      </c>
      <c r="BD36" s="85" t="str">
        <f>REPLACE(INDEX(GroupVertices[Group],MATCH(Edges[[#This Row],[Vertex 1]],GroupVertices[Vertex],0)),1,1,"")</f>
        <v>4</v>
      </c>
      <c r="BE36" s="85" t="str">
        <f>REPLACE(INDEX(GroupVertices[Group],MATCH(Edges[[#This Row],[Vertex 2]],GroupVertices[Vertex],0)),1,1,"")</f>
        <v>4</v>
      </c>
      <c r="BF36" s="51"/>
      <c r="BG36" s="52"/>
      <c r="BH36" s="51"/>
      <c r="BI36" s="52"/>
      <c r="BJ36" s="51"/>
      <c r="BK36" s="52"/>
      <c r="BL36" s="51"/>
      <c r="BM36" s="52"/>
      <c r="BN36" s="51"/>
    </row>
    <row r="37" spans="1:66" ht="15">
      <c r="A37" s="84" t="s">
        <v>225</v>
      </c>
      <c r="B37" s="84" t="s">
        <v>245</v>
      </c>
      <c r="C37" s="53" t="s">
        <v>1075</v>
      </c>
      <c r="D37" s="54">
        <v>3</v>
      </c>
      <c r="E37" s="65" t="s">
        <v>132</v>
      </c>
      <c r="F37" s="55">
        <v>32</v>
      </c>
      <c r="G37" s="53"/>
      <c r="H37" s="57"/>
      <c r="I37" s="56"/>
      <c r="J37" s="56"/>
      <c r="K37" s="36" t="s">
        <v>65</v>
      </c>
      <c r="L37" s="83">
        <v>37</v>
      </c>
      <c r="M37" s="83"/>
      <c r="N37" s="63"/>
      <c r="O37" s="86" t="s">
        <v>250</v>
      </c>
      <c r="P37" s="88">
        <v>43703.781875</v>
      </c>
      <c r="Q37" s="86" t="s">
        <v>255</v>
      </c>
      <c r="R37" s="86"/>
      <c r="S37" s="86"/>
      <c r="T37" s="86"/>
      <c r="U37" s="86"/>
      <c r="V37" s="90" t="s">
        <v>294</v>
      </c>
      <c r="W37" s="88">
        <v>43703.781875</v>
      </c>
      <c r="X37" s="92">
        <v>43703</v>
      </c>
      <c r="Y37" s="94" t="s">
        <v>322</v>
      </c>
      <c r="Z37" s="90" t="s">
        <v>361</v>
      </c>
      <c r="AA37" s="86"/>
      <c r="AB37" s="86"/>
      <c r="AC37" s="94" t="s">
        <v>400</v>
      </c>
      <c r="AD37" s="86"/>
      <c r="AE37" s="86" t="b">
        <v>0</v>
      </c>
      <c r="AF37" s="86">
        <v>0</v>
      </c>
      <c r="AG37" s="94" t="s">
        <v>428</v>
      </c>
      <c r="AH37" s="86" t="b">
        <v>0</v>
      </c>
      <c r="AI37" s="86" t="s">
        <v>429</v>
      </c>
      <c r="AJ37" s="86"/>
      <c r="AK37" s="94" t="s">
        <v>428</v>
      </c>
      <c r="AL37" s="86" t="b">
        <v>0</v>
      </c>
      <c r="AM37" s="86">
        <v>1</v>
      </c>
      <c r="AN37" s="94" t="s">
        <v>399</v>
      </c>
      <c r="AO37" s="86" t="s">
        <v>430</v>
      </c>
      <c r="AP37" s="86" t="b">
        <v>0</v>
      </c>
      <c r="AQ37" s="94" t="s">
        <v>399</v>
      </c>
      <c r="AR37" s="86" t="s">
        <v>176</v>
      </c>
      <c r="AS37" s="86">
        <v>0</v>
      </c>
      <c r="AT37" s="86">
        <v>0</v>
      </c>
      <c r="AU37" s="86"/>
      <c r="AV37" s="86"/>
      <c r="AW37" s="86"/>
      <c r="AX37" s="86"/>
      <c r="AY37" s="86"/>
      <c r="AZ37" s="86"/>
      <c r="BA37" s="86"/>
      <c r="BB37" s="86"/>
      <c r="BC37">
        <v>1</v>
      </c>
      <c r="BD37" s="85" t="str">
        <f>REPLACE(INDEX(GroupVertices[Group],MATCH(Edges[[#This Row],[Vertex 1]],GroupVertices[Vertex],0)),1,1,"")</f>
        <v>4</v>
      </c>
      <c r="BE37" s="85" t="str">
        <f>REPLACE(INDEX(GroupVertices[Group],MATCH(Edges[[#This Row],[Vertex 2]],GroupVertices[Vertex],0)),1,1,"")</f>
        <v>4</v>
      </c>
      <c r="BF37" s="51"/>
      <c r="BG37" s="52"/>
      <c r="BH37" s="51"/>
      <c r="BI37" s="52"/>
      <c r="BJ37" s="51"/>
      <c r="BK37" s="52"/>
      <c r="BL37" s="51"/>
      <c r="BM37" s="52"/>
      <c r="BN37" s="51"/>
    </row>
    <row r="38" spans="1:66" ht="15">
      <c r="A38" s="84" t="s">
        <v>225</v>
      </c>
      <c r="B38" s="84" t="s">
        <v>246</v>
      </c>
      <c r="C38" s="53" t="s">
        <v>1075</v>
      </c>
      <c r="D38" s="54">
        <v>3</v>
      </c>
      <c r="E38" s="65" t="s">
        <v>132</v>
      </c>
      <c r="F38" s="55">
        <v>32</v>
      </c>
      <c r="G38" s="53"/>
      <c r="H38" s="57"/>
      <c r="I38" s="56"/>
      <c r="J38" s="56"/>
      <c r="K38" s="36" t="s">
        <v>65</v>
      </c>
      <c r="L38" s="83">
        <v>38</v>
      </c>
      <c r="M38" s="83"/>
      <c r="N38" s="63"/>
      <c r="O38" s="86" t="s">
        <v>250</v>
      </c>
      <c r="P38" s="88">
        <v>43703.781875</v>
      </c>
      <c r="Q38" s="86" t="s">
        <v>255</v>
      </c>
      <c r="R38" s="86"/>
      <c r="S38" s="86"/>
      <c r="T38" s="86"/>
      <c r="U38" s="86"/>
      <c r="V38" s="90" t="s">
        <v>294</v>
      </c>
      <c r="W38" s="88">
        <v>43703.781875</v>
      </c>
      <c r="X38" s="92">
        <v>43703</v>
      </c>
      <c r="Y38" s="94" t="s">
        <v>322</v>
      </c>
      <c r="Z38" s="90" t="s">
        <v>361</v>
      </c>
      <c r="AA38" s="86"/>
      <c r="AB38" s="86"/>
      <c r="AC38" s="94" t="s">
        <v>400</v>
      </c>
      <c r="AD38" s="86"/>
      <c r="AE38" s="86" t="b">
        <v>0</v>
      </c>
      <c r="AF38" s="86">
        <v>0</v>
      </c>
      <c r="AG38" s="94" t="s">
        <v>428</v>
      </c>
      <c r="AH38" s="86" t="b">
        <v>0</v>
      </c>
      <c r="AI38" s="86" t="s">
        <v>429</v>
      </c>
      <c r="AJ38" s="86"/>
      <c r="AK38" s="94" t="s">
        <v>428</v>
      </c>
      <c r="AL38" s="86" t="b">
        <v>0</v>
      </c>
      <c r="AM38" s="86">
        <v>1</v>
      </c>
      <c r="AN38" s="94" t="s">
        <v>399</v>
      </c>
      <c r="AO38" s="86" t="s">
        <v>430</v>
      </c>
      <c r="AP38" s="86" t="b">
        <v>0</v>
      </c>
      <c r="AQ38" s="94" t="s">
        <v>399</v>
      </c>
      <c r="AR38" s="86" t="s">
        <v>176</v>
      </c>
      <c r="AS38" s="86">
        <v>0</v>
      </c>
      <c r="AT38" s="86">
        <v>0</v>
      </c>
      <c r="AU38" s="86"/>
      <c r="AV38" s="86"/>
      <c r="AW38" s="86"/>
      <c r="AX38" s="86"/>
      <c r="AY38" s="86"/>
      <c r="AZ38" s="86"/>
      <c r="BA38" s="86"/>
      <c r="BB38" s="86"/>
      <c r="BC38">
        <v>1</v>
      </c>
      <c r="BD38" s="85" t="str">
        <f>REPLACE(INDEX(GroupVertices[Group],MATCH(Edges[[#This Row],[Vertex 1]],GroupVertices[Vertex],0)),1,1,"")</f>
        <v>4</v>
      </c>
      <c r="BE38" s="85" t="str">
        <f>REPLACE(INDEX(GroupVertices[Group],MATCH(Edges[[#This Row],[Vertex 2]],GroupVertices[Vertex],0)),1,1,"")</f>
        <v>4</v>
      </c>
      <c r="BF38" s="51">
        <v>0</v>
      </c>
      <c r="BG38" s="52">
        <v>0</v>
      </c>
      <c r="BH38" s="51">
        <v>0</v>
      </c>
      <c r="BI38" s="52">
        <v>0</v>
      </c>
      <c r="BJ38" s="51">
        <v>0</v>
      </c>
      <c r="BK38" s="52">
        <v>0</v>
      </c>
      <c r="BL38" s="51">
        <v>30</v>
      </c>
      <c r="BM38" s="52">
        <v>100</v>
      </c>
      <c r="BN38" s="51">
        <v>30</v>
      </c>
    </row>
    <row r="39" spans="1:66" ht="15">
      <c r="A39" s="84" t="s">
        <v>226</v>
      </c>
      <c r="B39" s="84" t="s">
        <v>247</v>
      </c>
      <c r="C39" s="53" t="s">
        <v>1075</v>
      </c>
      <c r="D39" s="54">
        <v>3</v>
      </c>
      <c r="E39" s="65" t="s">
        <v>132</v>
      </c>
      <c r="F39" s="55">
        <v>32</v>
      </c>
      <c r="G39" s="53"/>
      <c r="H39" s="57"/>
      <c r="I39" s="56"/>
      <c r="J39" s="56"/>
      <c r="K39" s="36" t="s">
        <v>65</v>
      </c>
      <c r="L39" s="83">
        <v>39</v>
      </c>
      <c r="M39" s="83"/>
      <c r="N39" s="63"/>
      <c r="O39" s="86" t="s">
        <v>250</v>
      </c>
      <c r="P39" s="88">
        <v>43703.87863425926</v>
      </c>
      <c r="Q39" s="86" t="s">
        <v>256</v>
      </c>
      <c r="R39" s="90" t="s">
        <v>265</v>
      </c>
      <c r="S39" s="86" t="s">
        <v>270</v>
      </c>
      <c r="T39" s="86" t="s">
        <v>274</v>
      </c>
      <c r="U39" s="90" t="s">
        <v>281</v>
      </c>
      <c r="V39" s="90" t="s">
        <v>281</v>
      </c>
      <c r="W39" s="88">
        <v>43703.87863425926</v>
      </c>
      <c r="X39" s="92">
        <v>43703</v>
      </c>
      <c r="Y39" s="94" t="s">
        <v>323</v>
      </c>
      <c r="Z39" s="90" t="s">
        <v>362</v>
      </c>
      <c r="AA39" s="86"/>
      <c r="AB39" s="86"/>
      <c r="AC39" s="94" t="s">
        <v>401</v>
      </c>
      <c r="AD39" s="86"/>
      <c r="AE39" s="86" t="b">
        <v>0</v>
      </c>
      <c r="AF39" s="86">
        <v>6</v>
      </c>
      <c r="AG39" s="94" t="s">
        <v>428</v>
      </c>
      <c r="AH39" s="86" t="b">
        <v>0</v>
      </c>
      <c r="AI39" s="86" t="s">
        <v>429</v>
      </c>
      <c r="AJ39" s="86"/>
      <c r="AK39" s="94" t="s">
        <v>428</v>
      </c>
      <c r="AL39" s="86" t="b">
        <v>0</v>
      </c>
      <c r="AM39" s="86">
        <v>0</v>
      </c>
      <c r="AN39" s="94" t="s">
        <v>428</v>
      </c>
      <c r="AO39" s="86" t="s">
        <v>430</v>
      </c>
      <c r="AP39" s="86" t="b">
        <v>0</v>
      </c>
      <c r="AQ39" s="94" t="s">
        <v>401</v>
      </c>
      <c r="AR39" s="86" t="s">
        <v>176</v>
      </c>
      <c r="AS39" s="86">
        <v>0</v>
      </c>
      <c r="AT39" s="86">
        <v>0</v>
      </c>
      <c r="AU39" s="86"/>
      <c r="AV39" s="86"/>
      <c r="AW39" s="86"/>
      <c r="AX39" s="86"/>
      <c r="AY39" s="86"/>
      <c r="AZ39" s="86"/>
      <c r="BA39" s="86"/>
      <c r="BB39" s="86"/>
      <c r="BC39">
        <v>1</v>
      </c>
      <c r="BD39" s="85" t="str">
        <f>REPLACE(INDEX(GroupVertices[Group],MATCH(Edges[[#This Row],[Vertex 1]],GroupVertices[Vertex],0)),1,1,"")</f>
        <v>3</v>
      </c>
      <c r="BE39" s="85" t="str">
        <f>REPLACE(INDEX(GroupVertices[Group],MATCH(Edges[[#This Row],[Vertex 2]],GroupVertices[Vertex],0)),1,1,"")</f>
        <v>3</v>
      </c>
      <c r="BF39" s="51"/>
      <c r="BG39" s="52"/>
      <c r="BH39" s="51"/>
      <c r="BI39" s="52"/>
      <c r="BJ39" s="51"/>
      <c r="BK39" s="52"/>
      <c r="BL39" s="51"/>
      <c r="BM39" s="52"/>
      <c r="BN39" s="51"/>
    </row>
    <row r="40" spans="1:66" ht="15">
      <c r="A40" s="84" t="s">
        <v>226</v>
      </c>
      <c r="B40" s="84" t="s">
        <v>248</v>
      </c>
      <c r="C40" s="53" t="s">
        <v>1075</v>
      </c>
      <c r="D40" s="54">
        <v>3</v>
      </c>
      <c r="E40" s="65" t="s">
        <v>132</v>
      </c>
      <c r="F40" s="55">
        <v>32</v>
      </c>
      <c r="G40" s="53"/>
      <c r="H40" s="57"/>
      <c r="I40" s="56"/>
      <c r="J40" s="56"/>
      <c r="K40" s="36" t="s">
        <v>65</v>
      </c>
      <c r="L40" s="83">
        <v>40</v>
      </c>
      <c r="M40" s="83"/>
      <c r="N40" s="63"/>
      <c r="O40" s="86" t="s">
        <v>250</v>
      </c>
      <c r="P40" s="88">
        <v>43703.87863425926</v>
      </c>
      <c r="Q40" s="86" t="s">
        <v>256</v>
      </c>
      <c r="R40" s="90" t="s">
        <v>265</v>
      </c>
      <c r="S40" s="86" t="s">
        <v>270</v>
      </c>
      <c r="T40" s="86" t="s">
        <v>274</v>
      </c>
      <c r="U40" s="90" t="s">
        <v>281</v>
      </c>
      <c r="V40" s="90" t="s">
        <v>281</v>
      </c>
      <c r="W40" s="88">
        <v>43703.87863425926</v>
      </c>
      <c r="X40" s="92">
        <v>43703</v>
      </c>
      <c r="Y40" s="94" t="s">
        <v>323</v>
      </c>
      <c r="Z40" s="90" t="s">
        <v>362</v>
      </c>
      <c r="AA40" s="86"/>
      <c r="AB40" s="86"/>
      <c r="AC40" s="94" t="s">
        <v>401</v>
      </c>
      <c r="AD40" s="86"/>
      <c r="AE40" s="86" t="b">
        <v>0</v>
      </c>
      <c r="AF40" s="86">
        <v>6</v>
      </c>
      <c r="AG40" s="94" t="s">
        <v>428</v>
      </c>
      <c r="AH40" s="86" t="b">
        <v>0</v>
      </c>
      <c r="AI40" s="86" t="s">
        <v>429</v>
      </c>
      <c r="AJ40" s="86"/>
      <c r="AK40" s="94" t="s">
        <v>428</v>
      </c>
      <c r="AL40" s="86" t="b">
        <v>0</v>
      </c>
      <c r="AM40" s="86">
        <v>0</v>
      </c>
      <c r="AN40" s="94" t="s">
        <v>428</v>
      </c>
      <c r="AO40" s="86" t="s">
        <v>430</v>
      </c>
      <c r="AP40" s="86" t="b">
        <v>0</v>
      </c>
      <c r="AQ40" s="94" t="s">
        <v>401</v>
      </c>
      <c r="AR40" s="86" t="s">
        <v>176</v>
      </c>
      <c r="AS40" s="86">
        <v>0</v>
      </c>
      <c r="AT40" s="86">
        <v>0</v>
      </c>
      <c r="AU40" s="86"/>
      <c r="AV40" s="86"/>
      <c r="AW40" s="86"/>
      <c r="AX40" s="86"/>
      <c r="AY40" s="86"/>
      <c r="AZ40" s="86"/>
      <c r="BA40" s="86"/>
      <c r="BB40" s="86"/>
      <c r="BC40">
        <v>1</v>
      </c>
      <c r="BD40" s="85" t="str">
        <f>REPLACE(INDEX(GroupVertices[Group],MATCH(Edges[[#This Row],[Vertex 1]],GroupVertices[Vertex],0)),1,1,"")</f>
        <v>3</v>
      </c>
      <c r="BE40" s="85" t="str">
        <f>REPLACE(INDEX(GroupVertices[Group],MATCH(Edges[[#This Row],[Vertex 2]],GroupVertices[Vertex],0)),1,1,"")</f>
        <v>3</v>
      </c>
      <c r="BF40" s="51"/>
      <c r="BG40" s="52"/>
      <c r="BH40" s="51"/>
      <c r="BI40" s="52"/>
      <c r="BJ40" s="51"/>
      <c r="BK40" s="52"/>
      <c r="BL40" s="51"/>
      <c r="BM40" s="52"/>
      <c r="BN40" s="51"/>
    </row>
    <row r="41" spans="1:66" ht="15">
      <c r="A41" s="84" t="s">
        <v>226</v>
      </c>
      <c r="B41" s="84" t="s">
        <v>249</v>
      </c>
      <c r="C41" s="53" t="s">
        <v>1075</v>
      </c>
      <c r="D41" s="54">
        <v>3</v>
      </c>
      <c r="E41" s="65" t="s">
        <v>132</v>
      </c>
      <c r="F41" s="55">
        <v>32</v>
      </c>
      <c r="G41" s="53"/>
      <c r="H41" s="57"/>
      <c r="I41" s="56"/>
      <c r="J41" s="56"/>
      <c r="K41" s="36" t="s">
        <v>65</v>
      </c>
      <c r="L41" s="83">
        <v>41</v>
      </c>
      <c r="M41" s="83"/>
      <c r="N41" s="63"/>
      <c r="O41" s="86" t="s">
        <v>250</v>
      </c>
      <c r="P41" s="88">
        <v>43703.87863425926</v>
      </c>
      <c r="Q41" s="86" t="s">
        <v>256</v>
      </c>
      <c r="R41" s="90" t="s">
        <v>265</v>
      </c>
      <c r="S41" s="86" t="s">
        <v>270</v>
      </c>
      <c r="T41" s="86" t="s">
        <v>274</v>
      </c>
      <c r="U41" s="90" t="s">
        <v>281</v>
      </c>
      <c r="V41" s="90" t="s">
        <v>281</v>
      </c>
      <c r="W41" s="88">
        <v>43703.87863425926</v>
      </c>
      <c r="X41" s="92">
        <v>43703</v>
      </c>
      <c r="Y41" s="94" t="s">
        <v>323</v>
      </c>
      <c r="Z41" s="90" t="s">
        <v>362</v>
      </c>
      <c r="AA41" s="86"/>
      <c r="AB41" s="86"/>
      <c r="AC41" s="94" t="s">
        <v>401</v>
      </c>
      <c r="AD41" s="86"/>
      <c r="AE41" s="86" t="b">
        <v>0</v>
      </c>
      <c r="AF41" s="86">
        <v>6</v>
      </c>
      <c r="AG41" s="94" t="s">
        <v>428</v>
      </c>
      <c r="AH41" s="86" t="b">
        <v>0</v>
      </c>
      <c r="AI41" s="86" t="s">
        <v>429</v>
      </c>
      <c r="AJ41" s="86"/>
      <c r="AK41" s="94" t="s">
        <v>428</v>
      </c>
      <c r="AL41" s="86" t="b">
        <v>0</v>
      </c>
      <c r="AM41" s="86">
        <v>0</v>
      </c>
      <c r="AN41" s="94" t="s">
        <v>428</v>
      </c>
      <c r="AO41" s="86" t="s">
        <v>430</v>
      </c>
      <c r="AP41" s="86" t="b">
        <v>0</v>
      </c>
      <c r="AQ41" s="94" t="s">
        <v>401</v>
      </c>
      <c r="AR41" s="86" t="s">
        <v>176</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3</v>
      </c>
      <c r="BF41" s="51">
        <v>0</v>
      </c>
      <c r="BG41" s="52">
        <v>0</v>
      </c>
      <c r="BH41" s="51">
        <v>0</v>
      </c>
      <c r="BI41" s="52">
        <v>0</v>
      </c>
      <c r="BJ41" s="51">
        <v>0</v>
      </c>
      <c r="BK41" s="52">
        <v>0</v>
      </c>
      <c r="BL41" s="51">
        <v>29</v>
      </c>
      <c r="BM41" s="52">
        <v>100</v>
      </c>
      <c r="BN41" s="51">
        <v>29</v>
      </c>
    </row>
    <row r="42" spans="1:66" ht="15">
      <c r="A42" s="84" t="s">
        <v>226</v>
      </c>
      <c r="B42" s="84" t="s">
        <v>244</v>
      </c>
      <c r="C42" s="53" t="s">
        <v>1075</v>
      </c>
      <c r="D42" s="54">
        <v>3</v>
      </c>
      <c r="E42" s="65" t="s">
        <v>132</v>
      </c>
      <c r="F42" s="55">
        <v>32</v>
      </c>
      <c r="G42" s="53"/>
      <c r="H42" s="57"/>
      <c r="I42" s="56"/>
      <c r="J42" s="56"/>
      <c r="K42" s="36" t="s">
        <v>65</v>
      </c>
      <c r="L42" s="83">
        <v>42</v>
      </c>
      <c r="M42" s="83"/>
      <c r="N42" s="63"/>
      <c r="O42" s="86" t="s">
        <v>250</v>
      </c>
      <c r="P42" s="88">
        <v>43703.87863425926</v>
      </c>
      <c r="Q42" s="86" t="s">
        <v>256</v>
      </c>
      <c r="R42" s="90" t="s">
        <v>265</v>
      </c>
      <c r="S42" s="86" t="s">
        <v>270</v>
      </c>
      <c r="T42" s="86" t="s">
        <v>274</v>
      </c>
      <c r="U42" s="90" t="s">
        <v>281</v>
      </c>
      <c r="V42" s="90" t="s">
        <v>281</v>
      </c>
      <c r="W42" s="88">
        <v>43703.87863425926</v>
      </c>
      <c r="X42" s="92">
        <v>43703</v>
      </c>
      <c r="Y42" s="94" t="s">
        <v>323</v>
      </c>
      <c r="Z42" s="90" t="s">
        <v>362</v>
      </c>
      <c r="AA42" s="86"/>
      <c r="AB42" s="86"/>
      <c r="AC42" s="94" t="s">
        <v>401</v>
      </c>
      <c r="AD42" s="86"/>
      <c r="AE42" s="86" t="b">
        <v>0</v>
      </c>
      <c r="AF42" s="86">
        <v>6</v>
      </c>
      <c r="AG42" s="94" t="s">
        <v>428</v>
      </c>
      <c r="AH42" s="86" t="b">
        <v>0</v>
      </c>
      <c r="AI42" s="86" t="s">
        <v>429</v>
      </c>
      <c r="AJ42" s="86"/>
      <c r="AK42" s="94" t="s">
        <v>428</v>
      </c>
      <c r="AL42" s="86" t="b">
        <v>0</v>
      </c>
      <c r="AM42" s="86">
        <v>0</v>
      </c>
      <c r="AN42" s="94" t="s">
        <v>428</v>
      </c>
      <c r="AO42" s="86" t="s">
        <v>430</v>
      </c>
      <c r="AP42" s="86" t="b">
        <v>0</v>
      </c>
      <c r="AQ42" s="94" t="s">
        <v>401</v>
      </c>
      <c r="AR42" s="86" t="s">
        <v>176</v>
      </c>
      <c r="AS42" s="86">
        <v>0</v>
      </c>
      <c r="AT42" s="86">
        <v>0</v>
      </c>
      <c r="AU42" s="86"/>
      <c r="AV42" s="86"/>
      <c r="AW42" s="86"/>
      <c r="AX42" s="86"/>
      <c r="AY42" s="86"/>
      <c r="AZ42" s="86"/>
      <c r="BA42" s="86"/>
      <c r="BB42" s="86"/>
      <c r="BC42">
        <v>1</v>
      </c>
      <c r="BD42" s="85" t="str">
        <f>REPLACE(INDEX(GroupVertices[Group],MATCH(Edges[[#This Row],[Vertex 1]],GroupVertices[Vertex],0)),1,1,"")</f>
        <v>3</v>
      </c>
      <c r="BE42" s="85" t="str">
        <f>REPLACE(INDEX(GroupVertices[Group],MATCH(Edges[[#This Row],[Vertex 2]],GroupVertices[Vertex],0)),1,1,"")</f>
        <v>1</v>
      </c>
      <c r="BF42" s="51"/>
      <c r="BG42" s="52"/>
      <c r="BH42" s="51"/>
      <c r="BI42" s="52"/>
      <c r="BJ42" s="51"/>
      <c r="BK42" s="52"/>
      <c r="BL42" s="51"/>
      <c r="BM42" s="52"/>
      <c r="BN42" s="51"/>
    </row>
    <row r="43" spans="1:66" ht="15">
      <c r="A43" s="84" t="s">
        <v>227</v>
      </c>
      <c r="B43" s="84" t="s">
        <v>238</v>
      </c>
      <c r="C43" s="53" t="s">
        <v>1075</v>
      </c>
      <c r="D43" s="54">
        <v>3</v>
      </c>
      <c r="E43" s="65" t="s">
        <v>132</v>
      </c>
      <c r="F43" s="55">
        <v>32</v>
      </c>
      <c r="G43" s="53"/>
      <c r="H43" s="57"/>
      <c r="I43" s="56"/>
      <c r="J43" s="56"/>
      <c r="K43" s="36" t="s">
        <v>65</v>
      </c>
      <c r="L43" s="83">
        <v>43</v>
      </c>
      <c r="M43" s="83"/>
      <c r="N43" s="63"/>
      <c r="O43" s="86" t="s">
        <v>251</v>
      </c>
      <c r="P43" s="88">
        <v>43704.029340277775</v>
      </c>
      <c r="Q43" s="86" t="s">
        <v>257</v>
      </c>
      <c r="R43" s="86"/>
      <c r="S43" s="86"/>
      <c r="T43" s="86"/>
      <c r="U43" s="86"/>
      <c r="V43" s="90" t="s">
        <v>295</v>
      </c>
      <c r="W43" s="88">
        <v>43704.029340277775</v>
      </c>
      <c r="X43" s="92">
        <v>43704</v>
      </c>
      <c r="Y43" s="94" t="s">
        <v>324</v>
      </c>
      <c r="Z43" s="90" t="s">
        <v>363</v>
      </c>
      <c r="AA43" s="86"/>
      <c r="AB43" s="86"/>
      <c r="AC43" s="94" t="s">
        <v>402</v>
      </c>
      <c r="AD43" s="86"/>
      <c r="AE43" s="86" t="b">
        <v>0</v>
      </c>
      <c r="AF43" s="86">
        <v>0</v>
      </c>
      <c r="AG43" s="94" t="s">
        <v>428</v>
      </c>
      <c r="AH43" s="86" t="b">
        <v>0</v>
      </c>
      <c r="AI43" s="86" t="s">
        <v>429</v>
      </c>
      <c r="AJ43" s="86"/>
      <c r="AK43" s="94" t="s">
        <v>428</v>
      </c>
      <c r="AL43" s="86" t="b">
        <v>0</v>
      </c>
      <c r="AM43" s="86">
        <v>9</v>
      </c>
      <c r="AN43" s="94" t="s">
        <v>416</v>
      </c>
      <c r="AO43" s="86" t="s">
        <v>431</v>
      </c>
      <c r="AP43" s="86" t="b">
        <v>0</v>
      </c>
      <c r="AQ43" s="94" t="s">
        <v>416</v>
      </c>
      <c r="AR43" s="86" t="s">
        <v>176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v>0</v>
      </c>
      <c r="BG43" s="52">
        <v>0</v>
      </c>
      <c r="BH43" s="51">
        <v>0</v>
      </c>
      <c r="BI43" s="52">
        <v>0</v>
      </c>
      <c r="BJ43" s="51">
        <v>0</v>
      </c>
      <c r="BK43" s="52">
        <v>0</v>
      </c>
      <c r="BL43" s="51">
        <v>31</v>
      </c>
      <c r="BM43" s="52">
        <v>100</v>
      </c>
      <c r="BN43" s="51">
        <v>31</v>
      </c>
    </row>
    <row r="44" spans="1:66" ht="15">
      <c r="A44" s="84" t="s">
        <v>228</v>
      </c>
      <c r="B44" s="84" t="s">
        <v>238</v>
      </c>
      <c r="C44" s="53" t="s">
        <v>1075</v>
      </c>
      <c r="D44" s="54">
        <v>3</v>
      </c>
      <c r="E44" s="65" t="s">
        <v>132</v>
      </c>
      <c r="F44" s="55">
        <v>32</v>
      </c>
      <c r="G44" s="53"/>
      <c r="H44" s="57"/>
      <c r="I44" s="56"/>
      <c r="J44" s="56"/>
      <c r="K44" s="36" t="s">
        <v>65</v>
      </c>
      <c r="L44" s="83">
        <v>44</v>
      </c>
      <c r="M44" s="83"/>
      <c r="N44" s="63"/>
      <c r="O44" s="86" t="s">
        <v>251</v>
      </c>
      <c r="P44" s="88">
        <v>43704.02978009259</v>
      </c>
      <c r="Q44" s="86" t="s">
        <v>257</v>
      </c>
      <c r="R44" s="86"/>
      <c r="S44" s="86"/>
      <c r="T44" s="86"/>
      <c r="U44" s="86"/>
      <c r="V44" s="90" t="s">
        <v>296</v>
      </c>
      <c r="W44" s="88">
        <v>43704.02978009259</v>
      </c>
      <c r="X44" s="92">
        <v>43704</v>
      </c>
      <c r="Y44" s="94" t="s">
        <v>325</v>
      </c>
      <c r="Z44" s="90" t="s">
        <v>364</v>
      </c>
      <c r="AA44" s="86"/>
      <c r="AB44" s="86"/>
      <c r="AC44" s="94" t="s">
        <v>403</v>
      </c>
      <c r="AD44" s="86"/>
      <c r="AE44" s="86" t="b">
        <v>0</v>
      </c>
      <c r="AF44" s="86">
        <v>0</v>
      </c>
      <c r="AG44" s="94" t="s">
        <v>428</v>
      </c>
      <c r="AH44" s="86" t="b">
        <v>0</v>
      </c>
      <c r="AI44" s="86" t="s">
        <v>429</v>
      </c>
      <c r="AJ44" s="86"/>
      <c r="AK44" s="94" t="s">
        <v>428</v>
      </c>
      <c r="AL44" s="86" t="b">
        <v>0</v>
      </c>
      <c r="AM44" s="86">
        <v>9</v>
      </c>
      <c r="AN44" s="94" t="s">
        <v>416</v>
      </c>
      <c r="AO44" s="86" t="s">
        <v>431</v>
      </c>
      <c r="AP44" s="86" t="b">
        <v>0</v>
      </c>
      <c r="AQ44" s="94" t="s">
        <v>416</v>
      </c>
      <c r="AR44" s="86" t="s">
        <v>176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v>0</v>
      </c>
      <c r="BG44" s="52">
        <v>0</v>
      </c>
      <c r="BH44" s="51">
        <v>0</v>
      </c>
      <c r="BI44" s="52">
        <v>0</v>
      </c>
      <c r="BJ44" s="51">
        <v>0</v>
      </c>
      <c r="BK44" s="52">
        <v>0</v>
      </c>
      <c r="BL44" s="51">
        <v>31</v>
      </c>
      <c r="BM44" s="52">
        <v>100</v>
      </c>
      <c r="BN44" s="51">
        <v>31</v>
      </c>
    </row>
    <row r="45" spans="1:66" ht="15">
      <c r="A45" s="84" t="s">
        <v>229</v>
      </c>
      <c r="B45" s="84" t="s">
        <v>238</v>
      </c>
      <c r="C45" s="53" t="s">
        <v>1075</v>
      </c>
      <c r="D45" s="54">
        <v>3</v>
      </c>
      <c r="E45" s="65" t="s">
        <v>132</v>
      </c>
      <c r="F45" s="55">
        <v>32</v>
      </c>
      <c r="G45" s="53"/>
      <c r="H45" s="57"/>
      <c r="I45" s="56"/>
      <c r="J45" s="56"/>
      <c r="K45" s="36" t="s">
        <v>65</v>
      </c>
      <c r="L45" s="83">
        <v>45</v>
      </c>
      <c r="M45" s="83"/>
      <c r="N45" s="63"/>
      <c r="O45" s="86" t="s">
        <v>251</v>
      </c>
      <c r="P45" s="88">
        <v>43704.029965277776</v>
      </c>
      <c r="Q45" s="86" t="s">
        <v>257</v>
      </c>
      <c r="R45" s="86"/>
      <c r="S45" s="86"/>
      <c r="T45" s="86"/>
      <c r="U45" s="86"/>
      <c r="V45" s="90" t="s">
        <v>297</v>
      </c>
      <c r="W45" s="88">
        <v>43704.029965277776</v>
      </c>
      <c r="X45" s="92">
        <v>43704</v>
      </c>
      <c r="Y45" s="94" t="s">
        <v>326</v>
      </c>
      <c r="Z45" s="90" t="s">
        <v>365</v>
      </c>
      <c r="AA45" s="86"/>
      <c r="AB45" s="86"/>
      <c r="AC45" s="94" t="s">
        <v>404</v>
      </c>
      <c r="AD45" s="86"/>
      <c r="AE45" s="86" t="b">
        <v>0</v>
      </c>
      <c r="AF45" s="86">
        <v>0</v>
      </c>
      <c r="AG45" s="94" t="s">
        <v>428</v>
      </c>
      <c r="AH45" s="86" t="b">
        <v>0</v>
      </c>
      <c r="AI45" s="86" t="s">
        <v>429</v>
      </c>
      <c r="AJ45" s="86"/>
      <c r="AK45" s="94" t="s">
        <v>428</v>
      </c>
      <c r="AL45" s="86" t="b">
        <v>0</v>
      </c>
      <c r="AM45" s="86">
        <v>9</v>
      </c>
      <c r="AN45" s="94" t="s">
        <v>416</v>
      </c>
      <c r="AO45" s="86" t="s">
        <v>431</v>
      </c>
      <c r="AP45" s="86" t="b">
        <v>0</v>
      </c>
      <c r="AQ45" s="94" t="s">
        <v>416</v>
      </c>
      <c r="AR45" s="86" t="s">
        <v>176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v>0</v>
      </c>
      <c r="BG45" s="52">
        <v>0</v>
      </c>
      <c r="BH45" s="51">
        <v>0</v>
      </c>
      <c r="BI45" s="52">
        <v>0</v>
      </c>
      <c r="BJ45" s="51">
        <v>0</v>
      </c>
      <c r="BK45" s="52">
        <v>0</v>
      </c>
      <c r="BL45" s="51">
        <v>31</v>
      </c>
      <c r="BM45" s="52">
        <v>100</v>
      </c>
      <c r="BN45" s="51">
        <v>31</v>
      </c>
    </row>
    <row r="46" spans="1:66" ht="15">
      <c r="A46" s="84" t="s">
        <v>230</v>
      </c>
      <c r="B46" s="84" t="s">
        <v>238</v>
      </c>
      <c r="C46" s="53" t="s">
        <v>1075</v>
      </c>
      <c r="D46" s="54">
        <v>3</v>
      </c>
      <c r="E46" s="65" t="s">
        <v>132</v>
      </c>
      <c r="F46" s="55">
        <v>32</v>
      </c>
      <c r="G46" s="53"/>
      <c r="H46" s="57"/>
      <c r="I46" s="56"/>
      <c r="J46" s="56"/>
      <c r="K46" s="36" t="s">
        <v>65</v>
      </c>
      <c r="L46" s="83">
        <v>46</v>
      </c>
      <c r="M46" s="83"/>
      <c r="N46" s="63"/>
      <c r="O46" s="86" t="s">
        <v>251</v>
      </c>
      <c r="P46" s="88">
        <v>43704.03016203704</v>
      </c>
      <c r="Q46" s="86" t="s">
        <v>257</v>
      </c>
      <c r="R46" s="86"/>
      <c r="S46" s="86"/>
      <c r="T46" s="86"/>
      <c r="U46" s="86"/>
      <c r="V46" s="90" t="s">
        <v>298</v>
      </c>
      <c r="W46" s="88">
        <v>43704.03016203704</v>
      </c>
      <c r="X46" s="92">
        <v>43704</v>
      </c>
      <c r="Y46" s="94" t="s">
        <v>327</v>
      </c>
      <c r="Z46" s="90" t="s">
        <v>366</v>
      </c>
      <c r="AA46" s="86"/>
      <c r="AB46" s="86"/>
      <c r="AC46" s="94" t="s">
        <v>405</v>
      </c>
      <c r="AD46" s="86"/>
      <c r="AE46" s="86" t="b">
        <v>0</v>
      </c>
      <c r="AF46" s="86">
        <v>0</v>
      </c>
      <c r="AG46" s="94" t="s">
        <v>428</v>
      </c>
      <c r="AH46" s="86" t="b">
        <v>0</v>
      </c>
      <c r="AI46" s="86" t="s">
        <v>429</v>
      </c>
      <c r="AJ46" s="86"/>
      <c r="AK46" s="94" t="s">
        <v>428</v>
      </c>
      <c r="AL46" s="86" t="b">
        <v>0</v>
      </c>
      <c r="AM46" s="86">
        <v>9</v>
      </c>
      <c r="AN46" s="94" t="s">
        <v>416</v>
      </c>
      <c r="AO46" s="86" t="s">
        <v>430</v>
      </c>
      <c r="AP46" s="86" t="b">
        <v>0</v>
      </c>
      <c r="AQ46" s="94" t="s">
        <v>416</v>
      </c>
      <c r="AR46" s="86" t="s">
        <v>176</v>
      </c>
      <c r="AS46" s="86">
        <v>0</v>
      </c>
      <c r="AT46" s="86">
        <v>0</v>
      </c>
      <c r="AU46" s="86"/>
      <c r="AV46" s="86"/>
      <c r="AW46" s="86"/>
      <c r="AX46" s="86"/>
      <c r="AY46" s="86"/>
      <c r="AZ46" s="86"/>
      <c r="BA46" s="86"/>
      <c r="BB46" s="86"/>
      <c r="BC46">
        <v>1</v>
      </c>
      <c r="BD46" s="85" t="str">
        <f>REPLACE(INDEX(GroupVertices[Group],MATCH(Edges[[#This Row],[Vertex 1]],GroupVertices[Vertex],0)),1,1,"")</f>
        <v>2</v>
      </c>
      <c r="BE46" s="85" t="str">
        <f>REPLACE(INDEX(GroupVertices[Group],MATCH(Edges[[#This Row],[Vertex 2]],GroupVertices[Vertex],0)),1,1,"")</f>
        <v>2</v>
      </c>
      <c r="BF46" s="51">
        <v>0</v>
      </c>
      <c r="BG46" s="52">
        <v>0</v>
      </c>
      <c r="BH46" s="51">
        <v>0</v>
      </c>
      <c r="BI46" s="52">
        <v>0</v>
      </c>
      <c r="BJ46" s="51">
        <v>0</v>
      </c>
      <c r="BK46" s="52">
        <v>0</v>
      </c>
      <c r="BL46" s="51">
        <v>31</v>
      </c>
      <c r="BM46" s="52">
        <v>100</v>
      </c>
      <c r="BN46" s="51">
        <v>31</v>
      </c>
    </row>
    <row r="47" spans="1:66" ht="15">
      <c r="A47" s="84" t="s">
        <v>231</v>
      </c>
      <c r="B47" s="84" t="s">
        <v>231</v>
      </c>
      <c r="C47" s="53" t="s">
        <v>1075</v>
      </c>
      <c r="D47" s="54">
        <v>3</v>
      </c>
      <c r="E47" s="65" t="s">
        <v>132</v>
      </c>
      <c r="F47" s="55">
        <v>32</v>
      </c>
      <c r="G47" s="53"/>
      <c r="H47" s="57"/>
      <c r="I47" s="56"/>
      <c r="J47" s="56"/>
      <c r="K47" s="36" t="s">
        <v>65</v>
      </c>
      <c r="L47" s="83">
        <v>47</v>
      </c>
      <c r="M47" s="83"/>
      <c r="N47" s="63"/>
      <c r="O47" s="86" t="s">
        <v>176</v>
      </c>
      <c r="P47" s="88">
        <v>43704.04293981481</v>
      </c>
      <c r="Q47" s="86" t="s">
        <v>258</v>
      </c>
      <c r="R47" s="90" t="s">
        <v>266</v>
      </c>
      <c r="S47" s="86" t="s">
        <v>271</v>
      </c>
      <c r="T47" s="86"/>
      <c r="U47" s="86"/>
      <c r="V47" s="90" t="s">
        <v>299</v>
      </c>
      <c r="W47" s="88">
        <v>43704.04293981481</v>
      </c>
      <c r="X47" s="92">
        <v>43704</v>
      </c>
      <c r="Y47" s="94" t="s">
        <v>328</v>
      </c>
      <c r="Z47" s="90" t="s">
        <v>367</v>
      </c>
      <c r="AA47" s="86"/>
      <c r="AB47" s="86"/>
      <c r="AC47" s="94" t="s">
        <v>406</v>
      </c>
      <c r="AD47" s="86"/>
      <c r="AE47" s="86" t="b">
        <v>0</v>
      </c>
      <c r="AF47" s="86">
        <v>4</v>
      </c>
      <c r="AG47" s="94" t="s">
        <v>428</v>
      </c>
      <c r="AH47" s="86" t="b">
        <v>0</v>
      </c>
      <c r="AI47" s="86" t="s">
        <v>429</v>
      </c>
      <c r="AJ47" s="86"/>
      <c r="AK47" s="94" t="s">
        <v>428</v>
      </c>
      <c r="AL47" s="86" t="b">
        <v>0</v>
      </c>
      <c r="AM47" s="86">
        <v>0</v>
      </c>
      <c r="AN47" s="94" t="s">
        <v>428</v>
      </c>
      <c r="AO47" s="86" t="s">
        <v>431</v>
      </c>
      <c r="AP47" s="86" t="b">
        <v>0</v>
      </c>
      <c r="AQ47" s="94" t="s">
        <v>406</v>
      </c>
      <c r="AR47" s="86" t="s">
        <v>176</v>
      </c>
      <c r="AS47" s="86">
        <v>0</v>
      </c>
      <c r="AT47" s="86">
        <v>0</v>
      </c>
      <c r="AU47" s="86"/>
      <c r="AV47" s="86"/>
      <c r="AW47" s="86"/>
      <c r="AX47" s="86"/>
      <c r="AY47" s="86"/>
      <c r="AZ47" s="86"/>
      <c r="BA47" s="86"/>
      <c r="BB47" s="86"/>
      <c r="BC47">
        <v>1</v>
      </c>
      <c r="BD47" s="85" t="str">
        <f>REPLACE(INDEX(GroupVertices[Group],MATCH(Edges[[#This Row],[Vertex 1]],GroupVertices[Vertex],0)),1,1,"")</f>
        <v>6</v>
      </c>
      <c r="BE47" s="85" t="str">
        <f>REPLACE(INDEX(GroupVertices[Group],MATCH(Edges[[#This Row],[Vertex 2]],GroupVertices[Vertex],0)),1,1,"")</f>
        <v>6</v>
      </c>
      <c r="BF47" s="51">
        <v>1</v>
      </c>
      <c r="BG47" s="52">
        <v>3.0303030303030303</v>
      </c>
      <c r="BH47" s="51">
        <v>1</v>
      </c>
      <c r="BI47" s="52">
        <v>3.0303030303030303</v>
      </c>
      <c r="BJ47" s="51">
        <v>0</v>
      </c>
      <c r="BK47" s="52">
        <v>0</v>
      </c>
      <c r="BL47" s="51">
        <v>31</v>
      </c>
      <c r="BM47" s="52">
        <v>93.93939393939394</v>
      </c>
      <c r="BN47" s="51">
        <v>33</v>
      </c>
    </row>
    <row r="48" spans="1:66" ht="15">
      <c r="A48" s="84" t="s">
        <v>232</v>
      </c>
      <c r="B48" s="84" t="s">
        <v>238</v>
      </c>
      <c r="C48" s="53" t="s">
        <v>1075</v>
      </c>
      <c r="D48" s="54">
        <v>3</v>
      </c>
      <c r="E48" s="65" t="s">
        <v>132</v>
      </c>
      <c r="F48" s="55">
        <v>32</v>
      </c>
      <c r="G48" s="53"/>
      <c r="H48" s="57"/>
      <c r="I48" s="56"/>
      <c r="J48" s="56"/>
      <c r="K48" s="36" t="s">
        <v>65</v>
      </c>
      <c r="L48" s="83">
        <v>48</v>
      </c>
      <c r="M48" s="83"/>
      <c r="N48" s="63"/>
      <c r="O48" s="86" t="s">
        <v>251</v>
      </c>
      <c r="P48" s="88">
        <v>43704.066712962966</v>
      </c>
      <c r="Q48" s="86" t="s">
        <v>257</v>
      </c>
      <c r="R48" s="86"/>
      <c r="S48" s="86"/>
      <c r="T48" s="86"/>
      <c r="U48" s="86"/>
      <c r="V48" s="90" t="s">
        <v>300</v>
      </c>
      <c r="W48" s="88">
        <v>43704.066712962966</v>
      </c>
      <c r="X48" s="92">
        <v>43704</v>
      </c>
      <c r="Y48" s="94" t="s">
        <v>329</v>
      </c>
      <c r="Z48" s="90" t="s">
        <v>368</v>
      </c>
      <c r="AA48" s="86"/>
      <c r="AB48" s="86"/>
      <c r="AC48" s="94" t="s">
        <v>407</v>
      </c>
      <c r="AD48" s="86"/>
      <c r="AE48" s="86" t="b">
        <v>0</v>
      </c>
      <c r="AF48" s="86">
        <v>0</v>
      </c>
      <c r="AG48" s="94" t="s">
        <v>428</v>
      </c>
      <c r="AH48" s="86" t="b">
        <v>0</v>
      </c>
      <c r="AI48" s="86" t="s">
        <v>429</v>
      </c>
      <c r="AJ48" s="86"/>
      <c r="AK48" s="94" t="s">
        <v>428</v>
      </c>
      <c r="AL48" s="86" t="b">
        <v>0</v>
      </c>
      <c r="AM48" s="86">
        <v>9</v>
      </c>
      <c r="AN48" s="94" t="s">
        <v>416</v>
      </c>
      <c r="AO48" s="86" t="s">
        <v>430</v>
      </c>
      <c r="AP48" s="86" t="b">
        <v>0</v>
      </c>
      <c r="AQ48" s="94" t="s">
        <v>416</v>
      </c>
      <c r="AR48" s="86" t="s">
        <v>176</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2</v>
      </c>
      <c r="BF48" s="51">
        <v>0</v>
      </c>
      <c r="BG48" s="52">
        <v>0</v>
      </c>
      <c r="BH48" s="51">
        <v>0</v>
      </c>
      <c r="BI48" s="52">
        <v>0</v>
      </c>
      <c r="BJ48" s="51">
        <v>0</v>
      </c>
      <c r="BK48" s="52">
        <v>0</v>
      </c>
      <c r="BL48" s="51">
        <v>31</v>
      </c>
      <c r="BM48" s="52">
        <v>100</v>
      </c>
      <c r="BN48" s="51">
        <v>31</v>
      </c>
    </row>
    <row r="49" spans="1:66" ht="15">
      <c r="A49" s="84" t="s">
        <v>233</v>
      </c>
      <c r="B49" s="84" t="s">
        <v>238</v>
      </c>
      <c r="C49" s="53" t="s">
        <v>1075</v>
      </c>
      <c r="D49" s="54">
        <v>3</v>
      </c>
      <c r="E49" s="65" t="s">
        <v>132</v>
      </c>
      <c r="F49" s="55">
        <v>32</v>
      </c>
      <c r="G49" s="53"/>
      <c r="H49" s="57"/>
      <c r="I49" s="56"/>
      <c r="J49" s="56"/>
      <c r="K49" s="36" t="s">
        <v>65</v>
      </c>
      <c r="L49" s="83">
        <v>49</v>
      </c>
      <c r="M49" s="83"/>
      <c r="N49" s="63"/>
      <c r="O49" s="86" t="s">
        <v>251</v>
      </c>
      <c r="P49" s="88">
        <v>43704.14710648148</v>
      </c>
      <c r="Q49" s="86" t="s">
        <v>257</v>
      </c>
      <c r="R49" s="86"/>
      <c r="S49" s="86"/>
      <c r="T49" s="86"/>
      <c r="U49" s="86"/>
      <c r="V49" s="90" t="s">
        <v>301</v>
      </c>
      <c r="W49" s="88">
        <v>43704.14710648148</v>
      </c>
      <c r="X49" s="92">
        <v>43704</v>
      </c>
      <c r="Y49" s="94" t="s">
        <v>330</v>
      </c>
      <c r="Z49" s="90" t="s">
        <v>369</v>
      </c>
      <c r="AA49" s="86"/>
      <c r="AB49" s="86"/>
      <c r="AC49" s="94" t="s">
        <v>408</v>
      </c>
      <c r="AD49" s="86"/>
      <c r="AE49" s="86" t="b">
        <v>0</v>
      </c>
      <c r="AF49" s="86">
        <v>0</v>
      </c>
      <c r="AG49" s="94" t="s">
        <v>428</v>
      </c>
      <c r="AH49" s="86" t="b">
        <v>0</v>
      </c>
      <c r="AI49" s="86" t="s">
        <v>429</v>
      </c>
      <c r="AJ49" s="86"/>
      <c r="AK49" s="94" t="s">
        <v>428</v>
      </c>
      <c r="AL49" s="86" t="b">
        <v>0</v>
      </c>
      <c r="AM49" s="86">
        <v>9</v>
      </c>
      <c r="AN49" s="94" t="s">
        <v>416</v>
      </c>
      <c r="AO49" s="86" t="s">
        <v>430</v>
      </c>
      <c r="AP49" s="86" t="b">
        <v>0</v>
      </c>
      <c r="AQ49" s="94" t="s">
        <v>416</v>
      </c>
      <c r="AR49" s="86" t="s">
        <v>176</v>
      </c>
      <c r="AS49" s="86">
        <v>0</v>
      </c>
      <c r="AT49" s="86">
        <v>0</v>
      </c>
      <c r="AU49" s="86"/>
      <c r="AV49" s="86"/>
      <c r="AW49" s="86"/>
      <c r="AX49" s="86"/>
      <c r="AY49" s="86"/>
      <c r="AZ49" s="86"/>
      <c r="BA49" s="86"/>
      <c r="BB49" s="86"/>
      <c r="BC49">
        <v>1</v>
      </c>
      <c r="BD49" s="85" t="str">
        <f>REPLACE(INDEX(GroupVertices[Group],MATCH(Edges[[#This Row],[Vertex 1]],GroupVertices[Vertex],0)),1,1,"")</f>
        <v>2</v>
      </c>
      <c r="BE49" s="85" t="str">
        <f>REPLACE(INDEX(GroupVertices[Group],MATCH(Edges[[#This Row],[Vertex 2]],GroupVertices[Vertex],0)),1,1,"")</f>
        <v>2</v>
      </c>
      <c r="BF49" s="51">
        <v>0</v>
      </c>
      <c r="BG49" s="52">
        <v>0</v>
      </c>
      <c r="BH49" s="51">
        <v>0</v>
      </c>
      <c r="BI49" s="52">
        <v>0</v>
      </c>
      <c r="BJ49" s="51">
        <v>0</v>
      </c>
      <c r="BK49" s="52">
        <v>0</v>
      </c>
      <c r="BL49" s="51">
        <v>31</v>
      </c>
      <c r="BM49" s="52">
        <v>100</v>
      </c>
      <c r="BN49" s="51">
        <v>31</v>
      </c>
    </row>
    <row r="50" spans="1:66" ht="15">
      <c r="A50" s="84" t="s">
        <v>234</v>
      </c>
      <c r="B50" s="84" t="s">
        <v>238</v>
      </c>
      <c r="C50" s="53" t="s">
        <v>1075</v>
      </c>
      <c r="D50" s="54">
        <v>3</v>
      </c>
      <c r="E50" s="65" t="s">
        <v>132</v>
      </c>
      <c r="F50" s="55">
        <v>32</v>
      </c>
      <c r="G50" s="53"/>
      <c r="H50" s="57"/>
      <c r="I50" s="56"/>
      <c r="J50" s="56"/>
      <c r="K50" s="36" t="s">
        <v>65</v>
      </c>
      <c r="L50" s="83">
        <v>50</v>
      </c>
      <c r="M50" s="83"/>
      <c r="N50" s="63"/>
      <c r="O50" s="86" t="s">
        <v>251</v>
      </c>
      <c r="P50" s="88">
        <v>43704.02866898148</v>
      </c>
      <c r="Q50" s="86" t="s">
        <v>257</v>
      </c>
      <c r="R50" s="86"/>
      <c r="S50" s="86"/>
      <c r="T50" s="86"/>
      <c r="U50" s="86"/>
      <c r="V50" s="90" t="s">
        <v>302</v>
      </c>
      <c r="W50" s="88">
        <v>43704.02866898148</v>
      </c>
      <c r="X50" s="92">
        <v>43704</v>
      </c>
      <c r="Y50" s="94" t="s">
        <v>331</v>
      </c>
      <c r="Z50" s="90" t="s">
        <v>370</v>
      </c>
      <c r="AA50" s="86"/>
      <c r="AB50" s="86"/>
      <c r="AC50" s="94" t="s">
        <v>409</v>
      </c>
      <c r="AD50" s="86"/>
      <c r="AE50" s="86" t="b">
        <v>0</v>
      </c>
      <c r="AF50" s="86">
        <v>0</v>
      </c>
      <c r="AG50" s="94" t="s">
        <v>428</v>
      </c>
      <c r="AH50" s="86" t="b">
        <v>0</v>
      </c>
      <c r="AI50" s="86" t="s">
        <v>429</v>
      </c>
      <c r="AJ50" s="86"/>
      <c r="AK50" s="94" t="s">
        <v>428</v>
      </c>
      <c r="AL50" s="86" t="b">
        <v>0</v>
      </c>
      <c r="AM50" s="86">
        <v>9</v>
      </c>
      <c r="AN50" s="94" t="s">
        <v>416</v>
      </c>
      <c r="AO50" s="86" t="s">
        <v>431</v>
      </c>
      <c r="AP50" s="86" t="b">
        <v>0</v>
      </c>
      <c r="AQ50" s="94" t="s">
        <v>416</v>
      </c>
      <c r="AR50" s="86" t="s">
        <v>176</v>
      </c>
      <c r="AS50" s="86">
        <v>0</v>
      </c>
      <c r="AT50" s="86">
        <v>0</v>
      </c>
      <c r="AU50" s="86"/>
      <c r="AV50" s="86"/>
      <c r="AW50" s="86"/>
      <c r="AX50" s="86"/>
      <c r="AY50" s="86"/>
      <c r="AZ50" s="86"/>
      <c r="BA50" s="86"/>
      <c r="BB50" s="86"/>
      <c r="BC50">
        <v>1</v>
      </c>
      <c r="BD50" s="85" t="str">
        <f>REPLACE(INDEX(GroupVertices[Group],MATCH(Edges[[#This Row],[Vertex 1]],GroupVertices[Vertex],0)),1,1,"")</f>
        <v>2</v>
      </c>
      <c r="BE50" s="85" t="str">
        <f>REPLACE(INDEX(GroupVertices[Group],MATCH(Edges[[#This Row],[Vertex 2]],GroupVertices[Vertex],0)),1,1,"")</f>
        <v>2</v>
      </c>
      <c r="BF50" s="51">
        <v>0</v>
      </c>
      <c r="BG50" s="52">
        <v>0</v>
      </c>
      <c r="BH50" s="51">
        <v>0</v>
      </c>
      <c r="BI50" s="52">
        <v>0</v>
      </c>
      <c r="BJ50" s="51">
        <v>0</v>
      </c>
      <c r="BK50" s="52">
        <v>0</v>
      </c>
      <c r="BL50" s="51">
        <v>31</v>
      </c>
      <c r="BM50" s="52">
        <v>100</v>
      </c>
      <c r="BN50" s="51">
        <v>31</v>
      </c>
    </row>
    <row r="51" spans="1:66" ht="15">
      <c r="A51" s="84" t="s">
        <v>235</v>
      </c>
      <c r="B51" s="84" t="s">
        <v>234</v>
      </c>
      <c r="C51" s="53" t="s">
        <v>1075</v>
      </c>
      <c r="D51" s="54">
        <v>3</v>
      </c>
      <c r="E51" s="65" t="s">
        <v>132</v>
      </c>
      <c r="F51" s="55">
        <v>32</v>
      </c>
      <c r="G51" s="53"/>
      <c r="H51" s="57"/>
      <c r="I51" s="56"/>
      <c r="J51" s="56"/>
      <c r="K51" s="36" t="s">
        <v>65</v>
      </c>
      <c r="L51" s="83">
        <v>51</v>
      </c>
      <c r="M51" s="83"/>
      <c r="N51" s="63"/>
      <c r="O51" s="86" t="s">
        <v>250</v>
      </c>
      <c r="P51" s="88">
        <v>43704.3074537037</v>
      </c>
      <c r="Q51" s="86" t="s">
        <v>259</v>
      </c>
      <c r="R51" s="90" t="s">
        <v>267</v>
      </c>
      <c r="S51" s="86" t="s">
        <v>272</v>
      </c>
      <c r="T51" s="86" t="s">
        <v>275</v>
      </c>
      <c r="U51" s="86"/>
      <c r="V51" s="90" t="s">
        <v>303</v>
      </c>
      <c r="W51" s="88">
        <v>43704.3074537037</v>
      </c>
      <c r="X51" s="92">
        <v>43704</v>
      </c>
      <c r="Y51" s="94" t="s">
        <v>332</v>
      </c>
      <c r="Z51" s="90" t="s">
        <v>371</v>
      </c>
      <c r="AA51" s="86"/>
      <c r="AB51" s="86"/>
      <c r="AC51" s="94" t="s">
        <v>410</v>
      </c>
      <c r="AD51" s="86"/>
      <c r="AE51" s="86" t="b">
        <v>0</v>
      </c>
      <c r="AF51" s="86">
        <v>5</v>
      </c>
      <c r="AG51" s="94" t="s">
        <v>428</v>
      </c>
      <c r="AH51" s="86" t="b">
        <v>0</v>
      </c>
      <c r="AI51" s="86" t="s">
        <v>429</v>
      </c>
      <c r="AJ51" s="86"/>
      <c r="AK51" s="94" t="s">
        <v>428</v>
      </c>
      <c r="AL51" s="86" t="b">
        <v>0</v>
      </c>
      <c r="AM51" s="86">
        <v>0</v>
      </c>
      <c r="AN51" s="94" t="s">
        <v>428</v>
      </c>
      <c r="AO51" s="86" t="s">
        <v>433</v>
      </c>
      <c r="AP51" s="86" t="b">
        <v>0</v>
      </c>
      <c r="AQ51" s="94" t="s">
        <v>410</v>
      </c>
      <c r="AR51" s="86" t="s">
        <v>176</v>
      </c>
      <c r="AS51" s="86">
        <v>0</v>
      </c>
      <c r="AT51" s="86">
        <v>0</v>
      </c>
      <c r="AU51" s="86"/>
      <c r="AV51" s="86"/>
      <c r="AW51" s="86"/>
      <c r="AX51" s="86"/>
      <c r="AY51" s="86"/>
      <c r="AZ51" s="86"/>
      <c r="BA51" s="86"/>
      <c r="BB51" s="86"/>
      <c r="BC51">
        <v>1</v>
      </c>
      <c r="BD51" s="85" t="str">
        <f>REPLACE(INDEX(GroupVertices[Group],MATCH(Edges[[#This Row],[Vertex 1]],GroupVertices[Vertex],0)),1,1,"")</f>
        <v>2</v>
      </c>
      <c r="BE51" s="85" t="str">
        <f>REPLACE(INDEX(GroupVertices[Group],MATCH(Edges[[#This Row],[Vertex 2]],GroupVertices[Vertex],0)),1,1,"")</f>
        <v>2</v>
      </c>
      <c r="BF51" s="51"/>
      <c r="BG51" s="52"/>
      <c r="BH51" s="51"/>
      <c r="BI51" s="52"/>
      <c r="BJ51" s="51"/>
      <c r="BK51" s="52"/>
      <c r="BL51" s="51"/>
      <c r="BM51" s="52"/>
      <c r="BN51" s="51"/>
    </row>
    <row r="52" spans="1:66" ht="15">
      <c r="A52" s="84" t="s">
        <v>235</v>
      </c>
      <c r="B52" s="84" t="s">
        <v>238</v>
      </c>
      <c r="C52" s="53" t="s">
        <v>1075</v>
      </c>
      <c r="D52" s="54">
        <v>3</v>
      </c>
      <c r="E52" s="65" t="s">
        <v>132</v>
      </c>
      <c r="F52" s="55">
        <v>32</v>
      </c>
      <c r="G52" s="53"/>
      <c r="H52" s="57"/>
      <c r="I52" s="56"/>
      <c r="J52" s="56"/>
      <c r="K52" s="36" t="s">
        <v>65</v>
      </c>
      <c r="L52" s="83">
        <v>52</v>
      </c>
      <c r="M52" s="83"/>
      <c r="N52" s="63"/>
      <c r="O52" s="86" t="s">
        <v>251</v>
      </c>
      <c r="P52" s="88">
        <v>43704.30577546296</v>
      </c>
      <c r="Q52" s="86" t="s">
        <v>257</v>
      </c>
      <c r="R52" s="86"/>
      <c r="S52" s="86"/>
      <c r="T52" s="86"/>
      <c r="U52" s="86"/>
      <c r="V52" s="90" t="s">
        <v>303</v>
      </c>
      <c r="W52" s="88">
        <v>43704.30577546296</v>
      </c>
      <c r="X52" s="92">
        <v>43704</v>
      </c>
      <c r="Y52" s="94" t="s">
        <v>333</v>
      </c>
      <c r="Z52" s="90" t="s">
        <v>372</v>
      </c>
      <c r="AA52" s="86"/>
      <c r="AB52" s="86"/>
      <c r="AC52" s="94" t="s">
        <v>411</v>
      </c>
      <c r="AD52" s="86"/>
      <c r="AE52" s="86" t="b">
        <v>0</v>
      </c>
      <c r="AF52" s="86">
        <v>0</v>
      </c>
      <c r="AG52" s="94" t="s">
        <v>428</v>
      </c>
      <c r="AH52" s="86" t="b">
        <v>0</v>
      </c>
      <c r="AI52" s="86" t="s">
        <v>429</v>
      </c>
      <c r="AJ52" s="86"/>
      <c r="AK52" s="94" t="s">
        <v>428</v>
      </c>
      <c r="AL52" s="86" t="b">
        <v>0</v>
      </c>
      <c r="AM52" s="86">
        <v>9</v>
      </c>
      <c r="AN52" s="94" t="s">
        <v>416</v>
      </c>
      <c r="AO52" s="86" t="s">
        <v>433</v>
      </c>
      <c r="AP52" s="86" t="b">
        <v>0</v>
      </c>
      <c r="AQ52" s="94" t="s">
        <v>416</v>
      </c>
      <c r="AR52" s="86" t="s">
        <v>176</v>
      </c>
      <c r="AS52" s="86">
        <v>0</v>
      </c>
      <c r="AT52" s="86">
        <v>0</v>
      </c>
      <c r="AU52" s="86"/>
      <c r="AV52" s="86"/>
      <c r="AW52" s="86"/>
      <c r="AX52" s="86"/>
      <c r="AY52" s="86"/>
      <c r="AZ52" s="86"/>
      <c r="BA52" s="86"/>
      <c r="BB52" s="86"/>
      <c r="BC52">
        <v>1</v>
      </c>
      <c r="BD52" s="85" t="str">
        <f>REPLACE(INDEX(GroupVertices[Group],MATCH(Edges[[#This Row],[Vertex 1]],GroupVertices[Vertex],0)),1,1,"")</f>
        <v>2</v>
      </c>
      <c r="BE52" s="85" t="str">
        <f>REPLACE(INDEX(GroupVertices[Group],MATCH(Edges[[#This Row],[Vertex 2]],GroupVertices[Vertex],0)),1,1,"")</f>
        <v>2</v>
      </c>
      <c r="BF52" s="51">
        <v>0</v>
      </c>
      <c r="BG52" s="52">
        <v>0</v>
      </c>
      <c r="BH52" s="51">
        <v>0</v>
      </c>
      <c r="BI52" s="52">
        <v>0</v>
      </c>
      <c r="BJ52" s="51">
        <v>0</v>
      </c>
      <c r="BK52" s="52">
        <v>0</v>
      </c>
      <c r="BL52" s="51">
        <v>31</v>
      </c>
      <c r="BM52" s="52">
        <v>100</v>
      </c>
      <c r="BN52" s="51">
        <v>31</v>
      </c>
    </row>
    <row r="53" spans="1:66" ht="15">
      <c r="A53" s="84" t="s">
        <v>235</v>
      </c>
      <c r="B53" s="84" t="s">
        <v>238</v>
      </c>
      <c r="C53" s="53" t="s">
        <v>1075</v>
      </c>
      <c r="D53" s="54">
        <v>3</v>
      </c>
      <c r="E53" s="65" t="s">
        <v>132</v>
      </c>
      <c r="F53" s="55">
        <v>32</v>
      </c>
      <c r="G53" s="53"/>
      <c r="H53" s="57"/>
      <c r="I53" s="56"/>
      <c r="J53" s="56"/>
      <c r="K53" s="36" t="s">
        <v>65</v>
      </c>
      <c r="L53" s="83">
        <v>53</v>
      </c>
      <c r="M53" s="83"/>
      <c r="N53" s="63"/>
      <c r="O53" s="86" t="s">
        <v>250</v>
      </c>
      <c r="P53" s="88">
        <v>43704.3074537037</v>
      </c>
      <c r="Q53" s="86" t="s">
        <v>259</v>
      </c>
      <c r="R53" s="90" t="s">
        <v>267</v>
      </c>
      <c r="S53" s="86" t="s">
        <v>272</v>
      </c>
      <c r="T53" s="86" t="s">
        <v>275</v>
      </c>
      <c r="U53" s="86"/>
      <c r="V53" s="90" t="s">
        <v>303</v>
      </c>
      <c r="W53" s="88">
        <v>43704.3074537037</v>
      </c>
      <c r="X53" s="92">
        <v>43704</v>
      </c>
      <c r="Y53" s="94" t="s">
        <v>332</v>
      </c>
      <c r="Z53" s="90" t="s">
        <v>371</v>
      </c>
      <c r="AA53" s="86"/>
      <c r="AB53" s="86"/>
      <c r="AC53" s="94" t="s">
        <v>410</v>
      </c>
      <c r="AD53" s="86"/>
      <c r="AE53" s="86" t="b">
        <v>0</v>
      </c>
      <c r="AF53" s="86">
        <v>5</v>
      </c>
      <c r="AG53" s="94" t="s">
        <v>428</v>
      </c>
      <c r="AH53" s="86" t="b">
        <v>0</v>
      </c>
      <c r="AI53" s="86" t="s">
        <v>429</v>
      </c>
      <c r="AJ53" s="86"/>
      <c r="AK53" s="94" t="s">
        <v>428</v>
      </c>
      <c r="AL53" s="86" t="b">
        <v>0</v>
      </c>
      <c r="AM53" s="86">
        <v>0</v>
      </c>
      <c r="AN53" s="94" t="s">
        <v>428</v>
      </c>
      <c r="AO53" s="86" t="s">
        <v>433</v>
      </c>
      <c r="AP53" s="86" t="b">
        <v>0</v>
      </c>
      <c r="AQ53" s="94" t="s">
        <v>410</v>
      </c>
      <c r="AR53" s="86" t="s">
        <v>176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2</v>
      </c>
      <c r="BF53" s="51">
        <v>0</v>
      </c>
      <c r="BG53" s="52">
        <v>0</v>
      </c>
      <c r="BH53" s="51">
        <v>0</v>
      </c>
      <c r="BI53" s="52">
        <v>0</v>
      </c>
      <c r="BJ53" s="51">
        <v>0</v>
      </c>
      <c r="BK53" s="52">
        <v>0</v>
      </c>
      <c r="BL53" s="51">
        <v>32</v>
      </c>
      <c r="BM53" s="52">
        <v>100</v>
      </c>
      <c r="BN53" s="51">
        <v>32</v>
      </c>
    </row>
    <row r="54" spans="1:66" ht="15">
      <c r="A54" s="84" t="s">
        <v>236</v>
      </c>
      <c r="B54" s="84" t="s">
        <v>236</v>
      </c>
      <c r="C54" s="53" t="s">
        <v>1075</v>
      </c>
      <c r="D54" s="54">
        <v>3</v>
      </c>
      <c r="E54" s="65" t="s">
        <v>132</v>
      </c>
      <c r="F54" s="55">
        <v>32</v>
      </c>
      <c r="G54" s="53"/>
      <c r="H54" s="57"/>
      <c r="I54" s="56"/>
      <c r="J54" s="56"/>
      <c r="K54" s="36" t="s">
        <v>65</v>
      </c>
      <c r="L54" s="83">
        <v>54</v>
      </c>
      <c r="M54" s="83"/>
      <c r="N54" s="63"/>
      <c r="O54" s="86" t="s">
        <v>176</v>
      </c>
      <c r="P54" s="88">
        <v>43704.812418981484</v>
      </c>
      <c r="Q54" s="86" t="s">
        <v>260</v>
      </c>
      <c r="R54" s="86"/>
      <c r="S54" s="86"/>
      <c r="T54" s="86" t="s">
        <v>276</v>
      </c>
      <c r="U54" s="86"/>
      <c r="V54" s="90" t="s">
        <v>304</v>
      </c>
      <c r="W54" s="88">
        <v>43704.812418981484</v>
      </c>
      <c r="X54" s="92">
        <v>43704</v>
      </c>
      <c r="Y54" s="94" t="s">
        <v>334</v>
      </c>
      <c r="Z54" s="90" t="s">
        <v>373</v>
      </c>
      <c r="AA54" s="86"/>
      <c r="AB54" s="86"/>
      <c r="AC54" s="94" t="s">
        <v>412</v>
      </c>
      <c r="AD54" s="86"/>
      <c r="AE54" s="86" t="b">
        <v>0</v>
      </c>
      <c r="AF54" s="86">
        <v>1</v>
      </c>
      <c r="AG54" s="94" t="s">
        <v>428</v>
      </c>
      <c r="AH54" s="86" t="b">
        <v>0</v>
      </c>
      <c r="AI54" s="86" t="s">
        <v>429</v>
      </c>
      <c r="AJ54" s="86"/>
      <c r="AK54" s="94" t="s">
        <v>428</v>
      </c>
      <c r="AL54" s="86" t="b">
        <v>0</v>
      </c>
      <c r="AM54" s="86">
        <v>0</v>
      </c>
      <c r="AN54" s="94" t="s">
        <v>428</v>
      </c>
      <c r="AO54" s="86" t="s">
        <v>433</v>
      </c>
      <c r="AP54" s="86" t="b">
        <v>0</v>
      </c>
      <c r="AQ54" s="94" t="s">
        <v>412</v>
      </c>
      <c r="AR54" s="86" t="s">
        <v>176</v>
      </c>
      <c r="AS54" s="86">
        <v>0</v>
      </c>
      <c r="AT54" s="86">
        <v>0</v>
      </c>
      <c r="AU54" s="86"/>
      <c r="AV54" s="86"/>
      <c r="AW54" s="86"/>
      <c r="AX54" s="86"/>
      <c r="AY54" s="86"/>
      <c r="AZ54" s="86"/>
      <c r="BA54" s="86"/>
      <c r="BB54" s="86"/>
      <c r="BC54">
        <v>1</v>
      </c>
      <c r="BD54" s="85" t="str">
        <f>REPLACE(INDEX(GroupVertices[Group],MATCH(Edges[[#This Row],[Vertex 1]],GroupVertices[Vertex],0)),1,1,"")</f>
        <v>6</v>
      </c>
      <c r="BE54" s="85" t="str">
        <f>REPLACE(INDEX(GroupVertices[Group],MATCH(Edges[[#This Row],[Vertex 2]],GroupVertices[Vertex],0)),1,1,"")</f>
        <v>6</v>
      </c>
      <c r="BF54" s="51">
        <v>0</v>
      </c>
      <c r="BG54" s="52">
        <v>0</v>
      </c>
      <c r="BH54" s="51">
        <v>0</v>
      </c>
      <c r="BI54" s="52">
        <v>0</v>
      </c>
      <c r="BJ54" s="51">
        <v>0</v>
      </c>
      <c r="BK54" s="52">
        <v>0</v>
      </c>
      <c r="BL54" s="51">
        <v>8</v>
      </c>
      <c r="BM54" s="52">
        <v>100</v>
      </c>
      <c r="BN54" s="51">
        <v>8</v>
      </c>
    </row>
    <row r="55" spans="1:66" ht="30">
      <c r="A55" s="84" t="s">
        <v>237</v>
      </c>
      <c r="B55" s="84" t="s">
        <v>241</v>
      </c>
      <c r="C55" s="53" t="s">
        <v>1076</v>
      </c>
      <c r="D55" s="54">
        <v>10</v>
      </c>
      <c r="E55" s="65" t="s">
        <v>136</v>
      </c>
      <c r="F55" s="55">
        <v>6</v>
      </c>
      <c r="G55" s="53"/>
      <c r="H55" s="57"/>
      <c r="I55" s="56"/>
      <c r="J55" s="56"/>
      <c r="K55" s="36" t="s">
        <v>65</v>
      </c>
      <c r="L55" s="83">
        <v>55</v>
      </c>
      <c r="M55" s="83"/>
      <c r="N55" s="63"/>
      <c r="O55" s="86" t="s">
        <v>251</v>
      </c>
      <c r="P55" s="88">
        <v>43700.98678240741</v>
      </c>
      <c r="Q55" s="86" t="s">
        <v>253</v>
      </c>
      <c r="R55" s="86"/>
      <c r="S55" s="86"/>
      <c r="T55" s="86"/>
      <c r="U55" s="86"/>
      <c r="V55" s="90" t="s">
        <v>305</v>
      </c>
      <c r="W55" s="88">
        <v>43700.98678240741</v>
      </c>
      <c r="X55" s="92">
        <v>43700</v>
      </c>
      <c r="Y55" s="94" t="s">
        <v>335</v>
      </c>
      <c r="Z55" s="90" t="s">
        <v>374</v>
      </c>
      <c r="AA55" s="86"/>
      <c r="AB55" s="86"/>
      <c r="AC55" s="94" t="s">
        <v>413</v>
      </c>
      <c r="AD55" s="86"/>
      <c r="AE55" s="86" t="b">
        <v>0</v>
      </c>
      <c r="AF55" s="86">
        <v>0</v>
      </c>
      <c r="AG55" s="94" t="s">
        <v>428</v>
      </c>
      <c r="AH55" s="86" t="b">
        <v>0</v>
      </c>
      <c r="AI55" s="86" t="s">
        <v>429</v>
      </c>
      <c r="AJ55" s="86"/>
      <c r="AK55" s="94" t="s">
        <v>428</v>
      </c>
      <c r="AL55" s="86" t="b">
        <v>0</v>
      </c>
      <c r="AM55" s="86">
        <v>10</v>
      </c>
      <c r="AN55" s="94" t="s">
        <v>419</v>
      </c>
      <c r="AO55" s="86" t="s">
        <v>431</v>
      </c>
      <c r="AP55" s="86" t="b">
        <v>0</v>
      </c>
      <c r="AQ55" s="94" t="s">
        <v>419</v>
      </c>
      <c r="AR55" s="86" t="s">
        <v>176</v>
      </c>
      <c r="AS55" s="86">
        <v>0</v>
      </c>
      <c r="AT55" s="86">
        <v>0</v>
      </c>
      <c r="AU55" s="86"/>
      <c r="AV55" s="86"/>
      <c r="AW55" s="86"/>
      <c r="AX55" s="86"/>
      <c r="AY55" s="86"/>
      <c r="AZ55" s="86"/>
      <c r="BA55" s="86"/>
      <c r="BB55" s="86"/>
      <c r="BC55">
        <v>3</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30">
      <c r="A56" s="84" t="s">
        <v>237</v>
      </c>
      <c r="B56" s="84" t="s">
        <v>240</v>
      </c>
      <c r="C56" s="53" t="s">
        <v>1077</v>
      </c>
      <c r="D56" s="54">
        <v>10</v>
      </c>
      <c r="E56" s="65" t="s">
        <v>136</v>
      </c>
      <c r="F56" s="55">
        <v>19</v>
      </c>
      <c r="G56" s="53"/>
      <c r="H56" s="57"/>
      <c r="I56" s="56"/>
      <c r="J56" s="56"/>
      <c r="K56" s="36" t="s">
        <v>65</v>
      </c>
      <c r="L56" s="83">
        <v>56</v>
      </c>
      <c r="M56" s="83"/>
      <c r="N56" s="63"/>
      <c r="O56" s="86" t="s">
        <v>250</v>
      </c>
      <c r="P56" s="88">
        <v>43700.98678240741</v>
      </c>
      <c r="Q56" s="86" t="s">
        <v>253</v>
      </c>
      <c r="R56" s="86"/>
      <c r="S56" s="86"/>
      <c r="T56" s="86"/>
      <c r="U56" s="86"/>
      <c r="V56" s="90" t="s">
        <v>305</v>
      </c>
      <c r="W56" s="88">
        <v>43700.98678240741</v>
      </c>
      <c r="X56" s="92">
        <v>43700</v>
      </c>
      <c r="Y56" s="94" t="s">
        <v>335</v>
      </c>
      <c r="Z56" s="90" t="s">
        <v>374</v>
      </c>
      <c r="AA56" s="86"/>
      <c r="AB56" s="86"/>
      <c r="AC56" s="94" t="s">
        <v>413</v>
      </c>
      <c r="AD56" s="86"/>
      <c r="AE56" s="86" t="b">
        <v>0</v>
      </c>
      <c r="AF56" s="86">
        <v>0</v>
      </c>
      <c r="AG56" s="94" t="s">
        <v>428</v>
      </c>
      <c r="AH56" s="86" t="b">
        <v>0</v>
      </c>
      <c r="AI56" s="86" t="s">
        <v>429</v>
      </c>
      <c r="AJ56" s="86"/>
      <c r="AK56" s="94" t="s">
        <v>428</v>
      </c>
      <c r="AL56" s="86" t="b">
        <v>0</v>
      </c>
      <c r="AM56" s="86">
        <v>10</v>
      </c>
      <c r="AN56" s="94" t="s">
        <v>419</v>
      </c>
      <c r="AO56" s="86" t="s">
        <v>431</v>
      </c>
      <c r="AP56" s="86" t="b">
        <v>0</v>
      </c>
      <c r="AQ56" s="94" t="s">
        <v>419</v>
      </c>
      <c r="AR56" s="86" t="s">
        <v>176</v>
      </c>
      <c r="AS56" s="86">
        <v>0</v>
      </c>
      <c r="AT56" s="86">
        <v>0</v>
      </c>
      <c r="AU56" s="86"/>
      <c r="AV56" s="86"/>
      <c r="AW56" s="86"/>
      <c r="AX56" s="86"/>
      <c r="AY56" s="86"/>
      <c r="AZ56" s="86"/>
      <c r="BA56" s="86"/>
      <c r="BB56" s="86"/>
      <c r="BC56">
        <v>2</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30">
      <c r="A57" s="84" t="s">
        <v>237</v>
      </c>
      <c r="B57" s="84" t="s">
        <v>244</v>
      </c>
      <c r="C57" s="53" t="s">
        <v>1077</v>
      </c>
      <c r="D57" s="54">
        <v>10</v>
      </c>
      <c r="E57" s="65" t="s">
        <v>136</v>
      </c>
      <c r="F57" s="55">
        <v>19</v>
      </c>
      <c r="G57" s="53"/>
      <c r="H57" s="57"/>
      <c r="I57" s="56"/>
      <c r="J57" s="56"/>
      <c r="K57" s="36" t="s">
        <v>65</v>
      </c>
      <c r="L57" s="83">
        <v>57</v>
      </c>
      <c r="M57" s="83"/>
      <c r="N57" s="63"/>
      <c r="O57" s="86" t="s">
        <v>250</v>
      </c>
      <c r="P57" s="88">
        <v>43700.98678240741</v>
      </c>
      <c r="Q57" s="86" t="s">
        <v>253</v>
      </c>
      <c r="R57" s="86"/>
      <c r="S57" s="86"/>
      <c r="T57" s="86"/>
      <c r="U57" s="86"/>
      <c r="V57" s="90" t="s">
        <v>305</v>
      </c>
      <c r="W57" s="88">
        <v>43700.98678240741</v>
      </c>
      <c r="X57" s="92">
        <v>43700</v>
      </c>
      <c r="Y57" s="94" t="s">
        <v>335</v>
      </c>
      <c r="Z57" s="90" t="s">
        <v>374</v>
      </c>
      <c r="AA57" s="86"/>
      <c r="AB57" s="86"/>
      <c r="AC57" s="94" t="s">
        <v>413</v>
      </c>
      <c r="AD57" s="86"/>
      <c r="AE57" s="86" t="b">
        <v>0</v>
      </c>
      <c r="AF57" s="86">
        <v>0</v>
      </c>
      <c r="AG57" s="94" t="s">
        <v>428</v>
      </c>
      <c r="AH57" s="86" t="b">
        <v>0</v>
      </c>
      <c r="AI57" s="86" t="s">
        <v>429</v>
      </c>
      <c r="AJ57" s="86"/>
      <c r="AK57" s="94" t="s">
        <v>428</v>
      </c>
      <c r="AL57" s="86" t="b">
        <v>0</v>
      </c>
      <c r="AM57" s="86">
        <v>10</v>
      </c>
      <c r="AN57" s="94" t="s">
        <v>419</v>
      </c>
      <c r="AO57" s="86" t="s">
        <v>431</v>
      </c>
      <c r="AP57" s="86" t="b">
        <v>0</v>
      </c>
      <c r="AQ57" s="94" t="s">
        <v>419</v>
      </c>
      <c r="AR57" s="86" t="s">
        <v>176</v>
      </c>
      <c r="AS57" s="86">
        <v>0</v>
      </c>
      <c r="AT57" s="86">
        <v>0</v>
      </c>
      <c r="AU57" s="86"/>
      <c r="AV57" s="86"/>
      <c r="AW57" s="86"/>
      <c r="AX57" s="86"/>
      <c r="AY57" s="86"/>
      <c r="AZ57" s="86"/>
      <c r="BA57" s="86"/>
      <c r="BB57" s="86"/>
      <c r="BC57">
        <v>2</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30">
      <c r="A58" s="84" t="s">
        <v>237</v>
      </c>
      <c r="B58" s="84" t="s">
        <v>242</v>
      </c>
      <c r="C58" s="53" t="s">
        <v>1076</v>
      </c>
      <c r="D58" s="54">
        <v>10</v>
      </c>
      <c r="E58" s="65" t="s">
        <v>136</v>
      </c>
      <c r="F58" s="55">
        <v>6</v>
      </c>
      <c r="G58" s="53"/>
      <c r="H58" s="57"/>
      <c r="I58" s="56"/>
      <c r="J58" s="56"/>
      <c r="K58" s="36" t="s">
        <v>65</v>
      </c>
      <c r="L58" s="83">
        <v>58</v>
      </c>
      <c r="M58" s="83"/>
      <c r="N58" s="63"/>
      <c r="O58" s="86" t="s">
        <v>250</v>
      </c>
      <c r="P58" s="88">
        <v>43700.98678240741</v>
      </c>
      <c r="Q58" s="86" t="s">
        <v>253</v>
      </c>
      <c r="R58" s="86"/>
      <c r="S58" s="86"/>
      <c r="T58" s="86"/>
      <c r="U58" s="86"/>
      <c r="V58" s="90" t="s">
        <v>305</v>
      </c>
      <c r="W58" s="88">
        <v>43700.98678240741</v>
      </c>
      <c r="X58" s="92">
        <v>43700</v>
      </c>
      <c r="Y58" s="94" t="s">
        <v>335</v>
      </c>
      <c r="Z58" s="90" t="s">
        <v>374</v>
      </c>
      <c r="AA58" s="86"/>
      <c r="AB58" s="86"/>
      <c r="AC58" s="94" t="s">
        <v>413</v>
      </c>
      <c r="AD58" s="86"/>
      <c r="AE58" s="86" t="b">
        <v>0</v>
      </c>
      <c r="AF58" s="86">
        <v>0</v>
      </c>
      <c r="AG58" s="94" t="s">
        <v>428</v>
      </c>
      <c r="AH58" s="86" t="b">
        <v>0</v>
      </c>
      <c r="AI58" s="86" t="s">
        <v>429</v>
      </c>
      <c r="AJ58" s="86"/>
      <c r="AK58" s="94" t="s">
        <v>428</v>
      </c>
      <c r="AL58" s="86" t="b">
        <v>0</v>
      </c>
      <c r="AM58" s="86">
        <v>10</v>
      </c>
      <c r="AN58" s="94" t="s">
        <v>419</v>
      </c>
      <c r="AO58" s="86" t="s">
        <v>431</v>
      </c>
      <c r="AP58" s="86" t="b">
        <v>0</v>
      </c>
      <c r="AQ58" s="94" t="s">
        <v>419</v>
      </c>
      <c r="AR58" s="86" t="s">
        <v>176</v>
      </c>
      <c r="AS58" s="86">
        <v>0</v>
      </c>
      <c r="AT58" s="86">
        <v>0</v>
      </c>
      <c r="AU58" s="86"/>
      <c r="AV58" s="86"/>
      <c r="AW58" s="86"/>
      <c r="AX58" s="86"/>
      <c r="AY58" s="86"/>
      <c r="AZ58" s="86"/>
      <c r="BA58" s="86"/>
      <c r="BB58" s="86"/>
      <c r="BC58">
        <v>3</v>
      </c>
      <c r="BD58" s="85" t="str">
        <f>REPLACE(INDEX(GroupVertices[Group],MATCH(Edges[[#This Row],[Vertex 1]],GroupVertices[Vertex],0)),1,1,"")</f>
        <v>1</v>
      </c>
      <c r="BE58" s="85" t="str">
        <f>REPLACE(INDEX(GroupVertices[Group],MATCH(Edges[[#This Row],[Vertex 2]],GroupVertices[Vertex],0)),1,1,"")</f>
        <v>1</v>
      </c>
      <c r="BF58" s="51">
        <v>1</v>
      </c>
      <c r="BG58" s="52">
        <v>2.4390243902439024</v>
      </c>
      <c r="BH58" s="51">
        <v>0</v>
      </c>
      <c r="BI58" s="52">
        <v>0</v>
      </c>
      <c r="BJ58" s="51">
        <v>0</v>
      </c>
      <c r="BK58" s="52">
        <v>0</v>
      </c>
      <c r="BL58" s="51">
        <v>40</v>
      </c>
      <c r="BM58" s="52">
        <v>97.5609756097561</v>
      </c>
      <c r="BN58" s="51">
        <v>41</v>
      </c>
    </row>
    <row r="59" spans="1:66" ht="30">
      <c r="A59" s="84" t="s">
        <v>237</v>
      </c>
      <c r="B59" s="84" t="s">
        <v>241</v>
      </c>
      <c r="C59" s="53" t="s">
        <v>1076</v>
      </c>
      <c r="D59" s="54">
        <v>10</v>
      </c>
      <c r="E59" s="65" t="s">
        <v>136</v>
      </c>
      <c r="F59" s="55">
        <v>6</v>
      </c>
      <c r="G59" s="53"/>
      <c r="H59" s="57"/>
      <c r="I59" s="56"/>
      <c r="J59" s="56"/>
      <c r="K59" s="36" t="s">
        <v>65</v>
      </c>
      <c r="L59" s="83">
        <v>59</v>
      </c>
      <c r="M59" s="83"/>
      <c r="N59" s="63"/>
      <c r="O59" s="86" t="s">
        <v>251</v>
      </c>
      <c r="P59" s="88">
        <v>43704.979537037034</v>
      </c>
      <c r="Q59" s="86" t="s">
        <v>261</v>
      </c>
      <c r="R59" s="86"/>
      <c r="S59" s="86"/>
      <c r="T59" s="86" t="s">
        <v>276</v>
      </c>
      <c r="U59" s="86"/>
      <c r="V59" s="90" t="s">
        <v>305</v>
      </c>
      <c r="W59" s="88">
        <v>43704.979537037034</v>
      </c>
      <c r="X59" s="92">
        <v>43704</v>
      </c>
      <c r="Y59" s="94" t="s">
        <v>336</v>
      </c>
      <c r="Z59" s="90" t="s">
        <v>375</v>
      </c>
      <c r="AA59" s="86"/>
      <c r="AB59" s="86"/>
      <c r="AC59" s="94" t="s">
        <v>414</v>
      </c>
      <c r="AD59" s="86"/>
      <c r="AE59" s="86" t="b">
        <v>0</v>
      </c>
      <c r="AF59" s="86">
        <v>0</v>
      </c>
      <c r="AG59" s="94" t="s">
        <v>428</v>
      </c>
      <c r="AH59" s="86" t="b">
        <v>0</v>
      </c>
      <c r="AI59" s="86" t="s">
        <v>429</v>
      </c>
      <c r="AJ59" s="86"/>
      <c r="AK59" s="94" t="s">
        <v>428</v>
      </c>
      <c r="AL59" s="86" t="b">
        <v>0</v>
      </c>
      <c r="AM59" s="86">
        <v>3</v>
      </c>
      <c r="AN59" s="94" t="s">
        <v>425</v>
      </c>
      <c r="AO59" s="86" t="s">
        <v>431</v>
      </c>
      <c r="AP59" s="86" t="b">
        <v>0</v>
      </c>
      <c r="AQ59" s="94" t="s">
        <v>425</v>
      </c>
      <c r="AR59" s="86" t="s">
        <v>176</v>
      </c>
      <c r="AS59" s="86">
        <v>0</v>
      </c>
      <c r="AT59" s="86">
        <v>0</v>
      </c>
      <c r="AU59" s="86"/>
      <c r="AV59" s="86"/>
      <c r="AW59" s="86"/>
      <c r="AX59" s="86"/>
      <c r="AY59" s="86"/>
      <c r="AZ59" s="86"/>
      <c r="BA59" s="86"/>
      <c r="BB59" s="86"/>
      <c r="BC59">
        <v>3</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30">
      <c r="A60" s="84" t="s">
        <v>237</v>
      </c>
      <c r="B60" s="84" t="s">
        <v>242</v>
      </c>
      <c r="C60" s="53" t="s">
        <v>1076</v>
      </c>
      <c r="D60" s="54">
        <v>10</v>
      </c>
      <c r="E60" s="65" t="s">
        <v>136</v>
      </c>
      <c r="F60" s="55">
        <v>6</v>
      </c>
      <c r="G60" s="53"/>
      <c r="H60" s="57"/>
      <c r="I60" s="56"/>
      <c r="J60" s="56"/>
      <c r="K60" s="36" t="s">
        <v>65</v>
      </c>
      <c r="L60" s="83">
        <v>60</v>
      </c>
      <c r="M60" s="83"/>
      <c r="N60" s="63"/>
      <c r="O60" s="86" t="s">
        <v>250</v>
      </c>
      <c r="P60" s="88">
        <v>43704.979537037034</v>
      </c>
      <c r="Q60" s="86" t="s">
        <v>261</v>
      </c>
      <c r="R60" s="86"/>
      <c r="S60" s="86"/>
      <c r="T60" s="86" t="s">
        <v>276</v>
      </c>
      <c r="U60" s="86"/>
      <c r="V60" s="90" t="s">
        <v>305</v>
      </c>
      <c r="W60" s="88">
        <v>43704.979537037034</v>
      </c>
      <c r="X60" s="92">
        <v>43704</v>
      </c>
      <c r="Y60" s="94" t="s">
        <v>336</v>
      </c>
      <c r="Z60" s="90" t="s">
        <v>375</v>
      </c>
      <c r="AA60" s="86"/>
      <c r="AB60" s="86"/>
      <c r="AC60" s="94" t="s">
        <v>414</v>
      </c>
      <c r="AD60" s="86"/>
      <c r="AE60" s="86" t="b">
        <v>0</v>
      </c>
      <c r="AF60" s="86">
        <v>0</v>
      </c>
      <c r="AG60" s="94" t="s">
        <v>428</v>
      </c>
      <c r="AH60" s="86" t="b">
        <v>0</v>
      </c>
      <c r="AI60" s="86" t="s">
        <v>429</v>
      </c>
      <c r="AJ60" s="86"/>
      <c r="AK60" s="94" t="s">
        <v>428</v>
      </c>
      <c r="AL60" s="86" t="b">
        <v>0</v>
      </c>
      <c r="AM60" s="86">
        <v>3</v>
      </c>
      <c r="AN60" s="94" t="s">
        <v>425</v>
      </c>
      <c r="AO60" s="86" t="s">
        <v>431</v>
      </c>
      <c r="AP60" s="86" t="b">
        <v>0</v>
      </c>
      <c r="AQ60" s="94" t="s">
        <v>425</v>
      </c>
      <c r="AR60" s="86" t="s">
        <v>176</v>
      </c>
      <c r="AS60" s="86">
        <v>0</v>
      </c>
      <c r="AT60" s="86">
        <v>0</v>
      </c>
      <c r="AU60" s="86"/>
      <c r="AV60" s="86"/>
      <c r="AW60" s="86"/>
      <c r="AX60" s="86"/>
      <c r="AY60" s="86"/>
      <c r="AZ60" s="86"/>
      <c r="BA60" s="86"/>
      <c r="BB60" s="86"/>
      <c r="BC60">
        <v>3</v>
      </c>
      <c r="BD60" s="85" t="str">
        <f>REPLACE(INDEX(GroupVertices[Group],MATCH(Edges[[#This Row],[Vertex 1]],GroupVertices[Vertex],0)),1,1,"")</f>
        <v>1</v>
      </c>
      <c r="BE60" s="85" t="str">
        <f>REPLACE(INDEX(GroupVertices[Group],MATCH(Edges[[#This Row],[Vertex 2]],GroupVertices[Vertex],0)),1,1,"")</f>
        <v>1</v>
      </c>
      <c r="BF60" s="51">
        <v>2</v>
      </c>
      <c r="BG60" s="52">
        <v>4.25531914893617</v>
      </c>
      <c r="BH60" s="51">
        <v>0</v>
      </c>
      <c r="BI60" s="52">
        <v>0</v>
      </c>
      <c r="BJ60" s="51">
        <v>0</v>
      </c>
      <c r="BK60" s="52">
        <v>0</v>
      </c>
      <c r="BL60" s="51">
        <v>45</v>
      </c>
      <c r="BM60" s="52">
        <v>95.74468085106383</v>
      </c>
      <c r="BN60" s="51">
        <v>47</v>
      </c>
    </row>
    <row r="61" spans="1:66" ht="30">
      <c r="A61" s="84" t="s">
        <v>237</v>
      </c>
      <c r="B61" s="84" t="s">
        <v>241</v>
      </c>
      <c r="C61" s="53" t="s">
        <v>1076</v>
      </c>
      <c r="D61" s="54">
        <v>10</v>
      </c>
      <c r="E61" s="65" t="s">
        <v>136</v>
      </c>
      <c r="F61" s="55">
        <v>6</v>
      </c>
      <c r="G61" s="53"/>
      <c r="H61" s="57"/>
      <c r="I61" s="56"/>
      <c r="J61" s="56"/>
      <c r="K61" s="36" t="s">
        <v>65</v>
      </c>
      <c r="L61" s="83">
        <v>61</v>
      </c>
      <c r="M61" s="83"/>
      <c r="N61" s="63"/>
      <c r="O61" s="86" t="s">
        <v>251</v>
      </c>
      <c r="P61" s="88">
        <v>43704.979780092595</v>
      </c>
      <c r="Q61" s="86" t="s">
        <v>262</v>
      </c>
      <c r="R61" s="86"/>
      <c r="S61" s="86"/>
      <c r="T61" s="86" t="s">
        <v>277</v>
      </c>
      <c r="U61" s="86"/>
      <c r="V61" s="90" t="s">
        <v>305</v>
      </c>
      <c r="W61" s="88">
        <v>43704.979780092595</v>
      </c>
      <c r="X61" s="92">
        <v>43704</v>
      </c>
      <c r="Y61" s="94" t="s">
        <v>337</v>
      </c>
      <c r="Z61" s="90" t="s">
        <v>376</v>
      </c>
      <c r="AA61" s="86"/>
      <c r="AB61" s="86"/>
      <c r="AC61" s="94" t="s">
        <v>415</v>
      </c>
      <c r="AD61" s="86"/>
      <c r="AE61" s="86" t="b">
        <v>0</v>
      </c>
      <c r="AF61" s="86">
        <v>0</v>
      </c>
      <c r="AG61" s="94" t="s">
        <v>428</v>
      </c>
      <c r="AH61" s="86" t="b">
        <v>0</v>
      </c>
      <c r="AI61" s="86" t="s">
        <v>429</v>
      </c>
      <c r="AJ61" s="86"/>
      <c r="AK61" s="94" t="s">
        <v>428</v>
      </c>
      <c r="AL61" s="86" t="b">
        <v>0</v>
      </c>
      <c r="AM61" s="86">
        <v>3</v>
      </c>
      <c r="AN61" s="94" t="s">
        <v>420</v>
      </c>
      <c r="AO61" s="86" t="s">
        <v>431</v>
      </c>
      <c r="AP61" s="86" t="b">
        <v>0</v>
      </c>
      <c r="AQ61" s="94" t="s">
        <v>420</v>
      </c>
      <c r="AR61" s="86" t="s">
        <v>176</v>
      </c>
      <c r="AS61" s="86">
        <v>0</v>
      </c>
      <c r="AT61" s="86">
        <v>0</v>
      </c>
      <c r="AU61" s="86"/>
      <c r="AV61" s="86"/>
      <c r="AW61" s="86"/>
      <c r="AX61" s="86"/>
      <c r="AY61" s="86"/>
      <c r="AZ61" s="86"/>
      <c r="BA61" s="86"/>
      <c r="BB61" s="86"/>
      <c r="BC61">
        <v>3</v>
      </c>
      <c r="BD61" s="85" t="str">
        <f>REPLACE(INDEX(GroupVertices[Group],MATCH(Edges[[#This Row],[Vertex 1]],GroupVertices[Vertex],0)),1,1,"")</f>
        <v>1</v>
      </c>
      <c r="BE61" s="85" t="str">
        <f>REPLACE(INDEX(GroupVertices[Group],MATCH(Edges[[#This Row],[Vertex 2]],GroupVertices[Vertex],0)),1,1,"")</f>
        <v>1</v>
      </c>
      <c r="BF61" s="51"/>
      <c r="BG61" s="52"/>
      <c r="BH61" s="51"/>
      <c r="BI61" s="52"/>
      <c r="BJ61" s="51"/>
      <c r="BK61" s="52"/>
      <c r="BL61" s="51"/>
      <c r="BM61" s="52"/>
      <c r="BN61" s="51"/>
    </row>
    <row r="62" spans="1:66" ht="30">
      <c r="A62" s="84" t="s">
        <v>237</v>
      </c>
      <c r="B62" s="84" t="s">
        <v>242</v>
      </c>
      <c r="C62" s="53" t="s">
        <v>1076</v>
      </c>
      <c r="D62" s="54">
        <v>10</v>
      </c>
      <c r="E62" s="65" t="s">
        <v>136</v>
      </c>
      <c r="F62" s="55">
        <v>6</v>
      </c>
      <c r="G62" s="53"/>
      <c r="H62" s="57"/>
      <c r="I62" s="56"/>
      <c r="J62" s="56"/>
      <c r="K62" s="36" t="s">
        <v>65</v>
      </c>
      <c r="L62" s="83">
        <v>62</v>
      </c>
      <c r="M62" s="83"/>
      <c r="N62" s="63"/>
      <c r="O62" s="86" t="s">
        <v>250</v>
      </c>
      <c r="P62" s="88">
        <v>43704.979780092595</v>
      </c>
      <c r="Q62" s="86" t="s">
        <v>262</v>
      </c>
      <c r="R62" s="86"/>
      <c r="S62" s="86"/>
      <c r="T62" s="86" t="s">
        <v>277</v>
      </c>
      <c r="U62" s="86"/>
      <c r="V62" s="90" t="s">
        <v>305</v>
      </c>
      <c r="W62" s="88">
        <v>43704.979780092595</v>
      </c>
      <c r="X62" s="92">
        <v>43704</v>
      </c>
      <c r="Y62" s="94" t="s">
        <v>337</v>
      </c>
      <c r="Z62" s="90" t="s">
        <v>376</v>
      </c>
      <c r="AA62" s="86"/>
      <c r="AB62" s="86"/>
      <c r="AC62" s="94" t="s">
        <v>415</v>
      </c>
      <c r="AD62" s="86"/>
      <c r="AE62" s="86" t="b">
        <v>0</v>
      </c>
      <c r="AF62" s="86">
        <v>0</v>
      </c>
      <c r="AG62" s="94" t="s">
        <v>428</v>
      </c>
      <c r="AH62" s="86" t="b">
        <v>0</v>
      </c>
      <c r="AI62" s="86" t="s">
        <v>429</v>
      </c>
      <c r="AJ62" s="86"/>
      <c r="AK62" s="94" t="s">
        <v>428</v>
      </c>
      <c r="AL62" s="86" t="b">
        <v>0</v>
      </c>
      <c r="AM62" s="86">
        <v>3</v>
      </c>
      <c r="AN62" s="94" t="s">
        <v>420</v>
      </c>
      <c r="AO62" s="86" t="s">
        <v>431</v>
      </c>
      <c r="AP62" s="86" t="b">
        <v>0</v>
      </c>
      <c r="AQ62" s="94" t="s">
        <v>420</v>
      </c>
      <c r="AR62" s="86" t="s">
        <v>176</v>
      </c>
      <c r="AS62" s="86">
        <v>0</v>
      </c>
      <c r="AT62" s="86">
        <v>0</v>
      </c>
      <c r="AU62" s="86"/>
      <c r="AV62" s="86"/>
      <c r="AW62" s="86"/>
      <c r="AX62" s="86"/>
      <c r="AY62" s="86"/>
      <c r="AZ62" s="86"/>
      <c r="BA62" s="86"/>
      <c r="BB62" s="86"/>
      <c r="BC62">
        <v>3</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30">
      <c r="A63" s="84" t="s">
        <v>237</v>
      </c>
      <c r="B63" s="84" t="s">
        <v>240</v>
      </c>
      <c r="C63" s="53" t="s">
        <v>1077</v>
      </c>
      <c r="D63" s="54">
        <v>10</v>
      </c>
      <c r="E63" s="65" t="s">
        <v>136</v>
      </c>
      <c r="F63" s="55">
        <v>19</v>
      </c>
      <c r="G63" s="53"/>
      <c r="H63" s="57"/>
      <c r="I63" s="56"/>
      <c r="J63" s="56"/>
      <c r="K63" s="36" t="s">
        <v>65</v>
      </c>
      <c r="L63" s="83">
        <v>63</v>
      </c>
      <c r="M63" s="83"/>
      <c r="N63" s="63"/>
      <c r="O63" s="86" t="s">
        <v>250</v>
      </c>
      <c r="P63" s="88">
        <v>43704.979780092595</v>
      </c>
      <c r="Q63" s="86" t="s">
        <v>262</v>
      </c>
      <c r="R63" s="86"/>
      <c r="S63" s="86"/>
      <c r="T63" s="86" t="s">
        <v>277</v>
      </c>
      <c r="U63" s="86"/>
      <c r="V63" s="90" t="s">
        <v>305</v>
      </c>
      <c r="W63" s="88">
        <v>43704.979780092595</v>
      </c>
      <c r="X63" s="92">
        <v>43704</v>
      </c>
      <c r="Y63" s="94" t="s">
        <v>337</v>
      </c>
      <c r="Z63" s="90" t="s">
        <v>376</v>
      </c>
      <c r="AA63" s="86"/>
      <c r="AB63" s="86"/>
      <c r="AC63" s="94" t="s">
        <v>415</v>
      </c>
      <c r="AD63" s="86"/>
      <c r="AE63" s="86" t="b">
        <v>0</v>
      </c>
      <c r="AF63" s="86">
        <v>0</v>
      </c>
      <c r="AG63" s="94" t="s">
        <v>428</v>
      </c>
      <c r="AH63" s="86" t="b">
        <v>0</v>
      </c>
      <c r="AI63" s="86" t="s">
        <v>429</v>
      </c>
      <c r="AJ63" s="86"/>
      <c r="AK63" s="94" t="s">
        <v>428</v>
      </c>
      <c r="AL63" s="86" t="b">
        <v>0</v>
      </c>
      <c r="AM63" s="86">
        <v>3</v>
      </c>
      <c r="AN63" s="94" t="s">
        <v>420</v>
      </c>
      <c r="AO63" s="86" t="s">
        <v>431</v>
      </c>
      <c r="AP63" s="86" t="b">
        <v>0</v>
      </c>
      <c r="AQ63" s="94" t="s">
        <v>420</v>
      </c>
      <c r="AR63" s="86" t="s">
        <v>176</v>
      </c>
      <c r="AS63" s="86">
        <v>0</v>
      </c>
      <c r="AT63" s="86">
        <v>0</v>
      </c>
      <c r="AU63" s="86"/>
      <c r="AV63" s="86"/>
      <c r="AW63" s="86"/>
      <c r="AX63" s="86"/>
      <c r="AY63" s="86"/>
      <c r="AZ63" s="86"/>
      <c r="BA63" s="86"/>
      <c r="BB63" s="86"/>
      <c r="BC63">
        <v>2</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30">
      <c r="A64" s="84" t="s">
        <v>237</v>
      </c>
      <c r="B64" s="84" t="s">
        <v>244</v>
      </c>
      <c r="C64" s="53" t="s">
        <v>1077</v>
      </c>
      <c r="D64" s="54">
        <v>10</v>
      </c>
      <c r="E64" s="65" t="s">
        <v>136</v>
      </c>
      <c r="F64" s="55">
        <v>19</v>
      </c>
      <c r="G64" s="53"/>
      <c r="H64" s="57"/>
      <c r="I64" s="56"/>
      <c r="J64" s="56"/>
      <c r="K64" s="36" t="s">
        <v>65</v>
      </c>
      <c r="L64" s="83">
        <v>64</v>
      </c>
      <c r="M64" s="83"/>
      <c r="N64" s="63"/>
      <c r="O64" s="86" t="s">
        <v>250</v>
      </c>
      <c r="P64" s="88">
        <v>43704.979780092595</v>
      </c>
      <c r="Q64" s="86" t="s">
        <v>262</v>
      </c>
      <c r="R64" s="86"/>
      <c r="S64" s="86"/>
      <c r="T64" s="86" t="s">
        <v>277</v>
      </c>
      <c r="U64" s="86"/>
      <c r="V64" s="90" t="s">
        <v>305</v>
      </c>
      <c r="W64" s="88">
        <v>43704.979780092595</v>
      </c>
      <c r="X64" s="92">
        <v>43704</v>
      </c>
      <c r="Y64" s="94" t="s">
        <v>337</v>
      </c>
      <c r="Z64" s="90" t="s">
        <v>376</v>
      </c>
      <c r="AA64" s="86"/>
      <c r="AB64" s="86"/>
      <c r="AC64" s="94" t="s">
        <v>415</v>
      </c>
      <c r="AD64" s="86"/>
      <c r="AE64" s="86" t="b">
        <v>0</v>
      </c>
      <c r="AF64" s="86">
        <v>0</v>
      </c>
      <c r="AG64" s="94" t="s">
        <v>428</v>
      </c>
      <c r="AH64" s="86" t="b">
        <v>0</v>
      </c>
      <c r="AI64" s="86" t="s">
        <v>429</v>
      </c>
      <c r="AJ64" s="86"/>
      <c r="AK64" s="94" t="s">
        <v>428</v>
      </c>
      <c r="AL64" s="86" t="b">
        <v>0</v>
      </c>
      <c r="AM64" s="86">
        <v>3</v>
      </c>
      <c r="AN64" s="94" t="s">
        <v>420</v>
      </c>
      <c r="AO64" s="86" t="s">
        <v>431</v>
      </c>
      <c r="AP64" s="86" t="b">
        <v>0</v>
      </c>
      <c r="AQ64" s="94" t="s">
        <v>420</v>
      </c>
      <c r="AR64" s="86" t="s">
        <v>176</v>
      </c>
      <c r="AS64" s="86">
        <v>0</v>
      </c>
      <c r="AT64" s="86">
        <v>0</v>
      </c>
      <c r="AU64" s="86"/>
      <c r="AV64" s="86"/>
      <c r="AW64" s="86"/>
      <c r="AX64" s="86"/>
      <c r="AY64" s="86"/>
      <c r="AZ64" s="86"/>
      <c r="BA64" s="86"/>
      <c r="BB64" s="86"/>
      <c r="BC64">
        <v>2</v>
      </c>
      <c r="BD64" s="85" t="str">
        <f>REPLACE(INDEX(GroupVertices[Group],MATCH(Edges[[#This Row],[Vertex 1]],GroupVertices[Vertex],0)),1,1,"")</f>
        <v>1</v>
      </c>
      <c r="BE64" s="85" t="str">
        <f>REPLACE(INDEX(GroupVertices[Group],MATCH(Edges[[#This Row],[Vertex 2]],GroupVertices[Vertex],0)),1,1,"")</f>
        <v>1</v>
      </c>
      <c r="BF64" s="51">
        <v>1</v>
      </c>
      <c r="BG64" s="52">
        <v>6.25</v>
      </c>
      <c r="BH64" s="51">
        <v>0</v>
      </c>
      <c r="BI64" s="52">
        <v>0</v>
      </c>
      <c r="BJ64" s="51">
        <v>0</v>
      </c>
      <c r="BK64" s="52">
        <v>0</v>
      </c>
      <c r="BL64" s="51">
        <v>15</v>
      </c>
      <c r="BM64" s="52">
        <v>93.75</v>
      </c>
      <c r="BN64" s="51">
        <v>16</v>
      </c>
    </row>
    <row r="65" spans="1:66" ht="15">
      <c r="A65" s="84" t="s">
        <v>238</v>
      </c>
      <c r="B65" s="84" t="s">
        <v>238</v>
      </c>
      <c r="C65" s="53" t="s">
        <v>1075</v>
      </c>
      <c r="D65" s="54">
        <v>3</v>
      </c>
      <c r="E65" s="65" t="s">
        <v>132</v>
      </c>
      <c r="F65" s="55">
        <v>32</v>
      </c>
      <c r="G65" s="53"/>
      <c r="H65" s="57"/>
      <c r="I65" s="56"/>
      <c r="J65" s="56"/>
      <c r="K65" s="36" t="s">
        <v>65</v>
      </c>
      <c r="L65" s="83">
        <v>65</v>
      </c>
      <c r="M65" s="83"/>
      <c r="N65" s="63"/>
      <c r="O65" s="86" t="s">
        <v>176</v>
      </c>
      <c r="P65" s="88">
        <v>43704.0284837963</v>
      </c>
      <c r="Q65" s="86" t="s">
        <v>257</v>
      </c>
      <c r="R65" s="90" t="s">
        <v>267</v>
      </c>
      <c r="S65" s="86" t="s">
        <v>272</v>
      </c>
      <c r="T65" s="86" t="s">
        <v>278</v>
      </c>
      <c r="U65" s="90" t="s">
        <v>282</v>
      </c>
      <c r="V65" s="90" t="s">
        <v>282</v>
      </c>
      <c r="W65" s="88">
        <v>43704.0284837963</v>
      </c>
      <c r="X65" s="92">
        <v>43704</v>
      </c>
      <c r="Y65" s="94" t="s">
        <v>338</v>
      </c>
      <c r="Z65" s="90" t="s">
        <v>377</v>
      </c>
      <c r="AA65" s="86"/>
      <c r="AB65" s="86"/>
      <c r="AC65" s="94" t="s">
        <v>416</v>
      </c>
      <c r="AD65" s="86"/>
      <c r="AE65" s="86" t="b">
        <v>0</v>
      </c>
      <c r="AF65" s="86">
        <v>7</v>
      </c>
      <c r="AG65" s="94" t="s">
        <v>428</v>
      </c>
      <c r="AH65" s="86" t="b">
        <v>0</v>
      </c>
      <c r="AI65" s="86" t="s">
        <v>429</v>
      </c>
      <c r="AJ65" s="86"/>
      <c r="AK65" s="94" t="s">
        <v>428</v>
      </c>
      <c r="AL65" s="86" t="b">
        <v>0</v>
      </c>
      <c r="AM65" s="86">
        <v>9</v>
      </c>
      <c r="AN65" s="94" t="s">
        <v>428</v>
      </c>
      <c r="AO65" s="86" t="s">
        <v>431</v>
      </c>
      <c r="AP65" s="86" t="b">
        <v>0</v>
      </c>
      <c r="AQ65" s="94" t="s">
        <v>416</v>
      </c>
      <c r="AR65" s="86" t="s">
        <v>176</v>
      </c>
      <c r="AS65" s="86">
        <v>0</v>
      </c>
      <c r="AT65" s="86">
        <v>0</v>
      </c>
      <c r="AU65" s="86"/>
      <c r="AV65" s="86"/>
      <c r="AW65" s="86"/>
      <c r="AX65" s="86"/>
      <c r="AY65" s="86"/>
      <c r="AZ65" s="86"/>
      <c r="BA65" s="86"/>
      <c r="BB65" s="86"/>
      <c r="BC65">
        <v>1</v>
      </c>
      <c r="BD65" s="85" t="str">
        <f>REPLACE(INDEX(GroupVertices[Group],MATCH(Edges[[#This Row],[Vertex 1]],GroupVertices[Vertex],0)),1,1,"")</f>
        <v>2</v>
      </c>
      <c r="BE65" s="85" t="str">
        <f>REPLACE(INDEX(GroupVertices[Group],MATCH(Edges[[#This Row],[Vertex 2]],GroupVertices[Vertex],0)),1,1,"")</f>
        <v>2</v>
      </c>
      <c r="BF65" s="51">
        <v>0</v>
      </c>
      <c r="BG65" s="52">
        <v>0</v>
      </c>
      <c r="BH65" s="51">
        <v>0</v>
      </c>
      <c r="BI65" s="52">
        <v>0</v>
      </c>
      <c r="BJ65" s="51">
        <v>0</v>
      </c>
      <c r="BK65" s="52">
        <v>0</v>
      </c>
      <c r="BL65" s="51">
        <v>31</v>
      </c>
      <c r="BM65" s="52">
        <v>100</v>
      </c>
      <c r="BN65" s="51">
        <v>31</v>
      </c>
    </row>
    <row r="66" spans="1:66" ht="15">
      <c r="A66" s="84" t="s">
        <v>239</v>
      </c>
      <c r="B66" s="84" t="s">
        <v>238</v>
      </c>
      <c r="C66" s="53" t="s">
        <v>1075</v>
      </c>
      <c r="D66" s="54">
        <v>3</v>
      </c>
      <c r="E66" s="65" t="s">
        <v>132</v>
      </c>
      <c r="F66" s="55">
        <v>32</v>
      </c>
      <c r="G66" s="53"/>
      <c r="H66" s="57"/>
      <c r="I66" s="56"/>
      <c r="J66" s="56"/>
      <c r="K66" s="36" t="s">
        <v>65</v>
      </c>
      <c r="L66" s="83">
        <v>66</v>
      </c>
      <c r="M66" s="83"/>
      <c r="N66" s="63"/>
      <c r="O66" s="86" t="s">
        <v>251</v>
      </c>
      <c r="P66" s="88">
        <v>43705.21090277778</v>
      </c>
      <c r="Q66" s="86" t="s">
        <v>257</v>
      </c>
      <c r="R66" s="86"/>
      <c r="S66" s="86"/>
      <c r="T66" s="86"/>
      <c r="U66" s="86"/>
      <c r="V66" s="90" t="s">
        <v>306</v>
      </c>
      <c r="W66" s="88">
        <v>43705.21090277778</v>
      </c>
      <c r="X66" s="92">
        <v>43705</v>
      </c>
      <c r="Y66" s="94" t="s">
        <v>339</v>
      </c>
      <c r="Z66" s="90" t="s">
        <v>378</v>
      </c>
      <c r="AA66" s="86"/>
      <c r="AB66" s="86"/>
      <c r="AC66" s="94" t="s">
        <v>417</v>
      </c>
      <c r="AD66" s="86"/>
      <c r="AE66" s="86" t="b">
        <v>0</v>
      </c>
      <c r="AF66" s="86">
        <v>0</v>
      </c>
      <c r="AG66" s="94" t="s">
        <v>428</v>
      </c>
      <c r="AH66" s="86" t="b">
        <v>0</v>
      </c>
      <c r="AI66" s="86" t="s">
        <v>429</v>
      </c>
      <c r="AJ66" s="86"/>
      <c r="AK66" s="94" t="s">
        <v>428</v>
      </c>
      <c r="AL66" s="86" t="b">
        <v>0</v>
      </c>
      <c r="AM66" s="86">
        <v>9</v>
      </c>
      <c r="AN66" s="94" t="s">
        <v>416</v>
      </c>
      <c r="AO66" s="86" t="s">
        <v>431</v>
      </c>
      <c r="AP66" s="86" t="b">
        <v>0</v>
      </c>
      <c r="AQ66" s="94" t="s">
        <v>416</v>
      </c>
      <c r="AR66" s="86" t="s">
        <v>176</v>
      </c>
      <c r="AS66" s="86">
        <v>0</v>
      </c>
      <c r="AT66" s="86">
        <v>0</v>
      </c>
      <c r="AU66" s="86"/>
      <c r="AV66" s="86"/>
      <c r="AW66" s="86"/>
      <c r="AX66" s="86"/>
      <c r="AY66" s="86"/>
      <c r="AZ66" s="86"/>
      <c r="BA66" s="86"/>
      <c r="BB66" s="86"/>
      <c r="BC66">
        <v>1</v>
      </c>
      <c r="BD66" s="85" t="str">
        <f>REPLACE(INDEX(GroupVertices[Group],MATCH(Edges[[#This Row],[Vertex 1]],GroupVertices[Vertex],0)),1,1,"")</f>
        <v>2</v>
      </c>
      <c r="BE66" s="85" t="str">
        <f>REPLACE(INDEX(GroupVertices[Group],MATCH(Edges[[#This Row],[Vertex 2]],GroupVertices[Vertex],0)),1,1,"")</f>
        <v>2</v>
      </c>
      <c r="BF66" s="51">
        <v>0</v>
      </c>
      <c r="BG66" s="52">
        <v>0</v>
      </c>
      <c r="BH66" s="51">
        <v>0</v>
      </c>
      <c r="BI66" s="52">
        <v>0</v>
      </c>
      <c r="BJ66" s="51">
        <v>0</v>
      </c>
      <c r="BK66" s="52">
        <v>0</v>
      </c>
      <c r="BL66" s="51">
        <v>31</v>
      </c>
      <c r="BM66" s="52">
        <v>100</v>
      </c>
      <c r="BN66" s="51">
        <v>31</v>
      </c>
    </row>
    <row r="67" spans="1:66" ht="15">
      <c r="A67" s="84" t="s">
        <v>240</v>
      </c>
      <c r="B67" s="84" t="s">
        <v>241</v>
      </c>
      <c r="C67" s="53" t="s">
        <v>1075</v>
      </c>
      <c r="D67" s="54">
        <v>3</v>
      </c>
      <c r="E67" s="65" t="s">
        <v>132</v>
      </c>
      <c r="F67" s="55">
        <v>32</v>
      </c>
      <c r="G67" s="53"/>
      <c r="H67" s="57"/>
      <c r="I67" s="56"/>
      <c r="J67" s="56"/>
      <c r="K67" s="36" t="s">
        <v>66</v>
      </c>
      <c r="L67" s="83">
        <v>67</v>
      </c>
      <c r="M67" s="83"/>
      <c r="N67" s="63"/>
      <c r="O67" s="86" t="s">
        <v>251</v>
      </c>
      <c r="P67" s="88">
        <v>43700.97405092593</v>
      </c>
      <c r="Q67" s="86" t="s">
        <v>253</v>
      </c>
      <c r="R67" s="86"/>
      <c r="S67" s="86"/>
      <c r="T67" s="86"/>
      <c r="U67" s="86"/>
      <c r="V67" s="90" t="s">
        <v>307</v>
      </c>
      <c r="W67" s="88">
        <v>43700.97405092593</v>
      </c>
      <c r="X67" s="92">
        <v>43700</v>
      </c>
      <c r="Y67" s="94" t="s">
        <v>340</v>
      </c>
      <c r="Z67" s="90" t="s">
        <v>379</v>
      </c>
      <c r="AA67" s="86"/>
      <c r="AB67" s="86"/>
      <c r="AC67" s="94" t="s">
        <v>418</v>
      </c>
      <c r="AD67" s="86"/>
      <c r="AE67" s="86" t="b">
        <v>0</v>
      </c>
      <c r="AF67" s="86">
        <v>0</v>
      </c>
      <c r="AG67" s="94" t="s">
        <v>428</v>
      </c>
      <c r="AH67" s="86" t="b">
        <v>0</v>
      </c>
      <c r="AI67" s="86" t="s">
        <v>429</v>
      </c>
      <c r="AJ67" s="86"/>
      <c r="AK67" s="94" t="s">
        <v>428</v>
      </c>
      <c r="AL67" s="86" t="b">
        <v>0</v>
      </c>
      <c r="AM67" s="86">
        <v>10</v>
      </c>
      <c r="AN67" s="94" t="s">
        <v>419</v>
      </c>
      <c r="AO67" s="86" t="s">
        <v>431</v>
      </c>
      <c r="AP67" s="86" t="b">
        <v>0</v>
      </c>
      <c r="AQ67" s="94" t="s">
        <v>419</v>
      </c>
      <c r="AR67" s="86" t="s">
        <v>176</v>
      </c>
      <c r="AS67" s="86">
        <v>0</v>
      </c>
      <c r="AT67" s="86">
        <v>0</v>
      </c>
      <c r="AU67" s="86"/>
      <c r="AV67" s="86"/>
      <c r="AW67" s="86"/>
      <c r="AX67" s="86"/>
      <c r="AY67" s="86"/>
      <c r="AZ67" s="86"/>
      <c r="BA67" s="86"/>
      <c r="BB67" s="86"/>
      <c r="BC67">
        <v>1</v>
      </c>
      <c r="BD67" s="85" t="str">
        <f>REPLACE(INDEX(GroupVertices[Group],MATCH(Edges[[#This Row],[Vertex 1]],GroupVertices[Vertex],0)),1,1,"")</f>
        <v>1</v>
      </c>
      <c r="BE67" s="85" t="str">
        <f>REPLACE(INDEX(GroupVertices[Group],MATCH(Edges[[#This Row],[Vertex 2]],GroupVertices[Vertex],0)),1,1,"")</f>
        <v>1</v>
      </c>
      <c r="BF67" s="51"/>
      <c r="BG67" s="52"/>
      <c r="BH67" s="51"/>
      <c r="BI67" s="52"/>
      <c r="BJ67" s="51"/>
      <c r="BK67" s="52"/>
      <c r="BL67" s="51"/>
      <c r="BM67" s="52"/>
      <c r="BN67" s="51"/>
    </row>
    <row r="68" spans="1:66" ht="15">
      <c r="A68" s="84" t="s">
        <v>240</v>
      </c>
      <c r="B68" s="84" t="s">
        <v>244</v>
      </c>
      <c r="C68" s="53" t="s">
        <v>1075</v>
      </c>
      <c r="D68" s="54">
        <v>3</v>
      </c>
      <c r="E68" s="65" t="s">
        <v>132</v>
      </c>
      <c r="F68" s="55">
        <v>32</v>
      </c>
      <c r="G68" s="53"/>
      <c r="H68" s="57"/>
      <c r="I68" s="56"/>
      <c r="J68" s="56"/>
      <c r="K68" s="36" t="s">
        <v>65</v>
      </c>
      <c r="L68" s="83">
        <v>68</v>
      </c>
      <c r="M68" s="83"/>
      <c r="N68" s="63"/>
      <c r="O68" s="86" t="s">
        <v>250</v>
      </c>
      <c r="P68" s="88">
        <v>43700.97405092593</v>
      </c>
      <c r="Q68" s="86" t="s">
        <v>253</v>
      </c>
      <c r="R68" s="86"/>
      <c r="S68" s="86"/>
      <c r="T68" s="86"/>
      <c r="U68" s="86"/>
      <c r="V68" s="90" t="s">
        <v>307</v>
      </c>
      <c r="W68" s="88">
        <v>43700.97405092593</v>
      </c>
      <c r="X68" s="92">
        <v>43700</v>
      </c>
      <c r="Y68" s="94" t="s">
        <v>340</v>
      </c>
      <c r="Z68" s="90" t="s">
        <v>379</v>
      </c>
      <c r="AA68" s="86"/>
      <c r="AB68" s="86"/>
      <c r="AC68" s="94" t="s">
        <v>418</v>
      </c>
      <c r="AD68" s="86"/>
      <c r="AE68" s="86" t="b">
        <v>0</v>
      </c>
      <c r="AF68" s="86">
        <v>0</v>
      </c>
      <c r="AG68" s="94" t="s">
        <v>428</v>
      </c>
      <c r="AH68" s="86" t="b">
        <v>0</v>
      </c>
      <c r="AI68" s="86" t="s">
        <v>429</v>
      </c>
      <c r="AJ68" s="86"/>
      <c r="AK68" s="94" t="s">
        <v>428</v>
      </c>
      <c r="AL68" s="86" t="b">
        <v>0</v>
      </c>
      <c r="AM68" s="86">
        <v>10</v>
      </c>
      <c r="AN68" s="94" t="s">
        <v>419</v>
      </c>
      <c r="AO68" s="86" t="s">
        <v>431</v>
      </c>
      <c r="AP68" s="86" t="b">
        <v>0</v>
      </c>
      <c r="AQ68" s="94" t="s">
        <v>419</v>
      </c>
      <c r="AR68" s="86" t="s">
        <v>176</v>
      </c>
      <c r="AS68" s="86">
        <v>0</v>
      </c>
      <c r="AT68" s="86">
        <v>0</v>
      </c>
      <c r="AU68" s="86"/>
      <c r="AV68" s="86"/>
      <c r="AW68" s="86"/>
      <c r="AX68" s="86"/>
      <c r="AY68" s="86"/>
      <c r="AZ68" s="86"/>
      <c r="BA68" s="86"/>
      <c r="BB68" s="86"/>
      <c r="BC68">
        <v>1</v>
      </c>
      <c r="BD68" s="85" t="str">
        <f>REPLACE(INDEX(GroupVertices[Group],MATCH(Edges[[#This Row],[Vertex 1]],GroupVertices[Vertex],0)),1,1,"")</f>
        <v>1</v>
      </c>
      <c r="BE68" s="85" t="str">
        <f>REPLACE(INDEX(GroupVertices[Group],MATCH(Edges[[#This Row],[Vertex 2]],GroupVertices[Vertex],0)),1,1,"")</f>
        <v>1</v>
      </c>
      <c r="BF68" s="51"/>
      <c r="BG68" s="52"/>
      <c r="BH68" s="51"/>
      <c r="BI68" s="52"/>
      <c r="BJ68" s="51"/>
      <c r="BK68" s="52"/>
      <c r="BL68" s="51"/>
      <c r="BM68" s="52"/>
      <c r="BN68" s="51"/>
    </row>
    <row r="69" spans="1:66" ht="15">
      <c r="A69" s="84" t="s">
        <v>240</v>
      </c>
      <c r="B69" s="84" t="s">
        <v>242</v>
      </c>
      <c r="C69" s="53" t="s">
        <v>1075</v>
      </c>
      <c r="D69" s="54">
        <v>3</v>
      </c>
      <c r="E69" s="65" t="s">
        <v>132</v>
      </c>
      <c r="F69" s="55">
        <v>32</v>
      </c>
      <c r="G69" s="53"/>
      <c r="H69" s="57"/>
      <c r="I69" s="56"/>
      <c r="J69" s="56"/>
      <c r="K69" s="36" t="s">
        <v>66</v>
      </c>
      <c r="L69" s="83">
        <v>69</v>
      </c>
      <c r="M69" s="83"/>
      <c r="N69" s="63"/>
      <c r="O69" s="86" t="s">
        <v>250</v>
      </c>
      <c r="P69" s="88">
        <v>43700.97405092593</v>
      </c>
      <c r="Q69" s="86" t="s">
        <v>253</v>
      </c>
      <c r="R69" s="86"/>
      <c r="S69" s="86"/>
      <c r="T69" s="86"/>
      <c r="U69" s="86"/>
      <c r="V69" s="90" t="s">
        <v>307</v>
      </c>
      <c r="W69" s="88">
        <v>43700.97405092593</v>
      </c>
      <c r="X69" s="92">
        <v>43700</v>
      </c>
      <c r="Y69" s="94" t="s">
        <v>340</v>
      </c>
      <c r="Z69" s="90" t="s">
        <v>379</v>
      </c>
      <c r="AA69" s="86"/>
      <c r="AB69" s="86"/>
      <c r="AC69" s="94" t="s">
        <v>418</v>
      </c>
      <c r="AD69" s="86"/>
      <c r="AE69" s="86" t="b">
        <v>0</v>
      </c>
      <c r="AF69" s="86">
        <v>0</v>
      </c>
      <c r="AG69" s="94" t="s">
        <v>428</v>
      </c>
      <c r="AH69" s="86" t="b">
        <v>0</v>
      </c>
      <c r="AI69" s="86" t="s">
        <v>429</v>
      </c>
      <c r="AJ69" s="86"/>
      <c r="AK69" s="94" t="s">
        <v>428</v>
      </c>
      <c r="AL69" s="86" t="b">
        <v>0</v>
      </c>
      <c r="AM69" s="86">
        <v>10</v>
      </c>
      <c r="AN69" s="94" t="s">
        <v>419</v>
      </c>
      <c r="AO69" s="86" t="s">
        <v>431</v>
      </c>
      <c r="AP69" s="86" t="b">
        <v>0</v>
      </c>
      <c r="AQ69" s="94" t="s">
        <v>419</v>
      </c>
      <c r="AR69" s="86" t="s">
        <v>176</v>
      </c>
      <c r="AS69" s="86">
        <v>0</v>
      </c>
      <c r="AT69" s="86">
        <v>0</v>
      </c>
      <c r="AU69" s="86"/>
      <c r="AV69" s="86"/>
      <c r="AW69" s="86"/>
      <c r="AX69" s="86"/>
      <c r="AY69" s="86"/>
      <c r="AZ69" s="86"/>
      <c r="BA69" s="86"/>
      <c r="BB69" s="86"/>
      <c r="BC69">
        <v>1</v>
      </c>
      <c r="BD69" s="85" t="str">
        <f>REPLACE(INDEX(GroupVertices[Group],MATCH(Edges[[#This Row],[Vertex 1]],GroupVertices[Vertex],0)),1,1,"")</f>
        <v>1</v>
      </c>
      <c r="BE69" s="85" t="str">
        <f>REPLACE(INDEX(GroupVertices[Group],MATCH(Edges[[#This Row],[Vertex 2]],GroupVertices[Vertex],0)),1,1,"")</f>
        <v>1</v>
      </c>
      <c r="BF69" s="51">
        <v>1</v>
      </c>
      <c r="BG69" s="52">
        <v>2.4390243902439024</v>
      </c>
      <c r="BH69" s="51">
        <v>0</v>
      </c>
      <c r="BI69" s="52">
        <v>0</v>
      </c>
      <c r="BJ69" s="51">
        <v>0</v>
      </c>
      <c r="BK69" s="52">
        <v>0</v>
      </c>
      <c r="BL69" s="51">
        <v>40</v>
      </c>
      <c r="BM69" s="52">
        <v>97.5609756097561</v>
      </c>
      <c r="BN69" s="51">
        <v>41</v>
      </c>
    </row>
    <row r="70" spans="1:66" ht="30">
      <c r="A70" s="84" t="s">
        <v>241</v>
      </c>
      <c r="B70" s="84" t="s">
        <v>240</v>
      </c>
      <c r="C70" s="53" t="s">
        <v>1077</v>
      </c>
      <c r="D70" s="54">
        <v>10</v>
      </c>
      <c r="E70" s="65" t="s">
        <v>136</v>
      </c>
      <c r="F70" s="55">
        <v>19</v>
      </c>
      <c r="G70" s="53"/>
      <c r="H70" s="57"/>
      <c r="I70" s="56"/>
      <c r="J70" s="56"/>
      <c r="K70" s="36" t="s">
        <v>66</v>
      </c>
      <c r="L70" s="83">
        <v>70</v>
      </c>
      <c r="M70" s="83"/>
      <c r="N70" s="63"/>
      <c r="O70" s="86" t="s">
        <v>250</v>
      </c>
      <c r="P70" s="88">
        <v>43700.97288194444</v>
      </c>
      <c r="Q70" s="86" t="s">
        <v>253</v>
      </c>
      <c r="R70" s="86"/>
      <c r="S70" s="86"/>
      <c r="T70" s="86" t="s">
        <v>279</v>
      </c>
      <c r="U70" s="86"/>
      <c r="V70" s="90" t="s">
        <v>308</v>
      </c>
      <c r="W70" s="88">
        <v>43700.97288194444</v>
      </c>
      <c r="X70" s="92">
        <v>43700</v>
      </c>
      <c r="Y70" s="94" t="s">
        <v>341</v>
      </c>
      <c r="Z70" s="90" t="s">
        <v>380</v>
      </c>
      <c r="AA70" s="86"/>
      <c r="AB70" s="86"/>
      <c r="AC70" s="94" t="s">
        <v>419</v>
      </c>
      <c r="AD70" s="86"/>
      <c r="AE70" s="86" t="b">
        <v>0</v>
      </c>
      <c r="AF70" s="86">
        <v>14</v>
      </c>
      <c r="AG70" s="94" t="s">
        <v>428</v>
      </c>
      <c r="AH70" s="86" t="b">
        <v>0</v>
      </c>
      <c r="AI70" s="86" t="s">
        <v>429</v>
      </c>
      <c r="AJ70" s="86"/>
      <c r="AK70" s="94" t="s">
        <v>428</v>
      </c>
      <c r="AL70" s="86" t="b">
        <v>0</v>
      </c>
      <c r="AM70" s="86">
        <v>10</v>
      </c>
      <c r="AN70" s="94" t="s">
        <v>428</v>
      </c>
      <c r="AO70" s="86" t="s">
        <v>430</v>
      </c>
      <c r="AP70" s="86" t="b">
        <v>0</v>
      </c>
      <c r="AQ70" s="94" t="s">
        <v>419</v>
      </c>
      <c r="AR70" s="86" t="s">
        <v>176</v>
      </c>
      <c r="AS70" s="86">
        <v>0</v>
      </c>
      <c r="AT70" s="86">
        <v>0</v>
      </c>
      <c r="AU70" s="86"/>
      <c r="AV70" s="86"/>
      <c r="AW70" s="86"/>
      <c r="AX70" s="86"/>
      <c r="AY70" s="86"/>
      <c r="AZ70" s="86"/>
      <c r="BA70" s="86"/>
      <c r="BB70" s="86"/>
      <c r="BC70">
        <v>2</v>
      </c>
      <c r="BD70" s="85" t="str">
        <f>REPLACE(INDEX(GroupVertices[Group],MATCH(Edges[[#This Row],[Vertex 1]],GroupVertices[Vertex],0)),1,1,"")</f>
        <v>1</v>
      </c>
      <c r="BE70" s="85" t="str">
        <f>REPLACE(INDEX(GroupVertices[Group],MATCH(Edges[[#This Row],[Vertex 2]],GroupVertices[Vertex],0)),1,1,"")</f>
        <v>1</v>
      </c>
      <c r="BF70" s="51"/>
      <c r="BG70" s="52"/>
      <c r="BH70" s="51"/>
      <c r="BI70" s="52"/>
      <c r="BJ70" s="51"/>
      <c r="BK70" s="52"/>
      <c r="BL70" s="51"/>
      <c r="BM70" s="52"/>
      <c r="BN70" s="51"/>
    </row>
    <row r="71" spans="1:66" ht="30">
      <c r="A71" s="84" t="s">
        <v>241</v>
      </c>
      <c r="B71" s="84" t="s">
        <v>240</v>
      </c>
      <c r="C71" s="53" t="s">
        <v>1077</v>
      </c>
      <c r="D71" s="54">
        <v>10</v>
      </c>
      <c r="E71" s="65" t="s">
        <v>136</v>
      </c>
      <c r="F71" s="55">
        <v>19</v>
      </c>
      <c r="G71" s="53"/>
      <c r="H71" s="57"/>
      <c r="I71" s="56"/>
      <c r="J71" s="56"/>
      <c r="K71" s="36" t="s">
        <v>66</v>
      </c>
      <c r="L71" s="83">
        <v>71</v>
      </c>
      <c r="M71" s="83"/>
      <c r="N71" s="63"/>
      <c r="O71" s="86" t="s">
        <v>250</v>
      </c>
      <c r="P71" s="88">
        <v>43704.975023148145</v>
      </c>
      <c r="Q71" s="86" t="s">
        <v>262</v>
      </c>
      <c r="R71" s="86"/>
      <c r="S71" s="86"/>
      <c r="T71" s="86" t="s">
        <v>277</v>
      </c>
      <c r="U71" s="90" t="s">
        <v>283</v>
      </c>
      <c r="V71" s="90" t="s">
        <v>283</v>
      </c>
      <c r="W71" s="88">
        <v>43704.975023148145</v>
      </c>
      <c r="X71" s="92">
        <v>43704</v>
      </c>
      <c r="Y71" s="94" t="s">
        <v>342</v>
      </c>
      <c r="Z71" s="90" t="s">
        <v>381</v>
      </c>
      <c r="AA71" s="86"/>
      <c r="AB71" s="86"/>
      <c r="AC71" s="94" t="s">
        <v>420</v>
      </c>
      <c r="AD71" s="86"/>
      <c r="AE71" s="86" t="b">
        <v>0</v>
      </c>
      <c r="AF71" s="86">
        <v>4</v>
      </c>
      <c r="AG71" s="94" t="s">
        <v>428</v>
      </c>
      <c r="AH71" s="86" t="b">
        <v>0</v>
      </c>
      <c r="AI71" s="86" t="s">
        <v>429</v>
      </c>
      <c r="AJ71" s="86"/>
      <c r="AK71" s="94" t="s">
        <v>428</v>
      </c>
      <c r="AL71" s="86" t="b">
        <v>0</v>
      </c>
      <c r="AM71" s="86">
        <v>3</v>
      </c>
      <c r="AN71" s="94" t="s">
        <v>428</v>
      </c>
      <c r="AO71" s="86" t="s">
        <v>431</v>
      </c>
      <c r="AP71" s="86" t="b">
        <v>0</v>
      </c>
      <c r="AQ71" s="94" t="s">
        <v>420</v>
      </c>
      <c r="AR71" s="86" t="s">
        <v>176</v>
      </c>
      <c r="AS71" s="86">
        <v>0</v>
      </c>
      <c r="AT71" s="86">
        <v>0</v>
      </c>
      <c r="AU71" s="86"/>
      <c r="AV71" s="86"/>
      <c r="AW71" s="86"/>
      <c r="AX71" s="86"/>
      <c r="AY71" s="86"/>
      <c r="AZ71" s="86"/>
      <c r="BA71" s="86"/>
      <c r="BB71" s="86"/>
      <c r="BC71">
        <v>2</v>
      </c>
      <c r="BD71" s="85" t="str">
        <f>REPLACE(INDEX(GroupVertices[Group],MATCH(Edges[[#This Row],[Vertex 1]],GroupVertices[Vertex],0)),1,1,"")</f>
        <v>1</v>
      </c>
      <c r="BE71" s="85" t="str">
        <f>REPLACE(INDEX(GroupVertices[Group],MATCH(Edges[[#This Row],[Vertex 2]],GroupVertices[Vertex],0)),1,1,"")</f>
        <v>1</v>
      </c>
      <c r="BF71" s="51"/>
      <c r="BG71" s="52"/>
      <c r="BH71" s="51"/>
      <c r="BI71" s="52"/>
      <c r="BJ71" s="51"/>
      <c r="BK71" s="52"/>
      <c r="BL71" s="51"/>
      <c r="BM71" s="52"/>
      <c r="BN71" s="51"/>
    </row>
    <row r="72" spans="1:66" ht="30">
      <c r="A72" s="84" t="s">
        <v>242</v>
      </c>
      <c r="B72" s="84" t="s">
        <v>240</v>
      </c>
      <c r="C72" s="53" t="s">
        <v>1077</v>
      </c>
      <c r="D72" s="54">
        <v>10</v>
      </c>
      <c r="E72" s="65" t="s">
        <v>136</v>
      </c>
      <c r="F72" s="55">
        <v>19</v>
      </c>
      <c r="G72" s="53"/>
      <c r="H72" s="57"/>
      <c r="I72" s="56"/>
      <c r="J72" s="56"/>
      <c r="K72" s="36" t="s">
        <v>66</v>
      </c>
      <c r="L72" s="83">
        <v>72</v>
      </c>
      <c r="M72" s="83"/>
      <c r="N72" s="63"/>
      <c r="O72" s="86" t="s">
        <v>250</v>
      </c>
      <c r="P72" s="88">
        <v>43700.98577546296</v>
      </c>
      <c r="Q72" s="86" t="s">
        <v>253</v>
      </c>
      <c r="R72" s="86"/>
      <c r="S72" s="86"/>
      <c r="T72" s="86"/>
      <c r="U72" s="86"/>
      <c r="V72" s="90" t="s">
        <v>309</v>
      </c>
      <c r="W72" s="88">
        <v>43700.98577546296</v>
      </c>
      <c r="X72" s="92">
        <v>43700</v>
      </c>
      <c r="Y72" s="94" t="s">
        <v>343</v>
      </c>
      <c r="Z72" s="90" t="s">
        <v>382</v>
      </c>
      <c r="AA72" s="86"/>
      <c r="AB72" s="86"/>
      <c r="AC72" s="94" t="s">
        <v>421</v>
      </c>
      <c r="AD72" s="86"/>
      <c r="AE72" s="86" t="b">
        <v>0</v>
      </c>
      <c r="AF72" s="86">
        <v>0</v>
      </c>
      <c r="AG72" s="94" t="s">
        <v>428</v>
      </c>
      <c r="AH72" s="86" t="b">
        <v>0</v>
      </c>
      <c r="AI72" s="86" t="s">
        <v>429</v>
      </c>
      <c r="AJ72" s="86"/>
      <c r="AK72" s="94" t="s">
        <v>428</v>
      </c>
      <c r="AL72" s="86" t="b">
        <v>0</v>
      </c>
      <c r="AM72" s="86">
        <v>10</v>
      </c>
      <c r="AN72" s="94" t="s">
        <v>419</v>
      </c>
      <c r="AO72" s="86" t="s">
        <v>431</v>
      </c>
      <c r="AP72" s="86" t="b">
        <v>0</v>
      </c>
      <c r="AQ72" s="94" t="s">
        <v>419</v>
      </c>
      <c r="AR72" s="86" t="s">
        <v>176</v>
      </c>
      <c r="AS72" s="86">
        <v>0</v>
      </c>
      <c r="AT72" s="86">
        <v>0</v>
      </c>
      <c r="AU72" s="86"/>
      <c r="AV72" s="86"/>
      <c r="AW72" s="86"/>
      <c r="AX72" s="86"/>
      <c r="AY72" s="86"/>
      <c r="AZ72" s="86"/>
      <c r="BA72" s="86"/>
      <c r="BB72" s="86"/>
      <c r="BC72">
        <v>2</v>
      </c>
      <c r="BD72" s="85" t="str">
        <f>REPLACE(INDEX(GroupVertices[Group],MATCH(Edges[[#This Row],[Vertex 1]],GroupVertices[Vertex],0)),1,1,"")</f>
        <v>1</v>
      </c>
      <c r="BE72" s="85" t="str">
        <f>REPLACE(INDEX(GroupVertices[Group],MATCH(Edges[[#This Row],[Vertex 2]],GroupVertices[Vertex],0)),1,1,"")</f>
        <v>1</v>
      </c>
      <c r="BF72" s="51"/>
      <c r="BG72" s="52"/>
      <c r="BH72" s="51"/>
      <c r="BI72" s="52"/>
      <c r="BJ72" s="51"/>
      <c r="BK72" s="52"/>
      <c r="BL72" s="51"/>
      <c r="BM72" s="52"/>
      <c r="BN72" s="51"/>
    </row>
    <row r="73" spans="1:66" ht="30">
      <c r="A73" s="84" t="s">
        <v>242</v>
      </c>
      <c r="B73" s="84" t="s">
        <v>240</v>
      </c>
      <c r="C73" s="53" t="s">
        <v>1077</v>
      </c>
      <c r="D73" s="54">
        <v>10</v>
      </c>
      <c r="E73" s="65" t="s">
        <v>136</v>
      </c>
      <c r="F73" s="55">
        <v>19</v>
      </c>
      <c r="G73" s="53"/>
      <c r="H73" s="57"/>
      <c r="I73" s="56"/>
      <c r="J73" s="56"/>
      <c r="K73" s="36" t="s">
        <v>66</v>
      </c>
      <c r="L73" s="83">
        <v>73</v>
      </c>
      <c r="M73" s="83"/>
      <c r="N73" s="63"/>
      <c r="O73" s="86" t="s">
        <v>250</v>
      </c>
      <c r="P73" s="88">
        <v>43704.97971064815</v>
      </c>
      <c r="Q73" s="86" t="s">
        <v>262</v>
      </c>
      <c r="R73" s="86"/>
      <c r="S73" s="86"/>
      <c r="T73" s="86" t="s">
        <v>277</v>
      </c>
      <c r="U73" s="86"/>
      <c r="V73" s="90" t="s">
        <v>309</v>
      </c>
      <c r="W73" s="88">
        <v>43704.97971064815</v>
      </c>
      <c r="X73" s="92">
        <v>43704</v>
      </c>
      <c r="Y73" s="94" t="s">
        <v>344</v>
      </c>
      <c r="Z73" s="90" t="s">
        <v>383</v>
      </c>
      <c r="AA73" s="86"/>
      <c r="AB73" s="86"/>
      <c r="AC73" s="94" t="s">
        <v>422</v>
      </c>
      <c r="AD73" s="86"/>
      <c r="AE73" s="86" t="b">
        <v>0</v>
      </c>
      <c r="AF73" s="86">
        <v>0</v>
      </c>
      <c r="AG73" s="94" t="s">
        <v>428</v>
      </c>
      <c r="AH73" s="86" t="b">
        <v>0</v>
      </c>
      <c r="AI73" s="86" t="s">
        <v>429</v>
      </c>
      <c r="AJ73" s="86"/>
      <c r="AK73" s="94" t="s">
        <v>428</v>
      </c>
      <c r="AL73" s="86" t="b">
        <v>0</v>
      </c>
      <c r="AM73" s="86">
        <v>3</v>
      </c>
      <c r="AN73" s="94" t="s">
        <v>420</v>
      </c>
      <c r="AO73" s="86" t="s">
        <v>431</v>
      </c>
      <c r="AP73" s="86" t="b">
        <v>0</v>
      </c>
      <c r="AQ73" s="94" t="s">
        <v>420</v>
      </c>
      <c r="AR73" s="86" t="s">
        <v>176</v>
      </c>
      <c r="AS73" s="86">
        <v>0</v>
      </c>
      <c r="AT73" s="86">
        <v>0</v>
      </c>
      <c r="AU73" s="86"/>
      <c r="AV73" s="86"/>
      <c r="AW73" s="86"/>
      <c r="AX73" s="86"/>
      <c r="AY73" s="86"/>
      <c r="AZ73" s="86"/>
      <c r="BA73" s="86"/>
      <c r="BB73" s="86"/>
      <c r="BC73">
        <v>2</v>
      </c>
      <c r="BD73" s="85" t="str">
        <f>REPLACE(INDEX(GroupVertices[Group],MATCH(Edges[[#This Row],[Vertex 1]],GroupVertices[Vertex],0)),1,1,"")</f>
        <v>1</v>
      </c>
      <c r="BE73" s="85" t="str">
        <f>REPLACE(INDEX(GroupVertices[Group],MATCH(Edges[[#This Row],[Vertex 2]],GroupVertices[Vertex],0)),1,1,"")</f>
        <v>1</v>
      </c>
      <c r="BF73" s="51"/>
      <c r="BG73" s="52"/>
      <c r="BH73" s="51"/>
      <c r="BI73" s="52"/>
      <c r="BJ73" s="51"/>
      <c r="BK73" s="52"/>
      <c r="BL73" s="51"/>
      <c r="BM73" s="52"/>
      <c r="BN73" s="51"/>
    </row>
    <row r="74" spans="1:66" ht="30">
      <c r="A74" s="84" t="s">
        <v>243</v>
      </c>
      <c r="B74" s="84" t="s">
        <v>240</v>
      </c>
      <c r="C74" s="53" t="s">
        <v>1077</v>
      </c>
      <c r="D74" s="54">
        <v>10</v>
      </c>
      <c r="E74" s="65" t="s">
        <v>136</v>
      </c>
      <c r="F74" s="55">
        <v>19</v>
      </c>
      <c r="G74" s="53"/>
      <c r="H74" s="57"/>
      <c r="I74" s="56"/>
      <c r="J74" s="56"/>
      <c r="K74" s="36" t="s">
        <v>65</v>
      </c>
      <c r="L74" s="83">
        <v>74</v>
      </c>
      <c r="M74" s="83"/>
      <c r="N74" s="63"/>
      <c r="O74" s="86" t="s">
        <v>250</v>
      </c>
      <c r="P74" s="88">
        <v>43700.9859375</v>
      </c>
      <c r="Q74" s="86" t="s">
        <v>253</v>
      </c>
      <c r="R74" s="86"/>
      <c r="S74" s="86"/>
      <c r="T74" s="86"/>
      <c r="U74" s="86"/>
      <c r="V74" s="90" t="s">
        <v>310</v>
      </c>
      <c r="W74" s="88">
        <v>43700.9859375</v>
      </c>
      <c r="X74" s="92">
        <v>43700</v>
      </c>
      <c r="Y74" s="94" t="s">
        <v>345</v>
      </c>
      <c r="Z74" s="90" t="s">
        <v>384</v>
      </c>
      <c r="AA74" s="86"/>
      <c r="AB74" s="86"/>
      <c r="AC74" s="94" t="s">
        <v>423</v>
      </c>
      <c r="AD74" s="86"/>
      <c r="AE74" s="86" t="b">
        <v>0</v>
      </c>
      <c r="AF74" s="86">
        <v>0</v>
      </c>
      <c r="AG74" s="94" t="s">
        <v>428</v>
      </c>
      <c r="AH74" s="86" t="b">
        <v>0</v>
      </c>
      <c r="AI74" s="86" t="s">
        <v>429</v>
      </c>
      <c r="AJ74" s="86"/>
      <c r="AK74" s="94" t="s">
        <v>428</v>
      </c>
      <c r="AL74" s="86" t="b">
        <v>0</v>
      </c>
      <c r="AM74" s="86">
        <v>10</v>
      </c>
      <c r="AN74" s="94" t="s">
        <v>419</v>
      </c>
      <c r="AO74" s="86" t="s">
        <v>431</v>
      </c>
      <c r="AP74" s="86" t="b">
        <v>0</v>
      </c>
      <c r="AQ74" s="94" t="s">
        <v>419</v>
      </c>
      <c r="AR74" s="86" t="s">
        <v>176</v>
      </c>
      <c r="AS74" s="86">
        <v>0</v>
      </c>
      <c r="AT74" s="86">
        <v>0</v>
      </c>
      <c r="AU74" s="86"/>
      <c r="AV74" s="86"/>
      <c r="AW74" s="86"/>
      <c r="AX74" s="86"/>
      <c r="AY74" s="86"/>
      <c r="AZ74" s="86"/>
      <c r="BA74" s="86"/>
      <c r="BB74" s="86"/>
      <c r="BC74">
        <v>2</v>
      </c>
      <c r="BD74" s="85" t="str">
        <f>REPLACE(INDEX(GroupVertices[Group],MATCH(Edges[[#This Row],[Vertex 1]],GroupVertices[Vertex],0)),1,1,"")</f>
        <v>1</v>
      </c>
      <c r="BE74" s="85" t="str">
        <f>REPLACE(INDEX(GroupVertices[Group],MATCH(Edges[[#This Row],[Vertex 2]],GroupVertices[Vertex],0)),1,1,"")</f>
        <v>1</v>
      </c>
      <c r="BF74" s="51"/>
      <c r="BG74" s="52"/>
      <c r="BH74" s="51"/>
      <c r="BI74" s="52"/>
      <c r="BJ74" s="51"/>
      <c r="BK74" s="52"/>
      <c r="BL74" s="51"/>
      <c r="BM74" s="52"/>
      <c r="BN74" s="51"/>
    </row>
    <row r="75" spans="1:66" ht="30">
      <c r="A75" s="84" t="s">
        <v>243</v>
      </c>
      <c r="B75" s="84" t="s">
        <v>240</v>
      </c>
      <c r="C75" s="53" t="s">
        <v>1077</v>
      </c>
      <c r="D75" s="54">
        <v>10</v>
      </c>
      <c r="E75" s="65" t="s">
        <v>136</v>
      </c>
      <c r="F75" s="55">
        <v>19</v>
      </c>
      <c r="G75" s="53"/>
      <c r="H75" s="57"/>
      <c r="I75" s="56"/>
      <c r="J75" s="56"/>
      <c r="K75" s="36" t="s">
        <v>65</v>
      </c>
      <c r="L75" s="83">
        <v>75</v>
      </c>
      <c r="M75" s="83"/>
      <c r="N75" s="63"/>
      <c r="O75" s="86" t="s">
        <v>250</v>
      </c>
      <c r="P75" s="88">
        <v>43705.57502314815</v>
      </c>
      <c r="Q75" s="86" t="s">
        <v>262</v>
      </c>
      <c r="R75" s="86"/>
      <c r="S75" s="86"/>
      <c r="T75" s="86" t="s">
        <v>277</v>
      </c>
      <c r="U75" s="86"/>
      <c r="V75" s="90" t="s">
        <v>310</v>
      </c>
      <c r="W75" s="88">
        <v>43705.57502314815</v>
      </c>
      <c r="X75" s="92">
        <v>43705</v>
      </c>
      <c r="Y75" s="94" t="s">
        <v>346</v>
      </c>
      <c r="Z75" s="90" t="s">
        <v>385</v>
      </c>
      <c r="AA75" s="86"/>
      <c r="AB75" s="86"/>
      <c r="AC75" s="94" t="s">
        <v>424</v>
      </c>
      <c r="AD75" s="86"/>
      <c r="AE75" s="86" t="b">
        <v>0</v>
      </c>
      <c r="AF75" s="86">
        <v>0</v>
      </c>
      <c r="AG75" s="94" t="s">
        <v>428</v>
      </c>
      <c r="AH75" s="86" t="b">
        <v>0</v>
      </c>
      <c r="AI75" s="86" t="s">
        <v>429</v>
      </c>
      <c r="AJ75" s="86"/>
      <c r="AK75" s="94" t="s">
        <v>428</v>
      </c>
      <c r="AL75" s="86" t="b">
        <v>0</v>
      </c>
      <c r="AM75" s="86">
        <v>3</v>
      </c>
      <c r="AN75" s="94" t="s">
        <v>420</v>
      </c>
      <c r="AO75" s="86" t="s">
        <v>431</v>
      </c>
      <c r="AP75" s="86" t="b">
        <v>0</v>
      </c>
      <c r="AQ75" s="94" t="s">
        <v>420</v>
      </c>
      <c r="AR75" s="86" t="s">
        <v>176</v>
      </c>
      <c r="AS75" s="86">
        <v>0</v>
      </c>
      <c r="AT75" s="86">
        <v>0</v>
      </c>
      <c r="AU75" s="86"/>
      <c r="AV75" s="86"/>
      <c r="AW75" s="86"/>
      <c r="AX75" s="86"/>
      <c r="AY75" s="86"/>
      <c r="AZ75" s="86"/>
      <c r="BA75" s="86"/>
      <c r="BB75" s="86"/>
      <c r="BC75">
        <v>2</v>
      </c>
      <c r="BD75" s="85" t="str">
        <f>REPLACE(INDEX(GroupVertices[Group],MATCH(Edges[[#This Row],[Vertex 1]],GroupVertices[Vertex],0)),1,1,"")</f>
        <v>1</v>
      </c>
      <c r="BE75" s="85" t="str">
        <f>REPLACE(INDEX(GroupVertices[Group],MATCH(Edges[[#This Row],[Vertex 2]],GroupVertices[Vertex],0)),1,1,"")</f>
        <v>1</v>
      </c>
      <c r="BF75" s="51"/>
      <c r="BG75" s="52"/>
      <c r="BH75" s="51"/>
      <c r="BI75" s="52"/>
      <c r="BJ75" s="51"/>
      <c r="BK75" s="52"/>
      <c r="BL75" s="51"/>
      <c r="BM75" s="52"/>
      <c r="BN75" s="51"/>
    </row>
    <row r="76" spans="1:66" ht="30">
      <c r="A76" s="84" t="s">
        <v>241</v>
      </c>
      <c r="B76" s="84" t="s">
        <v>244</v>
      </c>
      <c r="C76" s="53" t="s">
        <v>1077</v>
      </c>
      <c r="D76" s="54">
        <v>10</v>
      </c>
      <c r="E76" s="65" t="s">
        <v>136</v>
      </c>
      <c r="F76" s="55">
        <v>19</v>
      </c>
      <c r="G76" s="53"/>
      <c r="H76" s="57"/>
      <c r="I76" s="56"/>
      <c r="J76" s="56"/>
      <c r="K76" s="36" t="s">
        <v>65</v>
      </c>
      <c r="L76" s="83">
        <v>76</v>
      </c>
      <c r="M76" s="83"/>
      <c r="N76" s="63"/>
      <c r="O76" s="86" t="s">
        <v>250</v>
      </c>
      <c r="P76" s="88">
        <v>43700.97288194444</v>
      </c>
      <c r="Q76" s="86" t="s">
        <v>253</v>
      </c>
      <c r="R76" s="86"/>
      <c r="S76" s="86"/>
      <c r="T76" s="86" t="s">
        <v>279</v>
      </c>
      <c r="U76" s="86"/>
      <c r="V76" s="90" t="s">
        <v>308</v>
      </c>
      <c r="W76" s="88">
        <v>43700.97288194444</v>
      </c>
      <c r="X76" s="92">
        <v>43700</v>
      </c>
      <c r="Y76" s="94" t="s">
        <v>341</v>
      </c>
      <c r="Z76" s="90" t="s">
        <v>380</v>
      </c>
      <c r="AA76" s="86"/>
      <c r="AB76" s="86"/>
      <c r="AC76" s="94" t="s">
        <v>419</v>
      </c>
      <c r="AD76" s="86"/>
      <c r="AE76" s="86" t="b">
        <v>0</v>
      </c>
      <c r="AF76" s="86">
        <v>14</v>
      </c>
      <c r="AG76" s="94" t="s">
        <v>428</v>
      </c>
      <c r="AH76" s="86" t="b">
        <v>0</v>
      </c>
      <c r="AI76" s="86" t="s">
        <v>429</v>
      </c>
      <c r="AJ76" s="86"/>
      <c r="AK76" s="94" t="s">
        <v>428</v>
      </c>
      <c r="AL76" s="86" t="b">
        <v>0</v>
      </c>
      <c r="AM76" s="86">
        <v>10</v>
      </c>
      <c r="AN76" s="94" t="s">
        <v>428</v>
      </c>
      <c r="AO76" s="86" t="s">
        <v>430</v>
      </c>
      <c r="AP76" s="86" t="b">
        <v>0</v>
      </c>
      <c r="AQ76" s="94" t="s">
        <v>419</v>
      </c>
      <c r="AR76" s="86" t="s">
        <v>176</v>
      </c>
      <c r="AS76" s="86">
        <v>0</v>
      </c>
      <c r="AT76" s="86">
        <v>0</v>
      </c>
      <c r="AU76" s="86"/>
      <c r="AV76" s="86"/>
      <c r="AW76" s="86"/>
      <c r="AX76" s="86"/>
      <c r="AY76" s="86"/>
      <c r="AZ76" s="86"/>
      <c r="BA76" s="86"/>
      <c r="BB76" s="86"/>
      <c r="BC76">
        <v>2</v>
      </c>
      <c r="BD76" s="85" t="str">
        <f>REPLACE(INDEX(GroupVertices[Group],MATCH(Edges[[#This Row],[Vertex 1]],GroupVertices[Vertex],0)),1,1,"")</f>
        <v>1</v>
      </c>
      <c r="BE76" s="85" t="str">
        <f>REPLACE(INDEX(GroupVertices[Group],MATCH(Edges[[#This Row],[Vertex 2]],GroupVertices[Vertex],0)),1,1,"")</f>
        <v>1</v>
      </c>
      <c r="BF76" s="51"/>
      <c r="BG76" s="52"/>
      <c r="BH76" s="51"/>
      <c r="BI76" s="52"/>
      <c r="BJ76" s="51"/>
      <c r="BK76" s="52"/>
      <c r="BL76" s="51"/>
      <c r="BM76" s="52"/>
      <c r="BN76" s="51"/>
    </row>
    <row r="77" spans="1:66" ht="30">
      <c r="A77" s="84" t="s">
        <v>241</v>
      </c>
      <c r="B77" s="84" t="s">
        <v>244</v>
      </c>
      <c r="C77" s="53" t="s">
        <v>1077</v>
      </c>
      <c r="D77" s="54">
        <v>10</v>
      </c>
      <c r="E77" s="65" t="s">
        <v>136</v>
      </c>
      <c r="F77" s="55">
        <v>19</v>
      </c>
      <c r="G77" s="53"/>
      <c r="H77" s="57"/>
      <c r="I77" s="56"/>
      <c r="J77" s="56"/>
      <c r="K77" s="36" t="s">
        <v>65</v>
      </c>
      <c r="L77" s="83">
        <v>77</v>
      </c>
      <c r="M77" s="83"/>
      <c r="N77" s="63"/>
      <c r="O77" s="86" t="s">
        <v>250</v>
      </c>
      <c r="P77" s="88">
        <v>43704.975023148145</v>
      </c>
      <c r="Q77" s="86" t="s">
        <v>262</v>
      </c>
      <c r="R77" s="86"/>
      <c r="S77" s="86"/>
      <c r="T77" s="86" t="s">
        <v>277</v>
      </c>
      <c r="U77" s="90" t="s">
        <v>283</v>
      </c>
      <c r="V77" s="90" t="s">
        <v>283</v>
      </c>
      <c r="W77" s="88">
        <v>43704.975023148145</v>
      </c>
      <c r="X77" s="92">
        <v>43704</v>
      </c>
      <c r="Y77" s="94" t="s">
        <v>342</v>
      </c>
      <c r="Z77" s="90" t="s">
        <v>381</v>
      </c>
      <c r="AA77" s="86"/>
      <c r="AB77" s="86"/>
      <c r="AC77" s="94" t="s">
        <v>420</v>
      </c>
      <c r="AD77" s="86"/>
      <c r="AE77" s="86" t="b">
        <v>0</v>
      </c>
      <c r="AF77" s="86">
        <v>4</v>
      </c>
      <c r="AG77" s="94" t="s">
        <v>428</v>
      </c>
      <c r="AH77" s="86" t="b">
        <v>0</v>
      </c>
      <c r="AI77" s="86" t="s">
        <v>429</v>
      </c>
      <c r="AJ77" s="86"/>
      <c r="AK77" s="94" t="s">
        <v>428</v>
      </c>
      <c r="AL77" s="86" t="b">
        <v>0</v>
      </c>
      <c r="AM77" s="86">
        <v>3</v>
      </c>
      <c r="AN77" s="94" t="s">
        <v>428</v>
      </c>
      <c r="AO77" s="86" t="s">
        <v>431</v>
      </c>
      <c r="AP77" s="86" t="b">
        <v>0</v>
      </c>
      <c r="AQ77" s="94" t="s">
        <v>420</v>
      </c>
      <c r="AR77" s="86" t="s">
        <v>176</v>
      </c>
      <c r="AS77" s="86">
        <v>0</v>
      </c>
      <c r="AT77" s="86">
        <v>0</v>
      </c>
      <c r="AU77" s="86"/>
      <c r="AV77" s="86"/>
      <c r="AW77" s="86"/>
      <c r="AX77" s="86"/>
      <c r="AY77" s="86"/>
      <c r="AZ77" s="86"/>
      <c r="BA77" s="86"/>
      <c r="BB77" s="86"/>
      <c r="BC77">
        <v>2</v>
      </c>
      <c r="BD77" s="85" t="str">
        <f>REPLACE(INDEX(GroupVertices[Group],MATCH(Edges[[#This Row],[Vertex 1]],GroupVertices[Vertex],0)),1,1,"")</f>
        <v>1</v>
      </c>
      <c r="BE77" s="85" t="str">
        <f>REPLACE(INDEX(GroupVertices[Group],MATCH(Edges[[#This Row],[Vertex 2]],GroupVertices[Vertex],0)),1,1,"")</f>
        <v>1</v>
      </c>
      <c r="BF77" s="51"/>
      <c r="BG77" s="52"/>
      <c r="BH77" s="51"/>
      <c r="BI77" s="52"/>
      <c r="BJ77" s="51"/>
      <c r="BK77" s="52"/>
      <c r="BL77" s="51"/>
      <c r="BM77" s="52"/>
      <c r="BN77" s="51"/>
    </row>
    <row r="78" spans="1:66" ht="30">
      <c r="A78" s="84" t="s">
        <v>242</v>
      </c>
      <c r="B78" s="84" t="s">
        <v>244</v>
      </c>
      <c r="C78" s="53" t="s">
        <v>1077</v>
      </c>
      <c r="D78" s="54">
        <v>10</v>
      </c>
      <c r="E78" s="65" t="s">
        <v>136</v>
      </c>
      <c r="F78" s="55">
        <v>19</v>
      </c>
      <c r="G78" s="53"/>
      <c r="H78" s="57"/>
      <c r="I78" s="56"/>
      <c r="J78" s="56"/>
      <c r="K78" s="36" t="s">
        <v>65</v>
      </c>
      <c r="L78" s="83">
        <v>78</v>
      </c>
      <c r="M78" s="83"/>
      <c r="N78" s="63"/>
      <c r="O78" s="86" t="s">
        <v>250</v>
      </c>
      <c r="P78" s="88">
        <v>43700.98577546296</v>
      </c>
      <c r="Q78" s="86" t="s">
        <v>253</v>
      </c>
      <c r="R78" s="86"/>
      <c r="S78" s="86"/>
      <c r="T78" s="86"/>
      <c r="U78" s="86"/>
      <c r="V78" s="90" t="s">
        <v>309</v>
      </c>
      <c r="W78" s="88">
        <v>43700.98577546296</v>
      </c>
      <c r="X78" s="92">
        <v>43700</v>
      </c>
      <c r="Y78" s="94" t="s">
        <v>343</v>
      </c>
      <c r="Z78" s="90" t="s">
        <v>382</v>
      </c>
      <c r="AA78" s="86"/>
      <c r="AB78" s="86"/>
      <c r="AC78" s="94" t="s">
        <v>421</v>
      </c>
      <c r="AD78" s="86"/>
      <c r="AE78" s="86" t="b">
        <v>0</v>
      </c>
      <c r="AF78" s="86">
        <v>0</v>
      </c>
      <c r="AG78" s="94" t="s">
        <v>428</v>
      </c>
      <c r="AH78" s="86" t="b">
        <v>0</v>
      </c>
      <c r="AI78" s="86" t="s">
        <v>429</v>
      </c>
      <c r="AJ78" s="86"/>
      <c r="AK78" s="94" t="s">
        <v>428</v>
      </c>
      <c r="AL78" s="86" t="b">
        <v>0</v>
      </c>
      <c r="AM78" s="86">
        <v>10</v>
      </c>
      <c r="AN78" s="94" t="s">
        <v>419</v>
      </c>
      <c r="AO78" s="86" t="s">
        <v>431</v>
      </c>
      <c r="AP78" s="86" t="b">
        <v>0</v>
      </c>
      <c r="AQ78" s="94" t="s">
        <v>419</v>
      </c>
      <c r="AR78" s="86" t="s">
        <v>176</v>
      </c>
      <c r="AS78" s="86">
        <v>0</v>
      </c>
      <c r="AT78" s="86">
        <v>0</v>
      </c>
      <c r="AU78" s="86"/>
      <c r="AV78" s="86"/>
      <c r="AW78" s="86"/>
      <c r="AX78" s="86"/>
      <c r="AY78" s="86"/>
      <c r="AZ78" s="86"/>
      <c r="BA78" s="86"/>
      <c r="BB78" s="86"/>
      <c r="BC78">
        <v>2</v>
      </c>
      <c r="BD78" s="85" t="str">
        <f>REPLACE(INDEX(GroupVertices[Group],MATCH(Edges[[#This Row],[Vertex 1]],GroupVertices[Vertex],0)),1,1,"")</f>
        <v>1</v>
      </c>
      <c r="BE78" s="85" t="str">
        <f>REPLACE(INDEX(GroupVertices[Group],MATCH(Edges[[#This Row],[Vertex 2]],GroupVertices[Vertex],0)),1,1,"")</f>
        <v>1</v>
      </c>
      <c r="BF78" s="51"/>
      <c r="BG78" s="52"/>
      <c r="BH78" s="51"/>
      <c r="BI78" s="52"/>
      <c r="BJ78" s="51"/>
      <c r="BK78" s="52"/>
      <c r="BL78" s="51"/>
      <c r="BM78" s="52"/>
      <c r="BN78" s="51"/>
    </row>
    <row r="79" spans="1:66" ht="30">
      <c r="A79" s="84" t="s">
        <v>242</v>
      </c>
      <c r="B79" s="84" t="s">
        <v>244</v>
      </c>
      <c r="C79" s="53" t="s">
        <v>1077</v>
      </c>
      <c r="D79" s="54">
        <v>10</v>
      </c>
      <c r="E79" s="65" t="s">
        <v>136</v>
      </c>
      <c r="F79" s="55">
        <v>19</v>
      </c>
      <c r="G79" s="53"/>
      <c r="H79" s="57"/>
      <c r="I79" s="56"/>
      <c r="J79" s="56"/>
      <c r="K79" s="36" t="s">
        <v>65</v>
      </c>
      <c r="L79" s="83">
        <v>79</v>
      </c>
      <c r="M79" s="83"/>
      <c r="N79" s="63"/>
      <c r="O79" s="86" t="s">
        <v>250</v>
      </c>
      <c r="P79" s="88">
        <v>43704.97971064815</v>
      </c>
      <c r="Q79" s="86" t="s">
        <v>262</v>
      </c>
      <c r="R79" s="86"/>
      <c r="S79" s="86"/>
      <c r="T79" s="86" t="s">
        <v>277</v>
      </c>
      <c r="U79" s="86"/>
      <c r="V79" s="90" t="s">
        <v>309</v>
      </c>
      <c r="W79" s="88">
        <v>43704.97971064815</v>
      </c>
      <c r="X79" s="92">
        <v>43704</v>
      </c>
      <c r="Y79" s="94" t="s">
        <v>344</v>
      </c>
      <c r="Z79" s="90" t="s">
        <v>383</v>
      </c>
      <c r="AA79" s="86"/>
      <c r="AB79" s="86"/>
      <c r="AC79" s="94" t="s">
        <v>422</v>
      </c>
      <c r="AD79" s="86"/>
      <c r="AE79" s="86" t="b">
        <v>0</v>
      </c>
      <c r="AF79" s="86">
        <v>0</v>
      </c>
      <c r="AG79" s="94" t="s">
        <v>428</v>
      </c>
      <c r="AH79" s="86" t="b">
        <v>0</v>
      </c>
      <c r="AI79" s="86" t="s">
        <v>429</v>
      </c>
      <c r="AJ79" s="86"/>
      <c r="AK79" s="94" t="s">
        <v>428</v>
      </c>
      <c r="AL79" s="86" t="b">
        <v>0</v>
      </c>
      <c r="AM79" s="86">
        <v>3</v>
      </c>
      <c r="AN79" s="94" t="s">
        <v>420</v>
      </c>
      <c r="AO79" s="86" t="s">
        <v>431</v>
      </c>
      <c r="AP79" s="86" t="b">
        <v>0</v>
      </c>
      <c r="AQ79" s="94" t="s">
        <v>420</v>
      </c>
      <c r="AR79" s="86" t="s">
        <v>176</v>
      </c>
      <c r="AS79" s="86">
        <v>0</v>
      </c>
      <c r="AT79" s="86">
        <v>0</v>
      </c>
      <c r="AU79" s="86"/>
      <c r="AV79" s="86"/>
      <c r="AW79" s="86"/>
      <c r="AX79" s="86"/>
      <c r="AY79" s="86"/>
      <c r="AZ79" s="86"/>
      <c r="BA79" s="86"/>
      <c r="BB79" s="86"/>
      <c r="BC79">
        <v>2</v>
      </c>
      <c r="BD79" s="85" t="str">
        <f>REPLACE(INDEX(GroupVertices[Group],MATCH(Edges[[#This Row],[Vertex 1]],GroupVertices[Vertex],0)),1,1,"")</f>
        <v>1</v>
      </c>
      <c r="BE79" s="85" t="str">
        <f>REPLACE(INDEX(GroupVertices[Group],MATCH(Edges[[#This Row],[Vertex 2]],GroupVertices[Vertex],0)),1,1,"")</f>
        <v>1</v>
      </c>
      <c r="BF79" s="51"/>
      <c r="BG79" s="52"/>
      <c r="BH79" s="51"/>
      <c r="BI79" s="52"/>
      <c r="BJ79" s="51"/>
      <c r="BK79" s="52"/>
      <c r="BL79" s="51"/>
      <c r="BM79" s="52"/>
      <c r="BN79" s="51"/>
    </row>
    <row r="80" spans="1:66" ht="30">
      <c r="A80" s="84" t="s">
        <v>243</v>
      </c>
      <c r="B80" s="84" t="s">
        <v>244</v>
      </c>
      <c r="C80" s="53" t="s">
        <v>1077</v>
      </c>
      <c r="D80" s="54">
        <v>10</v>
      </c>
      <c r="E80" s="65" t="s">
        <v>136</v>
      </c>
      <c r="F80" s="55">
        <v>19</v>
      </c>
      <c r="G80" s="53"/>
      <c r="H80" s="57"/>
      <c r="I80" s="56"/>
      <c r="J80" s="56"/>
      <c r="K80" s="36" t="s">
        <v>65</v>
      </c>
      <c r="L80" s="83">
        <v>80</v>
      </c>
      <c r="M80" s="83"/>
      <c r="N80" s="63"/>
      <c r="O80" s="86" t="s">
        <v>250</v>
      </c>
      <c r="P80" s="88">
        <v>43700.9859375</v>
      </c>
      <c r="Q80" s="86" t="s">
        <v>253</v>
      </c>
      <c r="R80" s="86"/>
      <c r="S80" s="86"/>
      <c r="T80" s="86"/>
      <c r="U80" s="86"/>
      <c r="V80" s="90" t="s">
        <v>310</v>
      </c>
      <c r="W80" s="88">
        <v>43700.9859375</v>
      </c>
      <c r="X80" s="92">
        <v>43700</v>
      </c>
      <c r="Y80" s="94" t="s">
        <v>345</v>
      </c>
      <c r="Z80" s="90" t="s">
        <v>384</v>
      </c>
      <c r="AA80" s="86"/>
      <c r="AB80" s="86"/>
      <c r="AC80" s="94" t="s">
        <v>423</v>
      </c>
      <c r="AD80" s="86"/>
      <c r="AE80" s="86" t="b">
        <v>0</v>
      </c>
      <c r="AF80" s="86">
        <v>0</v>
      </c>
      <c r="AG80" s="94" t="s">
        <v>428</v>
      </c>
      <c r="AH80" s="86" t="b">
        <v>0</v>
      </c>
      <c r="AI80" s="86" t="s">
        <v>429</v>
      </c>
      <c r="AJ80" s="86"/>
      <c r="AK80" s="94" t="s">
        <v>428</v>
      </c>
      <c r="AL80" s="86" t="b">
        <v>0</v>
      </c>
      <c r="AM80" s="86">
        <v>10</v>
      </c>
      <c r="AN80" s="94" t="s">
        <v>419</v>
      </c>
      <c r="AO80" s="86" t="s">
        <v>431</v>
      </c>
      <c r="AP80" s="86" t="b">
        <v>0</v>
      </c>
      <c r="AQ80" s="94" t="s">
        <v>419</v>
      </c>
      <c r="AR80" s="86" t="s">
        <v>176</v>
      </c>
      <c r="AS80" s="86">
        <v>0</v>
      </c>
      <c r="AT80" s="86">
        <v>0</v>
      </c>
      <c r="AU80" s="86"/>
      <c r="AV80" s="86"/>
      <c r="AW80" s="86"/>
      <c r="AX80" s="86"/>
      <c r="AY80" s="86"/>
      <c r="AZ80" s="86"/>
      <c r="BA80" s="86"/>
      <c r="BB80" s="86"/>
      <c r="BC80">
        <v>2</v>
      </c>
      <c r="BD80" s="85" t="str">
        <f>REPLACE(INDEX(GroupVertices[Group],MATCH(Edges[[#This Row],[Vertex 1]],GroupVertices[Vertex],0)),1,1,"")</f>
        <v>1</v>
      </c>
      <c r="BE80" s="85" t="str">
        <f>REPLACE(INDEX(GroupVertices[Group],MATCH(Edges[[#This Row],[Vertex 2]],GroupVertices[Vertex],0)),1,1,"")</f>
        <v>1</v>
      </c>
      <c r="BF80" s="51"/>
      <c r="BG80" s="52"/>
      <c r="BH80" s="51"/>
      <c r="BI80" s="52"/>
      <c r="BJ80" s="51"/>
      <c r="BK80" s="52"/>
      <c r="BL80" s="51"/>
      <c r="BM80" s="52"/>
      <c r="BN80" s="51"/>
    </row>
    <row r="81" spans="1:66" ht="30">
      <c r="A81" s="84" t="s">
        <v>243</v>
      </c>
      <c r="B81" s="84" t="s">
        <v>244</v>
      </c>
      <c r="C81" s="53" t="s">
        <v>1077</v>
      </c>
      <c r="D81" s="54">
        <v>10</v>
      </c>
      <c r="E81" s="65" t="s">
        <v>136</v>
      </c>
      <c r="F81" s="55">
        <v>19</v>
      </c>
      <c r="G81" s="53"/>
      <c r="H81" s="57"/>
      <c r="I81" s="56"/>
      <c r="J81" s="56"/>
      <c r="K81" s="36" t="s">
        <v>65</v>
      </c>
      <c r="L81" s="83">
        <v>81</v>
      </c>
      <c r="M81" s="83"/>
      <c r="N81" s="63"/>
      <c r="O81" s="86" t="s">
        <v>250</v>
      </c>
      <c r="P81" s="88">
        <v>43705.57502314815</v>
      </c>
      <c r="Q81" s="86" t="s">
        <v>262</v>
      </c>
      <c r="R81" s="86"/>
      <c r="S81" s="86"/>
      <c r="T81" s="86" t="s">
        <v>277</v>
      </c>
      <c r="U81" s="86"/>
      <c r="V81" s="90" t="s">
        <v>310</v>
      </c>
      <c r="W81" s="88">
        <v>43705.57502314815</v>
      </c>
      <c r="X81" s="92">
        <v>43705</v>
      </c>
      <c r="Y81" s="94" t="s">
        <v>346</v>
      </c>
      <c r="Z81" s="90" t="s">
        <v>385</v>
      </c>
      <c r="AA81" s="86"/>
      <c r="AB81" s="86"/>
      <c r="AC81" s="94" t="s">
        <v>424</v>
      </c>
      <c r="AD81" s="86"/>
      <c r="AE81" s="86" t="b">
        <v>0</v>
      </c>
      <c r="AF81" s="86">
        <v>0</v>
      </c>
      <c r="AG81" s="94" t="s">
        <v>428</v>
      </c>
      <c r="AH81" s="86" t="b">
        <v>0</v>
      </c>
      <c r="AI81" s="86" t="s">
        <v>429</v>
      </c>
      <c r="AJ81" s="86"/>
      <c r="AK81" s="94" t="s">
        <v>428</v>
      </c>
      <c r="AL81" s="86" t="b">
        <v>0</v>
      </c>
      <c r="AM81" s="86">
        <v>3</v>
      </c>
      <c r="AN81" s="94" t="s">
        <v>420</v>
      </c>
      <c r="AO81" s="86" t="s">
        <v>431</v>
      </c>
      <c r="AP81" s="86" t="b">
        <v>0</v>
      </c>
      <c r="AQ81" s="94" t="s">
        <v>420</v>
      </c>
      <c r="AR81" s="86" t="s">
        <v>176</v>
      </c>
      <c r="AS81" s="86">
        <v>0</v>
      </c>
      <c r="AT81" s="86">
        <v>0</v>
      </c>
      <c r="AU81" s="86"/>
      <c r="AV81" s="86"/>
      <c r="AW81" s="86"/>
      <c r="AX81" s="86"/>
      <c r="AY81" s="86"/>
      <c r="AZ81" s="86"/>
      <c r="BA81" s="86"/>
      <c r="BB81" s="86"/>
      <c r="BC81">
        <v>2</v>
      </c>
      <c r="BD81" s="85" t="str">
        <f>REPLACE(INDEX(GroupVertices[Group],MATCH(Edges[[#This Row],[Vertex 1]],GroupVertices[Vertex],0)),1,1,"")</f>
        <v>1</v>
      </c>
      <c r="BE81" s="85" t="str">
        <f>REPLACE(INDEX(GroupVertices[Group],MATCH(Edges[[#This Row],[Vertex 2]],GroupVertices[Vertex],0)),1,1,"")</f>
        <v>1</v>
      </c>
      <c r="BF81" s="51"/>
      <c r="BG81" s="52"/>
      <c r="BH81" s="51"/>
      <c r="BI81" s="52"/>
      <c r="BJ81" s="51"/>
      <c r="BK81" s="52"/>
      <c r="BL81" s="51"/>
      <c r="BM81" s="52"/>
      <c r="BN81" s="51"/>
    </row>
    <row r="82" spans="1:66" ht="30">
      <c r="A82" s="84" t="s">
        <v>241</v>
      </c>
      <c r="B82" s="84" t="s">
        <v>242</v>
      </c>
      <c r="C82" s="53" t="s">
        <v>1076</v>
      </c>
      <c r="D82" s="54">
        <v>10</v>
      </c>
      <c r="E82" s="65" t="s">
        <v>136</v>
      </c>
      <c r="F82" s="55">
        <v>6</v>
      </c>
      <c r="G82" s="53"/>
      <c r="H82" s="57"/>
      <c r="I82" s="56"/>
      <c r="J82" s="56"/>
      <c r="K82" s="36" t="s">
        <v>66</v>
      </c>
      <c r="L82" s="83">
        <v>82</v>
      </c>
      <c r="M82" s="83"/>
      <c r="N82" s="63"/>
      <c r="O82" s="86" t="s">
        <v>250</v>
      </c>
      <c r="P82" s="88">
        <v>43700.97288194444</v>
      </c>
      <c r="Q82" s="86" t="s">
        <v>253</v>
      </c>
      <c r="R82" s="86"/>
      <c r="S82" s="86"/>
      <c r="T82" s="86" t="s">
        <v>279</v>
      </c>
      <c r="U82" s="86"/>
      <c r="V82" s="90" t="s">
        <v>308</v>
      </c>
      <c r="W82" s="88">
        <v>43700.97288194444</v>
      </c>
      <c r="X82" s="92">
        <v>43700</v>
      </c>
      <c r="Y82" s="94" t="s">
        <v>341</v>
      </c>
      <c r="Z82" s="90" t="s">
        <v>380</v>
      </c>
      <c r="AA82" s="86"/>
      <c r="AB82" s="86"/>
      <c r="AC82" s="94" t="s">
        <v>419</v>
      </c>
      <c r="AD82" s="86"/>
      <c r="AE82" s="86" t="b">
        <v>0</v>
      </c>
      <c r="AF82" s="86">
        <v>14</v>
      </c>
      <c r="AG82" s="94" t="s">
        <v>428</v>
      </c>
      <c r="AH82" s="86" t="b">
        <v>0</v>
      </c>
      <c r="AI82" s="86" t="s">
        <v>429</v>
      </c>
      <c r="AJ82" s="86"/>
      <c r="AK82" s="94" t="s">
        <v>428</v>
      </c>
      <c r="AL82" s="86" t="b">
        <v>0</v>
      </c>
      <c r="AM82" s="86">
        <v>10</v>
      </c>
      <c r="AN82" s="94" t="s">
        <v>428</v>
      </c>
      <c r="AO82" s="86" t="s">
        <v>430</v>
      </c>
      <c r="AP82" s="86" t="b">
        <v>0</v>
      </c>
      <c r="AQ82" s="94" t="s">
        <v>419</v>
      </c>
      <c r="AR82" s="86" t="s">
        <v>176</v>
      </c>
      <c r="AS82" s="86">
        <v>0</v>
      </c>
      <c r="AT82" s="86">
        <v>0</v>
      </c>
      <c r="AU82" s="86"/>
      <c r="AV82" s="86"/>
      <c r="AW82" s="86"/>
      <c r="AX82" s="86"/>
      <c r="AY82" s="86"/>
      <c r="AZ82" s="86"/>
      <c r="BA82" s="86"/>
      <c r="BB82" s="86"/>
      <c r="BC82">
        <v>3</v>
      </c>
      <c r="BD82" s="85" t="str">
        <f>REPLACE(INDEX(GroupVertices[Group],MATCH(Edges[[#This Row],[Vertex 1]],GroupVertices[Vertex],0)),1,1,"")</f>
        <v>1</v>
      </c>
      <c r="BE82" s="85" t="str">
        <f>REPLACE(INDEX(GroupVertices[Group],MATCH(Edges[[#This Row],[Vertex 2]],GroupVertices[Vertex],0)),1,1,"")</f>
        <v>1</v>
      </c>
      <c r="BF82" s="51">
        <v>1</v>
      </c>
      <c r="BG82" s="52">
        <v>2.4390243902439024</v>
      </c>
      <c r="BH82" s="51">
        <v>0</v>
      </c>
      <c r="BI82" s="52">
        <v>0</v>
      </c>
      <c r="BJ82" s="51">
        <v>0</v>
      </c>
      <c r="BK82" s="52">
        <v>0</v>
      </c>
      <c r="BL82" s="51">
        <v>40</v>
      </c>
      <c r="BM82" s="52">
        <v>97.5609756097561</v>
      </c>
      <c r="BN82" s="51">
        <v>41</v>
      </c>
    </row>
    <row r="83" spans="1:66" ht="30">
      <c r="A83" s="84" t="s">
        <v>241</v>
      </c>
      <c r="B83" s="84" t="s">
        <v>242</v>
      </c>
      <c r="C83" s="53" t="s">
        <v>1076</v>
      </c>
      <c r="D83" s="54">
        <v>10</v>
      </c>
      <c r="E83" s="65" t="s">
        <v>136</v>
      </c>
      <c r="F83" s="55">
        <v>6</v>
      </c>
      <c r="G83" s="53"/>
      <c r="H83" s="57"/>
      <c r="I83" s="56"/>
      <c r="J83" s="56"/>
      <c r="K83" s="36" t="s">
        <v>66</v>
      </c>
      <c r="L83" s="83">
        <v>83</v>
      </c>
      <c r="M83" s="83"/>
      <c r="N83" s="63"/>
      <c r="O83" s="86" t="s">
        <v>250</v>
      </c>
      <c r="P83" s="88">
        <v>43704.86429398148</v>
      </c>
      <c r="Q83" s="86" t="s">
        <v>261</v>
      </c>
      <c r="R83" s="86"/>
      <c r="S83" s="86"/>
      <c r="T83" s="86" t="s">
        <v>276</v>
      </c>
      <c r="U83" s="86"/>
      <c r="V83" s="90" t="s">
        <v>308</v>
      </c>
      <c r="W83" s="88">
        <v>43704.86429398148</v>
      </c>
      <c r="X83" s="92">
        <v>43704</v>
      </c>
      <c r="Y83" s="94" t="s">
        <v>347</v>
      </c>
      <c r="Z83" s="90" t="s">
        <v>386</v>
      </c>
      <c r="AA83" s="86"/>
      <c r="AB83" s="86"/>
      <c r="AC83" s="94" t="s">
        <v>425</v>
      </c>
      <c r="AD83" s="86"/>
      <c r="AE83" s="86" t="b">
        <v>0</v>
      </c>
      <c r="AF83" s="86">
        <v>8</v>
      </c>
      <c r="AG83" s="94" t="s">
        <v>428</v>
      </c>
      <c r="AH83" s="86" t="b">
        <v>0</v>
      </c>
      <c r="AI83" s="86" t="s">
        <v>429</v>
      </c>
      <c r="AJ83" s="86"/>
      <c r="AK83" s="94" t="s">
        <v>428</v>
      </c>
      <c r="AL83" s="86" t="b">
        <v>0</v>
      </c>
      <c r="AM83" s="86">
        <v>3</v>
      </c>
      <c r="AN83" s="94" t="s">
        <v>428</v>
      </c>
      <c r="AO83" s="86" t="s">
        <v>430</v>
      </c>
      <c r="AP83" s="86" t="b">
        <v>0</v>
      </c>
      <c r="AQ83" s="94" t="s">
        <v>425</v>
      </c>
      <c r="AR83" s="86" t="s">
        <v>176</v>
      </c>
      <c r="AS83" s="86">
        <v>0</v>
      </c>
      <c r="AT83" s="86">
        <v>0</v>
      </c>
      <c r="AU83" s="86"/>
      <c r="AV83" s="86"/>
      <c r="AW83" s="86"/>
      <c r="AX83" s="86"/>
      <c r="AY83" s="86"/>
      <c r="AZ83" s="86"/>
      <c r="BA83" s="86"/>
      <c r="BB83" s="86"/>
      <c r="BC83">
        <v>3</v>
      </c>
      <c r="BD83" s="85" t="str">
        <f>REPLACE(INDEX(GroupVertices[Group],MATCH(Edges[[#This Row],[Vertex 1]],GroupVertices[Vertex],0)),1,1,"")</f>
        <v>1</v>
      </c>
      <c r="BE83" s="85" t="str">
        <f>REPLACE(INDEX(GroupVertices[Group],MATCH(Edges[[#This Row],[Vertex 2]],GroupVertices[Vertex],0)),1,1,"")</f>
        <v>1</v>
      </c>
      <c r="BF83" s="51">
        <v>2</v>
      </c>
      <c r="BG83" s="52">
        <v>4.25531914893617</v>
      </c>
      <c r="BH83" s="51">
        <v>0</v>
      </c>
      <c r="BI83" s="52">
        <v>0</v>
      </c>
      <c r="BJ83" s="51">
        <v>0</v>
      </c>
      <c r="BK83" s="52">
        <v>0</v>
      </c>
      <c r="BL83" s="51">
        <v>45</v>
      </c>
      <c r="BM83" s="52">
        <v>95.74468085106383</v>
      </c>
      <c r="BN83" s="51">
        <v>47</v>
      </c>
    </row>
    <row r="84" spans="1:66" ht="30">
      <c r="A84" s="84" t="s">
        <v>241</v>
      </c>
      <c r="B84" s="84" t="s">
        <v>242</v>
      </c>
      <c r="C84" s="53" t="s">
        <v>1076</v>
      </c>
      <c r="D84" s="54">
        <v>10</v>
      </c>
      <c r="E84" s="65" t="s">
        <v>136</v>
      </c>
      <c r="F84" s="55">
        <v>6</v>
      </c>
      <c r="G84" s="53"/>
      <c r="H84" s="57"/>
      <c r="I84" s="56"/>
      <c r="J84" s="56"/>
      <c r="K84" s="36" t="s">
        <v>66</v>
      </c>
      <c r="L84" s="83">
        <v>84</v>
      </c>
      <c r="M84" s="83"/>
      <c r="N84" s="63"/>
      <c r="O84" s="86" t="s">
        <v>250</v>
      </c>
      <c r="P84" s="88">
        <v>43704.975023148145</v>
      </c>
      <c r="Q84" s="86" t="s">
        <v>262</v>
      </c>
      <c r="R84" s="86"/>
      <c r="S84" s="86"/>
      <c r="T84" s="86" t="s">
        <v>277</v>
      </c>
      <c r="U84" s="90" t="s">
        <v>283</v>
      </c>
      <c r="V84" s="90" t="s">
        <v>283</v>
      </c>
      <c r="W84" s="88">
        <v>43704.975023148145</v>
      </c>
      <c r="X84" s="92">
        <v>43704</v>
      </c>
      <c r="Y84" s="94" t="s">
        <v>342</v>
      </c>
      <c r="Z84" s="90" t="s">
        <v>381</v>
      </c>
      <c r="AA84" s="86"/>
      <c r="AB84" s="86"/>
      <c r="AC84" s="94" t="s">
        <v>420</v>
      </c>
      <c r="AD84" s="86"/>
      <c r="AE84" s="86" t="b">
        <v>0</v>
      </c>
      <c r="AF84" s="86">
        <v>4</v>
      </c>
      <c r="AG84" s="94" t="s">
        <v>428</v>
      </c>
      <c r="AH84" s="86" t="b">
        <v>0</v>
      </c>
      <c r="AI84" s="86" t="s">
        <v>429</v>
      </c>
      <c r="AJ84" s="86"/>
      <c r="AK84" s="94" t="s">
        <v>428</v>
      </c>
      <c r="AL84" s="86" t="b">
        <v>0</v>
      </c>
      <c r="AM84" s="86">
        <v>3</v>
      </c>
      <c r="AN84" s="94" t="s">
        <v>428</v>
      </c>
      <c r="AO84" s="86" t="s">
        <v>431</v>
      </c>
      <c r="AP84" s="86" t="b">
        <v>0</v>
      </c>
      <c r="AQ84" s="94" t="s">
        <v>420</v>
      </c>
      <c r="AR84" s="86" t="s">
        <v>176</v>
      </c>
      <c r="AS84" s="86">
        <v>0</v>
      </c>
      <c r="AT84" s="86">
        <v>0</v>
      </c>
      <c r="AU84" s="86"/>
      <c r="AV84" s="86"/>
      <c r="AW84" s="86"/>
      <c r="AX84" s="86"/>
      <c r="AY84" s="86"/>
      <c r="AZ84" s="86"/>
      <c r="BA84" s="86"/>
      <c r="BB84" s="86"/>
      <c r="BC84">
        <v>3</v>
      </c>
      <c r="BD84" s="85" t="str">
        <f>REPLACE(INDEX(GroupVertices[Group],MATCH(Edges[[#This Row],[Vertex 1]],GroupVertices[Vertex],0)),1,1,"")</f>
        <v>1</v>
      </c>
      <c r="BE84" s="85" t="str">
        <f>REPLACE(INDEX(GroupVertices[Group],MATCH(Edges[[#This Row],[Vertex 2]],GroupVertices[Vertex],0)),1,1,"")</f>
        <v>1</v>
      </c>
      <c r="BF84" s="51">
        <v>1</v>
      </c>
      <c r="BG84" s="52">
        <v>6.25</v>
      </c>
      <c r="BH84" s="51">
        <v>0</v>
      </c>
      <c r="BI84" s="52">
        <v>0</v>
      </c>
      <c r="BJ84" s="51">
        <v>0</v>
      </c>
      <c r="BK84" s="52">
        <v>0</v>
      </c>
      <c r="BL84" s="51">
        <v>15</v>
      </c>
      <c r="BM84" s="52">
        <v>93.75</v>
      </c>
      <c r="BN84" s="51">
        <v>16</v>
      </c>
    </row>
    <row r="85" spans="1:66" ht="30">
      <c r="A85" s="84" t="s">
        <v>242</v>
      </c>
      <c r="B85" s="84" t="s">
        <v>241</v>
      </c>
      <c r="C85" s="53" t="s">
        <v>1076</v>
      </c>
      <c r="D85" s="54">
        <v>10</v>
      </c>
      <c r="E85" s="65" t="s">
        <v>136</v>
      </c>
      <c r="F85" s="55">
        <v>6</v>
      </c>
      <c r="G85" s="53"/>
      <c r="H85" s="57"/>
      <c r="I85" s="56"/>
      <c r="J85" s="56"/>
      <c r="K85" s="36" t="s">
        <v>66</v>
      </c>
      <c r="L85" s="83">
        <v>85</v>
      </c>
      <c r="M85" s="83"/>
      <c r="N85" s="63"/>
      <c r="O85" s="86" t="s">
        <v>251</v>
      </c>
      <c r="P85" s="88">
        <v>43700.98577546296</v>
      </c>
      <c r="Q85" s="86" t="s">
        <v>253</v>
      </c>
      <c r="R85" s="86"/>
      <c r="S85" s="86"/>
      <c r="T85" s="86"/>
      <c r="U85" s="86"/>
      <c r="V85" s="90" t="s">
        <v>309</v>
      </c>
      <c r="W85" s="88">
        <v>43700.98577546296</v>
      </c>
      <c r="X85" s="92">
        <v>43700</v>
      </c>
      <c r="Y85" s="94" t="s">
        <v>343</v>
      </c>
      <c r="Z85" s="90" t="s">
        <v>382</v>
      </c>
      <c r="AA85" s="86"/>
      <c r="AB85" s="86"/>
      <c r="AC85" s="94" t="s">
        <v>421</v>
      </c>
      <c r="AD85" s="86"/>
      <c r="AE85" s="86" t="b">
        <v>0</v>
      </c>
      <c r="AF85" s="86">
        <v>0</v>
      </c>
      <c r="AG85" s="94" t="s">
        <v>428</v>
      </c>
      <c r="AH85" s="86" t="b">
        <v>0</v>
      </c>
      <c r="AI85" s="86" t="s">
        <v>429</v>
      </c>
      <c r="AJ85" s="86"/>
      <c r="AK85" s="94" t="s">
        <v>428</v>
      </c>
      <c r="AL85" s="86" t="b">
        <v>0</v>
      </c>
      <c r="AM85" s="86">
        <v>10</v>
      </c>
      <c r="AN85" s="94" t="s">
        <v>419</v>
      </c>
      <c r="AO85" s="86" t="s">
        <v>431</v>
      </c>
      <c r="AP85" s="86" t="b">
        <v>0</v>
      </c>
      <c r="AQ85" s="94" t="s">
        <v>419</v>
      </c>
      <c r="AR85" s="86" t="s">
        <v>176</v>
      </c>
      <c r="AS85" s="86">
        <v>0</v>
      </c>
      <c r="AT85" s="86">
        <v>0</v>
      </c>
      <c r="AU85" s="86"/>
      <c r="AV85" s="86"/>
      <c r="AW85" s="86"/>
      <c r="AX85" s="86"/>
      <c r="AY85" s="86"/>
      <c r="AZ85" s="86"/>
      <c r="BA85" s="86"/>
      <c r="BB85" s="86"/>
      <c r="BC85">
        <v>3</v>
      </c>
      <c r="BD85" s="85" t="str">
        <f>REPLACE(INDEX(GroupVertices[Group],MATCH(Edges[[#This Row],[Vertex 1]],GroupVertices[Vertex],0)),1,1,"")</f>
        <v>1</v>
      </c>
      <c r="BE85" s="85" t="str">
        <f>REPLACE(INDEX(GroupVertices[Group],MATCH(Edges[[#This Row],[Vertex 2]],GroupVertices[Vertex],0)),1,1,"")</f>
        <v>1</v>
      </c>
      <c r="BF85" s="51">
        <v>1</v>
      </c>
      <c r="BG85" s="52">
        <v>2.4390243902439024</v>
      </c>
      <c r="BH85" s="51">
        <v>0</v>
      </c>
      <c r="BI85" s="52">
        <v>0</v>
      </c>
      <c r="BJ85" s="51">
        <v>0</v>
      </c>
      <c r="BK85" s="52">
        <v>0</v>
      </c>
      <c r="BL85" s="51">
        <v>40</v>
      </c>
      <c r="BM85" s="52">
        <v>97.5609756097561</v>
      </c>
      <c r="BN85" s="51">
        <v>41</v>
      </c>
    </row>
    <row r="86" spans="1:66" ht="30">
      <c r="A86" s="84" t="s">
        <v>242</v>
      </c>
      <c r="B86" s="84" t="s">
        <v>241</v>
      </c>
      <c r="C86" s="53" t="s">
        <v>1076</v>
      </c>
      <c r="D86" s="54">
        <v>10</v>
      </c>
      <c r="E86" s="65" t="s">
        <v>136</v>
      </c>
      <c r="F86" s="55">
        <v>6</v>
      </c>
      <c r="G86" s="53"/>
      <c r="H86" s="57"/>
      <c r="I86" s="56"/>
      <c r="J86" s="56"/>
      <c r="K86" s="36" t="s">
        <v>66</v>
      </c>
      <c r="L86" s="83">
        <v>86</v>
      </c>
      <c r="M86" s="83"/>
      <c r="N86" s="63"/>
      <c r="O86" s="86" t="s">
        <v>251</v>
      </c>
      <c r="P86" s="88">
        <v>43704.97033564815</v>
      </c>
      <c r="Q86" s="86" t="s">
        <v>261</v>
      </c>
      <c r="R86" s="86"/>
      <c r="S86" s="86"/>
      <c r="T86" s="86" t="s">
        <v>276</v>
      </c>
      <c r="U86" s="86"/>
      <c r="V86" s="90" t="s">
        <v>309</v>
      </c>
      <c r="W86" s="88">
        <v>43704.97033564815</v>
      </c>
      <c r="X86" s="92">
        <v>43704</v>
      </c>
      <c r="Y86" s="94" t="s">
        <v>348</v>
      </c>
      <c r="Z86" s="90" t="s">
        <v>387</v>
      </c>
      <c r="AA86" s="86"/>
      <c r="AB86" s="86"/>
      <c r="AC86" s="94" t="s">
        <v>426</v>
      </c>
      <c r="AD86" s="86"/>
      <c r="AE86" s="86" t="b">
        <v>0</v>
      </c>
      <c r="AF86" s="86">
        <v>0</v>
      </c>
      <c r="AG86" s="94" t="s">
        <v>428</v>
      </c>
      <c r="AH86" s="86" t="b">
        <v>0</v>
      </c>
      <c r="AI86" s="86" t="s">
        <v>429</v>
      </c>
      <c r="AJ86" s="86"/>
      <c r="AK86" s="94" t="s">
        <v>428</v>
      </c>
      <c r="AL86" s="86" t="b">
        <v>0</v>
      </c>
      <c r="AM86" s="86">
        <v>3</v>
      </c>
      <c r="AN86" s="94" t="s">
        <v>425</v>
      </c>
      <c r="AO86" s="86" t="s">
        <v>430</v>
      </c>
      <c r="AP86" s="86" t="b">
        <v>0</v>
      </c>
      <c r="AQ86" s="94" t="s">
        <v>425</v>
      </c>
      <c r="AR86" s="86" t="s">
        <v>176</v>
      </c>
      <c r="AS86" s="86">
        <v>0</v>
      </c>
      <c r="AT86" s="86">
        <v>0</v>
      </c>
      <c r="AU86" s="86"/>
      <c r="AV86" s="86"/>
      <c r="AW86" s="86"/>
      <c r="AX86" s="86"/>
      <c r="AY86" s="86"/>
      <c r="AZ86" s="86"/>
      <c r="BA86" s="86"/>
      <c r="BB86" s="86"/>
      <c r="BC86">
        <v>3</v>
      </c>
      <c r="BD86" s="85" t="str">
        <f>REPLACE(INDEX(GroupVertices[Group],MATCH(Edges[[#This Row],[Vertex 1]],GroupVertices[Vertex],0)),1,1,"")</f>
        <v>1</v>
      </c>
      <c r="BE86" s="85" t="str">
        <f>REPLACE(INDEX(GroupVertices[Group],MATCH(Edges[[#This Row],[Vertex 2]],GroupVertices[Vertex],0)),1,1,"")</f>
        <v>1</v>
      </c>
      <c r="BF86" s="51">
        <v>2</v>
      </c>
      <c r="BG86" s="52">
        <v>4.25531914893617</v>
      </c>
      <c r="BH86" s="51">
        <v>0</v>
      </c>
      <c r="BI86" s="52">
        <v>0</v>
      </c>
      <c r="BJ86" s="51">
        <v>0</v>
      </c>
      <c r="BK86" s="52">
        <v>0</v>
      </c>
      <c r="BL86" s="51">
        <v>45</v>
      </c>
      <c r="BM86" s="52">
        <v>95.74468085106383</v>
      </c>
      <c r="BN86" s="51">
        <v>47</v>
      </c>
    </row>
    <row r="87" spans="1:66" ht="30">
      <c r="A87" s="84" t="s">
        <v>242</v>
      </c>
      <c r="B87" s="84" t="s">
        <v>241</v>
      </c>
      <c r="C87" s="53" t="s">
        <v>1076</v>
      </c>
      <c r="D87" s="54">
        <v>10</v>
      </c>
      <c r="E87" s="65" t="s">
        <v>136</v>
      </c>
      <c r="F87" s="55">
        <v>6</v>
      </c>
      <c r="G87" s="53"/>
      <c r="H87" s="57"/>
      <c r="I87" s="56"/>
      <c r="J87" s="56"/>
      <c r="K87" s="36" t="s">
        <v>66</v>
      </c>
      <c r="L87" s="83">
        <v>87</v>
      </c>
      <c r="M87" s="83"/>
      <c r="N87" s="63"/>
      <c r="O87" s="86" t="s">
        <v>251</v>
      </c>
      <c r="P87" s="88">
        <v>43704.97971064815</v>
      </c>
      <c r="Q87" s="86" t="s">
        <v>262</v>
      </c>
      <c r="R87" s="86"/>
      <c r="S87" s="86"/>
      <c r="T87" s="86" t="s">
        <v>277</v>
      </c>
      <c r="U87" s="86"/>
      <c r="V87" s="90" t="s">
        <v>309</v>
      </c>
      <c r="W87" s="88">
        <v>43704.97971064815</v>
      </c>
      <c r="X87" s="92">
        <v>43704</v>
      </c>
      <c r="Y87" s="94" t="s">
        <v>344</v>
      </c>
      <c r="Z87" s="90" t="s">
        <v>383</v>
      </c>
      <c r="AA87" s="86"/>
      <c r="AB87" s="86"/>
      <c r="AC87" s="94" t="s">
        <v>422</v>
      </c>
      <c r="AD87" s="86"/>
      <c r="AE87" s="86" t="b">
        <v>0</v>
      </c>
      <c r="AF87" s="86">
        <v>0</v>
      </c>
      <c r="AG87" s="94" t="s">
        <v>428</v>
      </c>
      <c r="AH87" s="86" t="b">
        <v>0</v>
      </c>
      <c r="AI87" s="86" t="s">
        <v>429</v>
      </c>
      <c r="AJ87" s="86"/>
      <c r="AK87" s="94" t="s">
        <v>428</v>
      </c>
      <c r="AL87" s="86" t="b">
        <v>0</v>
      </c>
      <c r="AM87" s="86">
        <v>3</v>
      </c>
      <c r="AN87" s="94" t="s">
        <v>420</v>
      </c>
      <c r="AO87" s="86" t="s">
        <v>431</v>
      </c>
      <c r="AP87" s="86" t="b">
        <v>0</v>
      </c>
      <c r="AQ87" s="94" t="s">
        <v>420</v>
      </c>
      <c r="AR87" s="86" t="s">
        <v>176</v>
      </c>
      <c r="AS87" s="86">
        <v>0</v>
      </c>
      <c r="AT87" s="86">
        <v>0</v>
      </c>
      <c r="AU87" s="86"/>
      <c r="AV87" s="86"/>
      <c r="AW87" s="86"/>
      <c r="AX87" s="86"/>
      <c r="AY87" s="86"/>
      <c r="AZ87" s="86"/>
      <c r="BA87" s="86"/>
      <c r="BB87" s="86"/>
      <c r="BC87">
        <v>3</v>
      </c>
      <c r="BD87" s="85" t="str">
        <f>REPLACE(INDEX(GroupVertices[Group],MATCH(Edges[[#This Row],[Vertex 1]],GroupVertices[Vertex],0)),1,1,"")</f>
        <v>1</v>
      </c>
      <c r="BE87" s="85" t="str">
        <f>REPLACE(INDEX(GroupVertices[Group],MATCH(Edges[[#This Row],[Vertex 2]],GroupVertices[Vertex],0)),1,1,"")</f>
        <v>1</v>
      </c>
      <c r="BF87" s="51">
        <v>1</v>
      </c>
      <c r="BG87" s="52">
        <v>6.25</v>
      </c>
      <c r="BH87" s="51">
        <v>0</v>
      </c>
      <c r="BI87" s="52">
        <v>0</v>
      </c>
      <c r="BJ87" s="51">
        <v>0</v>
      </c>
      <c r="BK87" s="52">
        <v>0</v>
      </c>
      <c r="BL87" s="51">
        <v>15</v>
      </c>
      <c r="BM87" s="52">
        <v>93.75</v>
      </c>
      <c r="BN87" s="51">
        <v>16</v>
      </c>
    </row>
    <row r="88" spans="1:66" ht="30">
      <c r="A88" s="84" t="s">
        <v>243</v>
      </c>
      <c r="B88" s="84" t="s">
        <v>241</v>
      </c>
      <c r="C88" s="53" t="s">
        <v>1076</v>
      </c>
      <c r="D88" s="54">
        <v>10</v>
      </c>
      <c r="E88" s="65" t="s">
        <v>136</v>
      </c>
      <c r="F88" s="55">
        <v>6</v>
      </c>
      <c r="G88" s="53"/>
      <c r="H88" s="57"/>
      <c r="I88" s="56"/>
      <c r="J88" s="56"/>
      <c r="K88" s="36" t="s">
        <v>65</v>
      </c>
      <c r="L88" s="83">
        <v>88</v>
      </c>
      <c r="M88" s="83"/>
      <c r="N88" s="63"/>
      <c r="O88" s="86" t="s">
        <v>251</v>
      </c>
      <c r="P88" s="88">
        <v>43700.9859375</v>
      </c>
      <c r="Q88" s="86" t="s">
        <v>253</v>
      </c>
      <c r="R88" s="86"/>
      <c r="S88" s="86"/>
      <c r="T88" s="86"/>
      <c r="U88" s="86"/>
      <c r="V88" s="90" t="s">
        <v>310</v>
      </c>
      <c r="W88" s="88">
        <v>43700.9859375</v>
      </c>
      <c r="X88" s="92">
        <v>43700</v>
      </c>
      <c r="Y88" s="94" t="s">
        <v>345</v>
      </c>
      <c r="Z88" s="90" t="s">
        <v>384</v>
      </c>
      <c r="AA88" s="86"/>
      <c r="AB88" s="86"/>
      <c r="AC88" s="94" t="s">
        <v>423</v>
      </c>
      <c r="AD88" s="86"/>
      <c r="AE88" s="86" t="b">
        <v>0</v>
      </c>
      <c r="AF88" s="86">
        <v>0</v>
      </c>
      <c r="AG88" s="94" t="s">
        <v>428</v>
      </c>
      <c r="AH88" s="86" t="b">
        <v>0</v>
      </c>
      <c r="AI88" s="86" t="s">
        <v>429</v>
      </c>
      <c r="AJ88" s="86"/>
      <c r="AK88" s="94" t="s">
        <v>428</v>
      </c>
      <c r="AL88" s="86" t="b">
        <v>0</v>
      </c>
      <c r="AM88" s="86">
        <v>10</v>
      </c>
      <c r="AN88" s="94" t="s">
        <v>419</v>
      </c>
      <c r="AO88" s="86" t="s">
        <v>431</v>
      </c>
      <c r="AP88" s="86" t="b">
        <v>0</v>
      </c>
      <c r="AQ88" s="94" t="s">
        <v>419</v>
      </c>
      <c r="AR88" s="86" t="s">
        <v>176</v>
      </c>
      <c r="AS88" s="86">
        <v>0</v>
      </c>
      <c r="AT88" s="86">
        <v>0</v>
      </c>
      <c r="AU88" s="86"/>
      <c r="AV88" s="86"/>
      <c r="AW88" s="86"/>
      <c r="AX88" s="86"/>
      <c r="AY88" s="86"/>
      <c r="AZ88" s="86"/>
      <c r="BA88" s="86"/>
      <c r="BB88" s="86"/>
      <c r="BC88">
        <v>3</v>
      </c>
      <c r="BD88" s="85" t="str">
        <f>REPLACE(INDEX(GroupVertices[Group],MATCH(Edges[[#This Row],[Vertex 1]],GroupVertices[Vertex],0)),1,1,"")</f>
        <v>1</v>
      </c>
      <c r="BE88" s="85" t="str">
        <f>REPLACE(INDEX(GroupVertices[Group],MATCH(Edges[[#This Row],[Vertex 2]],GroupVertices[Vertex],0)),1,1,"")</f>
        <v>1</v>
      </c>
      <c r="BF88" s="51"/>
      <c r="BG88" s="52"/>
      <c r="BH88" s="51"/>
      <c r="BI88" s="52"/>
      <c r="BJ88" s="51"/>
      <c r="BK88" s="52"/>
      <c r="BL88" s="51"/>
      <c r="BM88" s="52"/>
      <c r="BN88" s="51"/>
    </row>
    <row r="89" spans="1:66" ht="30">
      <c r="A89" s="84" t="s">
        <v>243</v>
      </c>
      <c r="B89" s="84" t="s">
        <v>241</v>
      </c>
      <c r="C89" s="53" t="s">
        <v>1076</v>
      </c>
      <c r="D89" s="54">
        <v>10</v>
      </c>
      <c r="E89" s="65" t="s">
        <v>136</v>
      </c>
      <c r="F89" s="55">
        <v>6</v>
      </c>
      <c r="G89" s="53"/>
      <c r="H89" s="57"/>
      <c r="I89" s="56"/>
      <c r="J89" s="56"/>
      <c r="K89" s="36" t="s">
        <v>65</v>
      </c>
      <c r="L89" s="83">
        <v>89</v>
      </c>
      <c r="M89" s="83"/>
      <c r="N89" s="63"/>
      <c r="O89" s="86" t="s">
        <v>251</v>
      </c>
      <c r="P89" s="88">
        <v>43705.57502314815</v>
      </c>
      <c r="Q89" s="86" t="s">
        <v>262</v>
      </c>
      <c r="R89" s="86"/>
      <c r="S89" s="86"/>
      <c r="T89" s="86" t="s">
        <v>277</v>
      </c>
      <c r="U89" s="86"/>
      <c r="V89" s="90" t="s">
        <v>310</v>
      </c>
      <c r="W89" s="88">
        <v>43705.57502314815</v>
      </c>
      <c r="X89" s="92">
        <v>43705</v>
      </c>
      <c r="Y89" s="94" t="s">
        <v>346</v>
      </c>
      <c r="Z89" s="90" t="s">
        <v>385</v>
      </c>
      <c r="AA89" s="86"/>
      <c r="AB89" s="86"/>
      <c r="AC89" s="94" t="s">
        <v>424</v>
      </c>
      <c r="AD89" s="86"/>
      <c r="AE89" s="86" t="b">
        <v>0</v>
      </c>
      <c r="AF89" s="86">
        <v>0</v>
      </c>
      <c r="AG89" s="94" t="s">
        <v>428</v>
      </c>
      <c r="AH89" s="86" t="b">
        <v>0</v>
      </c>
      <c r="AI89" s="86" t="s">
        <v>429</v>
      </c>
      <c r="AJ89" s="86"/>
      <c r="AK89" s="94" t="s">
        <v>428</v>
      </c>
      <c r="AL89" s="86" t="b">
        <v>0</v>
      </c>
      <c r="AM89" s="86">
        <v>3</v>
      </c>
      <c r="AN89" s="94" t="s">
        <v>420</v>
      </c>
      <c r="AO89" s="86" t="s">
        <v>431</v>
      </c>
      <c r="AP89" s="86" t="b">
        <v>0</v>
      </c>
      <c r="AQ89" s="94" t="s">
        <v>420</v>
      </c>
      <c r="AR89" s="86" t="s">
        <v>176</v>
      </c>
      <c r="AS89" s="86">
        <v>0</v>
      </c>
      <c r="AT89" s="86">
        <v>0</v>
      </c>
      <c r="AU89" s="86"/>
      <c r="AV89" s="86"/>
      <c r="AW89" s="86"/>
      <c r="AX89" s="86"/>
      <c r="AY89" s="86"/>
      <c r="AZ89" s="86"/>
      <c r="BA89" s="86"/>
      <c r="BB89" s="86"/>
      <c r="BC89">
        <v>3</v>
      </c>
      <c r="BD89" s="85" t="str">
        <f>REPLACE(INDEX(GroupVertices[Group],MATCH(Edges[[#This Row],[Vertex 1]],GroupVertices[Vertex],0)),1,1,"")</f>
        <v>1</v>
      </c>
      <c r="BE89" s="85" t="str">
        <f>REPLACE(INDEX(GroupVertices[Group],MATCH(Edges[[#This Row],[Vertex 2]],GroupVertices[Vertex],0)),1,1,"")</f>
        <v>1</v>
      </c>
      <c r="BF89" s="51"/>
      <c r="BG89" s="52"/>
      <c r="BH89" s="51"/>
      <c r="BI89" s="52"/>
      <c r="BJ89" s="51"/>
      <c r="BK89" s="52"/>
      <c r="BL89" s="51"/>
      <c r="BM89" s="52"/>
      <c r="BN89" s="51"/>
    </row>
    <row r="90" spans="1:66" ht="30">
      <c r="A90" s="84" t="s">
        <v>243</v>
      </c>
      <c r="B90" s="84" t="s">
        <v>241</v>
      </c>
      <c r="C90" s="53" t="s">
        <v>1076</v>
      </c>
      <c r="D90" s="54">
        <v>10</v>
      </c>
      <c r="E90" s="65" t="s">
        <v>136</v>
      </c>
      <c r="F90" s="55">
        <v>6</v>
      </c>
      <c r="G90" s="53"/>
      <c r="H90" s="57"/>
      <c r="I90" s="56"/>
      <c r="J90" s="56"/>
      <c r="K90" s="36" t="s">
        <v>65</v>
      </c>
      <c r="L90" s="83">
        <v>90</v>
      </c>
      <c r="M90" s="83"/>
      <c r="N90" s="63"/>
      <c r="O90" s="86" t="s">
        <v>251</v>
      </c>
      <c r="P90" s="88">
        <v>43705.5753587963</v>
      </c>
      <c r="Q90" s="86" t="s">
        <v>261</v>
      </c>
      <c r="R90" s="86"/>
      <c r="S90" s="86"/>
      <c r="T90" s="86" t="s">
        <v>276</v>
      </c>
      <c r="U90" s="86"/>
      <c r="V90" s="90" t="s">
        <v>310</v>
      </c>
      <c r="W90" s="88">
        <v>43705.5753587963</v>
      </c>
      <c r="X90" s="92">
        <v>43705</v>
      </c>
      <c r="Y90" s="94" t="s">
        <v>349</v>
      </c>
      <c r="Z90" s="90" t="s">
        <v>388</v>
      </c>
      <c r="AA90" s="86"/>
      <c r="AB90" s="86"/>
      <c r="AC90" s="94" t="s">
        <v>427</v>
      </c>
      <c r="AD90" s="86"/>
      <c r="AE90" s="86" t="b">
        <v>0</v>
      </c>
      <c r="AF90" s="86">
        <v>0</v>
      </c>
      <c r="AG90" s="94" t="s">
        <v>428</v>
      </c>
      <c r="AH90" s="86" t="b">
        <v>0</v>
      </c>
      <c r="AI90" s="86" t="s">
        <v>429</v>
      </c>
      <c r="AJ90" s="86"/>
      <c r="AK90" s="94" t="s">
        <v>428</v>
      </c>
      <c r="AL90" s="86" t="b">
        <v>0</v>
      </c>
      <c r="AM90" s="86">
        <v>3</v>
      </c>
      <c r="AN90" s="94" t="s">
        <v>425</v>
      </c>
      <c r="AO90" s="86" t="s">
        <v>431</v>
      </c>
      <c r="AP90" s="86" t="b">
        <v>0</v>
      </c>
      <c r="AQ90" s="94" t="s">
        <v>425</v>
      </c>
      <c r="AR90" s="86" t="s">
        <v>176</v>
      </c>
      <c r="AS90" s="86">
        <v>0</v>
      </c>
      <c r="AT90" s="86">
        <v>0</v>
      </c>
      <c r="AU90" s="86"/>
      <c r="AV90" s="86"/>
      <c r="AW90" s="86"/>
      <c r="AX90" s="86"/>
      <c r="AY90" s="86"/>
      <c r="AZ90" s="86"/>
      <c r="BA90" s="86"/>
      <c r="BB90" s="86"/>
      <c r="BC90">
        <v>3</v>
      </c>
      <c r="BD90" s="85" t="str">
        <f>REPLACE(INDEX(GroupVertices[Group],MATCH(Edges[[#This Row],[Vertex 1]],GroupVertices[Vertex],0)),1,1,"")</f>
        <v>1</v>
      </c>
      <c r="BE90" s="85" t="str">
        <f>REPLACE(INDEX(GroupVertices[Group],MATCH(Edges[[#This Row],[Vertex 2]],GroupVertices[Vertex],0)),1,1,"")</f>
        <v>1</v>
      </c>
      <c r="BF90" s="51"/>
      <c r="BG90" s="52"/>
      <c r="BH90" s="51"/>
      <c r="BI90" s="52"/>
      <c r="BJ90" s="51"/>
      <c r="BK90" s="52"/>
      <c r="BL90" s="51"/>
      <c r="BM90" s="52"/>
      <c r="BN90" s="51"/>
    </row>
    <row r="91" spans="1:66" ht="30">
      <c r="A91" s="84" t="s">
        <v>243</v>
      </c>
      <c r="B91" s="84" t="s">
        <v>242</v>
      </c>
      <c r="C91" s="53" t="s">
        <v>1076</v>
      </c>
      <c r="D91" s="54">
        <v>10</v>
      </c>
      <c r="E91" s="65" t="s">
        <v>136</v>
      </c>
      <c r="F91" s="55">
        <v>6</v>
      </c>
      <c r="G91" s="53"/>
      <c r="H91" s="57"/>
      <c r="I91" s="56"/>
      <c r="J91" s="56"/>
      <c r="K91" s="36" t="s">
        <v>65</v>
      </c>
      <c r="L91" s="83">
        <v>91</v>
      </c>
      <c r="M91" s="83"/>
      <c r="N91" s="63"/>
      <c r="O91" s="86" t="s">
        <v>250</v>
      </c>
      <c r="P91" s="88">
        <v>43700.9859375</v>
      </c>
      <c r="Q91" s="86" t="s">
        <v>253</v>
      </c>
      <c r="R91" s="86"/>
      <c r="S91" s="86"/>
      <c r="T91" s="86"/>
      <c r="U91" s="86"/>
      <c r="V91" s="90" t="s">
        <v>310</v>
      </c>
      <c r="W91" s="88">
        <v>43700.9859375</v>
      </c>
      <c r="X91" s="92">
        <v>43700</v>
      </c>
      <c r="Y91" s="94" t="s">
        <v>345</v>
      </c>
      <c r="Z91" s="90" t="s">
        <v>384</v>
      </c>
      <c r="AA91" s="86"/>
      <c r="AB91" s="86"/>
      <c r="AC91" s="94" t="s">
        <v>423</v>
      </c>
      <c r="AD91" s="86"/>
      <c r="AE91" s="86" t="b">
        <v>0</v>
      </c>
      <c r="AF91" s="86">
        <v>0</v>
      </c>
      <c r="AG91" s="94" t="s">
        <v>428</v>
      </c>
      <c r="AH91" s="86" t="b">
        <v>0</v>
      </c>
      <c r="AI91" s="86" t="s">
        <v>429</v>
      </c>
      <c r="AJ91" s="86"/>
      <c r="AK91" s="94" t="s">
        <v>428</v>
      </c>
      <c r="AL91" s="86" t="b">
        <v>0</v>
      </c>
      <c r="AM91" s="86">
        <v>10</v>
      </c>
      <c r="AN91" s="94" t="s">
        <v>419</v>
      </c>
      <c r="AO91" s="86" t="s">
        <v>431</v>
      </c>
      <c r="AP91" s="86" t="b">
        <v>0</v>
      </c>
      <c r="AQ91" s="94" t="s">
        <v>419</v>
      </c>
      <c r="AR91" s="86" t="s">
        <v>176</v>
      </c>
      <c r="AS91" s="86">
        <v>0</v>
      </c>
      <c r="AT91" s="86">
        <v>0</v>
      </c>
      <c r="AU91" s="86"/>
      <c r="AV91" s="86"/>
      <c r="AW91" s="86"/>
      <c r="AX91" s="86"/>
      <c r="AY91" s="86"/>
      <c r="AZ91" s="86"/>
      <c r="BA91" s="86"/>
      <c r="BB91" s="86"/>
      <c r="BC91">
        <v>3</v>
      </c>
      <c r="BD91" s="85" t="str">
        <f>REPLACE(INDEX(GroupVertices[Group],MATCH(Edges[[#This Row],[Vertex 1]],GroupVertices[Vertex],0)),1,1,"")</f>
        <v>1</v>
      </c>
      <c r="BE91" s="85" t="str">
        <f>REPLACE(INDEX(GroupVertices[Group],MATCH(Edges[[#This Row],[Vertex 2]],GroupVertices[Vertex],0)),1,1,"")</f>
        <v>1</v>
      </c>
      <c r="BF91" s="51">
        <v>1</v>
      </c>
      <c r="BG91" s="52">
        <v>2.4390243902439024</v>
      </c>
      <c r="BH91" s="51">
        <v>0</v>
      </c>
      <c r="BI91" s="52">
        <v>0</v>
      </c>
      <c r="BJ91" s="51">
        <v>0</v>
      </c>
      <c r="BK91" s="52">
        <v>0</v>
      </c>
      <c r="BL91" s="51">
        <v>40</v>
      </c>
      <c r="BM91" s="52">
        <v>97.5609756097561</v>
      </c>
      <c r="BN91" s="51">
        <v>41</v>
      </c>
    </row>
    <row r="92" spans="1:66" ht="30">
      <c r="A92" s="84" t="s">
        <v>243</v>
      </c>
      <c r="B92" s="84" t="s">
        <v>242</v>
      </c>
      <c r="C92" s="53" t="s">
        <v>1076</v>
      </c>
      <c r="D92" s="54">
        <v>10</v>
      </c>
      <c r="E92" s="65" t="s">
        <v>136</v>
      </c>
      <c r="F92" s="55">
        <v>6</v>
      </c>
      <c r="G92" s="53"/>
      <c r="H92" s="57"/>
      <c r="I92" s="56"/>
      <c r="J92" s="56"/>
      <c r="K92" s="36" t="s">
        <v>65</v>
      </c>
      <c r="L92" s="83">
        <v>92</v>
      </c>
      <c r="M92" s="83"/>
      <c r="N92" s="63"/>
      <c r="O92" s="86" t="s">
        <v>250</v>
      </c>
      <c r="P92" s="88">
        <v>43705.57502314815</v>
      </c>
      <c r="Q92" s="86" t="s">
        <v>262</v>
      </c>
      <c r="R92" s="86"/>
      <c r="S92" s="86"/>
      <c r="T92" s="86" t="s">
        <v>277</v>
      </c>
      <c r="U92" s="86"/>
      <c r="V92" s="90" t="s">
        <v>310</v>
      </c>
      <c r="W92" s="88">
        <v>43705.57502314815</v>
      </c>
      <c r="X92" s="92">
        <v>43705</v>
      </c>
      <c r="Y92" s="94" t="s">
        <v>346</v>
      </c>
      <c r="Z92" s="90" t="s">
        <v>385</v>
      </c>
      <c r="AA92" s="86"/>
      <c r="AB92" s="86"/>
      <c r="AC92" s="94" t="s">
        <v>424</v>
      </c>
      <c r="AD92" s="86"/>
      <c r="AE92" s="86" t="b">
        <v>0</v>
      </c>
      <c r="AF92" s="86">
        <v>0</v>
      </c>
      <c r="AG92" s="94" t="s">
        <v>428</v>
      </c>
      <c r="AH92" s="86" t="b">
        <v>0</v>
      </c>
      <c r="AI92" s="86" t="s">
        <v>429</v>
      </c>
      <c r="AJ92" s="86"/>
      <c r="AK92" s="94" t="s">
        <v>428</v>
      </c>
      <c r="AL92" s="86" t="b">
        <v>0</v>
      </c>
      <c r="AM92" s="86">
        <v>3</v>
      </c>
      <c r="AN92" s="94" t="s">
        <v>420</v>
      </c>
      <c r="AO92" s="86" t="s">
        <v>431</v>
      </c>
      <c r="AP92" s="86" t="b">
        <v>0</v>
      </c>
      <c r="AQ92" s="94" t="s">
        <v>420</v>
      </c>
      <c r="AR92" s="86" t="s">
        <v>176</v>
      </c>
      <c r="AS92" s="86">
        <v>0</v>
      </c>
      <c r="AT92" s="86">
        <v>0</v>
      </c>
      <c r="AU92" s="86"/>
      <c r="AV92" s="86"/>
      <c r="AW92" s="86"/>
      <c r="AX92" s="86"/>
      <c r="AY92" s="86"/>
      <c r="AZ92" s="86"/>
      <c r="BA92" s="86"/>
      <c r="BB92" s="86"/>
      <c r="BC92">
        <v>3</v>
      </c>
      <c r="BD92" s="85" t="str">
        <f>REPLACE(INDEX(GroupVertices[Group],MATCH(Edges[[#This Row],[Vertex 1]],GroupVertices[Vertex],0)),1,1,"")</f>
        <v>1</v>
      </c>
      <c r="BE92" s="85" t="str">
        <f>REPLACE(INDEX(GroupVertices[Group],MATCH(Edges[[#This Row],[Vertex 2]],GroupVertices[Vertex],0)),1,1,"")</f>
        <v>1</v>
      </c>
      <c r="BF92" s="51">
        <v>1</v>
      </c>
      <c r="BG92" s="52">
        <v>6.25</v>
      </c>
      <c r="BH92" s="51">
        <v>0</v>
      </c>
      <c r="BI92" s="52">
        <v>0</v>
      </c>
      <c r="BJ92" s="51">
        <v>0</v>
      </c>
      <c r="BK92" s="52">
        <v>0</v>
      </c>
      <c r="BL92" s="51">
        <v>15</v>
      </c>
      <c r="BM92" s="52">
        <v>93.75</v>
      </c>
      <c r="BN92" s="51">
        <v>16</v>
      </c>
    </row>
    <row r="93" spans="1:66" ht="30">
      <c r="A93" s="84" t="s">
        <v>243</v>
      </c>
      <c r="B93" s="84" t="s">
        <v>242</v>
      </c>
      <c r="C93" s="53" t="s">
        <v>1076</v>
      </c>
      <c r="D93" s="54">
        <v>10</v>
      </c>
      <c r="E93" s="65" t="s">
        <v>136</v>
      </c>
      <c r="F93" s="55">
        <v>6</v>
      </c>
      <c r="G93" s="53"/>
      <c r="H93" s="57"/>
      <c r="I93" s="56"/>
      <c r="J93" s="56"/>
      <c r="K93" s="36" t="s">
        <v>65</v>
      </c>
      <c r="L93" s="83">
        <v>93</v>
      </c>
      <c r="M93" s="83"/>
      <c r="N93" s="63"/>
      <c r="O93" s="86" t="s">
        <v>250</v>
      </c>
      <c r="P93" s="88">
        <v>43705.5753587963</v>
      </c>
      <c r="Q93" s="86" t="s">
        <v>261</v>
      </c>
      <c r="R93" s="86"/>
      <c r="S93" s="86"/>
      <c r="T93" s="86" t="s">
        <v>276</v>
      </c>
      <c r="U93" s="86"/>
      <c r="V93" s="90" t="s">
        <v>310</v>
      </c>
      <c r="W93" s="88">
        <v>43705.5753587963</v>
      </c>
      <c r="X93" s="92">
        <v>43705</v>
      </c>
      <c r="Y93" s="94" t="s">
        <v>349</v>
      </c>
      <c r="Z93" s="90" t="s">
        <v>388</v>
      </c>
      <c r="AA93" s="86"/>
      <c r="AB93" s="86"/>
      <c r="AC93" s="94" t="s">
        <v>427</v>
      </c>
      <c r="AD93" s="86"/>
      <c r="AE93" s="86" t="b">
        <v>0</v>
      </c>
      <c r="AF93" s="86">
        <v>0</v>
      </c>
      <c r="AG93" s="94" t="s">
        <v>428</v>
      </c>
      <c r="AH93" s="86" t="b">
        <v>0</v>
      </c>
      <c r="AI93" s="86" t="s">
        <v>429</v>
      </c>
      <c r="AJ93" s="86"/>
      <c r="AK93" s="94" t="s">
        <v>428</v>
      </c>
      <c r="AL93" s="86" t="b">
        <v>0</v>
      </c>
      <c r="AM93" s="86">
        <v>3</v>
      </c>
      <c r="AN93" s="94" t="s">
        <v>425</v>
      </c>
      <c r="AO93" s="86" t="s">
        <v>431</v>
      </c>
      <c r="AP93" s="86" t="b">
        <v>0</v>
      </c>
      <c r="AQ93" s="94" t="s">
        <v>425</v>
      </c>
      <c r="AR93" s="86" t="s">
        <v>176</v>
      </c>
      <c r="AS93" s="86">
        <v>0</v>
      </c>
      <c r="AT93" s="86">
        <v>0</v>
      </c>
      <c r="AU93" s="86"/>
      <c r="AV93" s="86"/>
      <c r="AW93" s="86"/>
      <c r="AX93" s="86"/>
      <c r="AY93" s="86"/>
      <c r="AZ93" s="86"/>
      <c r="BA93" s="86"/>
      <c r="BB93" s="86"/>
      <c r="BC93">
        <v>3</v>
      </c>
      <c r="BD93" s="85" t="str">
        <f>REPLACE(INDEX(GroupVertices[Group],MATCH(Edges[[#This Row],[Vertex 1]],GroupVertices[Vertex],0)),1,1,"")</f>
        <v>1</v>
      </c>
      <c r="BE93" s="85" t="str">
        <f>REPLACE(INDEX(GroupVertices[Group],MATCH(Edges[[#This Row],[Vertex 2]],GroupVertices[Vertex],0)),1,1,"")</f>
        <v>1</v>
      </c>
      <c r="BF93" s="51">
        <v>2</v>
      </c>
      <c r="BG93" s="52">
        <v>4.25531914893617</v>
      </c>
      <c r="BH93" s="51">
        <v>0</v>
      </c>
      <c r="BI93" s="52">
        <v>0</v>
      </c>
      <c r="BJ93" s="51">
        <v>0</v>
      </c>
      <c r="BK93" s="52">
        <v>0</v>
      </c>
      <c r="BL93" s="51">
        <v>45</v>
      </c>
      <c r="BM93" s="52">
        <v>95.74468085106383</v>
      </c>
      <c r="BN93" s="51">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hyperlinks>
    <hyperlink ref="R3" r:id="rId1" display="http://www.michelecoscia.com/?p=1699"/>
    <hyperlink ref="R4" r:id="rId2" display="http://www.michelecoscia.com/?p=1699"/>
    <hyperlink ref="R34" r:id="rId3" display="http://web.eecs.umich.edu/~dkoutra/papers/19-ASONAM-HON_RepLearning.pdf"/>
    <hyperlink ref="R35" r:id="rId4" display="http://web.eecs.umich.edu/~dkoutra/papers/19-ASONAM-HON_RepLearning.pdf"/>
    <hyperlink ref="R39" r:id="rId5" display="http://www.cse.msu.edu/~derrtyle/papers/asonam19-congressional_vote_prediction.pdf"/>
    <hyperlink ref="R40" r:id="rId6" display="http://www.cse.msu.edu/~derrtyle/papers/asonam19-congressional_vote_prediction.pdf"/>
    <hyperlink ref="R41" r:id="rId7" display="http://www.cse.msu.edu/~derrtyle/papers/asonam19-congressional_vote_prediction.pdf"/>
    <hyperlink ref="R42" r:id="rId8" display="http://www.cse.msu.edu/~derrtyle/papers/asonam19-congressional_vote_prediction.pdf"/>
    <hyperlink ref="R47" r:id="rId9" display="https://arxiv.org/abs/1903.08136"/>
    <hyperlink ref="R51" r:id="rId10" display="http://asonam.cpsc.ucalgary.ca/2019/FinalProgram.php"/>
    <hyperlink ref="R53" r:id="rId11" display="http://asonam.cpsc.ucalgary.ca/2019/FinalProgram.php"/>
    <hyperlink ref="R65" r:id="rId12" display="http://asonam.cpsc.ucalgary.ca/2019/FinalProgram.php"/>
    <hyperlink ref="U33" r:id="rId13" display="https://pbs.twimg.com/media/EC5hm9yWwAERsZ4.jpg"/>
    <hyperlink ref="U39" r:id="rId14" display="https://pbs.twimg.com/media/EC7MfbmUwAASzeS.png"/>
    <hyperlink ref="U40" r:id="rId15" display="https://pbs.twimg.com/media/EC7MfbmUwAASzeS.png"/>
    <hyperlink ref="U41" r:id="rId16" display="https://pbs.twimg.com/media/EC7MfbmUwAASzeS.png"/>
    <hyperlink ref="U42" r:id="rId17" display="https://pbs.twimg.com/media/EC7MfbmUwAASzeS.png"/>
    <hyperlink ref="U65" r:id="rId18" display="https://pbs.twimg.com/media/EC798wOU8AAhwpp.jpg"/>
    <hyperlink ref="U71" r:id="rId19" display="https://pbs.twimg.com/media/EDA16bYXsAA9jN1.jpg"/>
    <hyperlink ref="U77" r:id="rId20" display="https://pbs.twimg.com/media/EDA16bYXsAA9jN1.jpg"/>
    <hyperlink ref="U84" r:id="rId21" display="https://pbs.twimg.com/media/EDA16bYXsAA9jN1.jpg"/>
    <hyperlink ref="V3" r:id="rId22" display="http://pbs.twimg.com/profile_images/1154715226979409920/eUXqQs0P_normal.jpg"/>
    <hyperlink ref="V4" r:id="rId23" display="http://pbs.twimg.com/profile_images/1154715226979409920/eUXqQs0P_normal.jpg"/>
    <hyperlink ref="V5" r:id="rId24" display="http://pbs.twimg.com/profile_images/1050029515240611840/gidE_t5o_normal.jpg"/>
    <hyperlink ref="V6" r:id="rId25" display="http://pbs.twimg.com/profile_images/1121310917310976001/XExLZvNV_normal.png"/>
    <hyperlink ref="V7" r:id="rId26" display="http://pbs.twimg.com/profile_images/1050029515240611840/gidE_t5o_normal.jpg"/>
    <hyperlink ref="V8" r:id="rId27" display="http://pbs.twimg.com/profile_images/1121310917310976001/XExLZvNV_normal.png"/>
    <hyperlink ref="V9" r:id="rId28" display="http://pbs.twimg.com/profile_images/1030181676217860096/VY7MRi8x_normal.jpg"/>
    <hyperlink ref="V10" r:id="rId29" display="http://pbs.twimg.com/profile_images/1030181676217860096/VY7MRi8x_normal.jpg"/>
    <hyperlink ref="V11" r:id="rId30" display="http://pbs.twimg.com/profile_images/1030181676217860096/VY7MRi8x_normal.jpg"/>
    <hyperlink ref="V12" r:id="rId31" display="http://pbs.twimg.com/profile_images/1030181676217860096/VY7MRi8x_normal.jpg"/>
    <hyperlink ref="V13" r:id="rId32" display="http://pbs.twimg.com/profile_images/964027171109875712/_JEoYRY5_normal.jpg"/>
    <hyperlink ref="V14" r:id="rId33" display="http://pbs.twimg.com/profile_images/964027171109875712/_JEoYRY5_normal.jpg"/>
    <hyperlink ref="V15" r:id="rId34" display="http://pbs.twimg.com/profile_images/964027171109875712/_JEoYRY5_normal.jpg"/>
    <hyperlink ref="V16" r:id="rId35" display="http://pbs.twimg.com/profile_images/964027171109875712/_JEoYRY5_normal.jpg"/>
    <hyperlink ref="V17" r:id="rId36" display="http://pbs.twimg.com/profile_images/378800000266028204/43f72b09c2462e0ae4c4d6d14372b315_normal.jpeg"/>
    <hyperlink ref="V18" r:id="rId37" display="http://pbs.twimg.com/profile_images/378800000266028204/43f72b09c2462e0ae4c4d6d14372b315_normal.jpeg"/>
    <hyperlink ref="V19" r:id="rId38" display="http://pbs.twimg.com/profile_images/378800000266028204/43f72b09c2462e0ae4c4d6d14372b315_normal.jpeg"/>
    <hyperlink ref="V20" r:id="rId39" display="http://pbs.twimg.com/profile_images/378800000266028204/43f72b09c2462e0ae4c4d6d14372b315_normal.jpeg"/>
    <hyperlink ref="V21" r:id="rId40" display="http://pbs.twimg.com/profile_images/1029187688165830657/t4YddAWZ_normal.jpg"/>
    <hyperlink ref="V22" r:id="rId41" display="http://pbs.twimg.com/profile_images/1029187688165830657/t4YddAWZ_normal.jpg"/>
    <hyperlink ref="V23" r:id="rId42" display="http://pbs.twimg.com/profile_images/1029187688165830657/t4YddAWZ_normal.jpg"/>
    <hyperlink ref="V24" r:id="rId43" display="http://pbs.twimg.com/profile_images/1029187688165830657/t4YddAWZ_normal.jpg"/>
    <hyperlink ref="V25" r:id="rId44" display="http://pbs.twimg.com/profile_images/1008298767743897600/SW7E1ynf_normal.jpg"/>
    <hyperlink ref="V26" r:id="rId45" display="http://pbs.twimg.com/profile_images/1008298767743897600/SW7E1ynf_normal.jpg"/>
    <hyperlink ref="V27" r:id="rId46" display="http://pbs.twimg.com/profile_images/1008298767743897600/SW7E1ynf_normal.jpg"/>
    <hyperlink ref="V28" r:id="rId47" display="http://pbs.twimg.com/profile_images/1008298767743897600/SW7E1ynf_normal.jpg"/>
    <hyperlink ref="V29" r:id="rId48" display="http://pbs.twimg.com/profile_images/1059532477092384768/cV7GBCt__normal.jpg"/>
    <hyperlink ref="V30" r:id="rId49" display="http://pbs.twimg.com/profile_images/1059532477092384768/cV7GBCt__normal.jpg"/>
    <hyperlink ref="V31" r:id="rId50" display="http://pbs.twimg.com/profile_images/1059532477092384768/cV7GBCt__normal.jpg"/>
    <hyperlink ref="V32" r:id="rId51" display="http://pbs.twimg.com/profile_images/1059532477092384768/cV7GBCt__normal.jpg"/>
    <hyperlink ref="V33" r:id="rId52" display="https://pbs.twimg.com/media/EC5hm9yWwAERsZ4.jpg"/>
    <hyperlink ref="V34" r:id="rId53" display="http://pbs.twimg.com/profile_images/955508032062058496/bNJiDaId_normal.jpg"/>
    <hyperlink ref="V35" r:id="rId54" display="http://pbs.twimg.com/profile_images/955508032062058496/bNJiDaId_normal.jpg"/>
    <hyperlink ref="V36" r:id="rId55" display="http://pbs.twimg.com/profile_images/1053862203324014592/0v1EIHJR_normal.jpg"/>
    <hyperlink ref="V37" r:id="rId56" display="http://pbs.twimg.com/profile_images/1053862203324014592/0v1EIHJR_normal.jpg"/>
    <hyperlink ref="V38" r:id="rId57" display="http://pbs.twimg.com/profile_images/1053862203324014592/0v1EIHJR_normal.jpg"/>
    <hyperlink ref="V39" r:id="rId58" display="https://pbs.twimg.com/media/EC7MfbmUwAASzeS.png"/>
    <hyperlink ref="V40" r:id="rId59" display="https://pbs.twimg.com/media/EC7MfbmUwAASzeS.png"/>
    <hyperlink ref="V41" r:id="rId60" display="https://pbs.twimg.com/media/EC7MfbmUwAASzeS.png"/>
    <hyperlink ref="V42" r:id="rId61" display="https://pbs.twimg.com/media/EC7MfbmUwAASzeS.png"/>
    <hyperlink ref="V43" r:id="rId62" display="http://pbs.twimg.com/profile_images/864997760621174784/AUqwmm07_normal.jpg"/>
    <hyperlink ref="V44" r:id="rId63" display="http://pbs.twimg.com/profile_images/849133030237061120/6hUrNP0a_normal.jpg"/>
    <hyperlink ref="V45" r:id="rId64" display="http://pbs.twimg.com/profile_images/1058449535112867841/JP-rVYlW_normal.jpg"/>
    <hyperlink ref="V46" r:id="rId65" display="http://pbs.twimg.com/profile_images/1157683224165920768/QFYFBRUC_normal.jpg"/>
    <hyperlink ref="V47" r:id="rId66" display="http://pbs.twimg.com/profile_images/619677922593353728/Qw74A_iX_normal.jpg"/>
    <hyperlink ref="V48" r:id="rId67" display="http://pbs.twimg.com/profile_images/760774125522518016/jhzjWv0i_normal.jpg"/>
    <hyperlink ref="V49" r:id="rId68" display="http://pbs.twimg.com/profile_images/1159101544836583424/LlGFl3km_normal.jpg"/>
    <hyperlink ref="V50" r:id="rId69" display="http://pbs.twimg.com/profile_images/943596894831255552/cMOzkc5i_normal.jpg"/>
    <hyperlink ref="V51" r:id="rId70" display="http://pbs.twimg.com/profile_images/1136525117285179392/4LBIES5Y_normal.png"/>
    <hyperlink ref="V52" r:id="rId71" display="http://pbs.twimg.com/profile_images/1136525117285179392/4LBIES5Y_normal.png"/>
    <hyperlink ref="V53" r:id="rId72" display="http://pbs.twimg.com/profile_images/1136525117285179392/4LBIES5Y_normal.png"/>
    <hyperlink ref="V54" r:id="rId73" display="http://pbs.twimg.com/profile_images/56671664/Untitled_4_normal.jpeg"/>
    <hyperlink ref="V55" r:id="rId74" display="http://pbs.twimg.com/profile_images/1029067295669116929/tU3g3ogh_normal.jpg"/>
    <hyperlink ref="V56" r:id="rId75" display="http://pbs.twimg.com/profile_images/1029067295669116929/tU3g3ogh_normal.jpg"/>
    <hyperlink ref="V57" r:id="rId76" display="http://pbs.twimg.com/profile_images/1029067295669116929/tU3g3ogh_normal.jpg"/>
    <hyperlink ref="V58" r:id="rId77" display="http://pbs.twimg.com/profile_images/1029067295669116929/tU3g3ogh_normal.jpg"/>
    <hyperlink ref="V59" r:id="rId78" display="http://pbs.twimg.com/profile_images/1029067295669116929/tU3g3ogh_normal.jpg"/>
    <hyperlink ref="V60" r:id="rId79" display="http://pbs.twimg.com/profile_images/1029067295669116929/tU3g3ogh_normal.jpg"/>
    <hyperlink ref="V61" r:id="rId80" display="http://pbs.twimg.com/profile_images/1029067295669116929/tU3g3ogh_normal.jpg"/>
    <hyperlink ref="V62" r:id="rId81" display="http://pbs.twimg.com/profile_images/1029067295669116929/tU3g3ogh_normal.jpg"/>
    <hyperlink ref="V63" r:id="rId82" display="http://pbs.twimg.com/profile_images/1029067295669116929/tU3g3ogh_normal.jpg"/>
    <hyperlink ref="V64" r:id="rId83" display="http://pbs.twimg.com/profile_images/1029067295669116929/tU3g3ogh_normal.jpg"/>
    <hyperlink ref="V65" r:id="rId84" display="https://pbs.twimg.com/media/EC798wOU8AAhwpp.jpg"/>
    <hyperlink ref="V66" r:id="rId85" display="http://pbs.twimg.com/profile_images/1066624163173982208/H5Jv1g3o_normal.jpg"/>
    <hyperlink ref="V67" r:id="rId86" display="http://pbs.twimg.com/profile_images/1102673639583944704/HL5wrpAx_normal.png"/>
    <hyperlink ref="V68" r:id="rId87" display="http://pbs.twimg.com/profile_images/1102673639583944704/HL5wrpAx_normal.png"/>
    <hyperlink ref="V69" r:id="rId88" display="http://pbs.twimg.com/profile_images/1102673639583944704/HL5wrpAx_normal.png"/>
    <hyperlink ref="V70" r:id="rId89" display="http://pbs.twimg.com/profile_images/955440992987082752/rPIHc9Ip_normal.jpg"/>
    <hyperlink ref="V71" r:id="rId90" display="https://pbs.twimg.com/media/EDA16bYXsAA9jN1.jpg"/>
    <hyperlink ref="V72" r:id="rId91" display="http://pbs.twimg.com/profile_images/1049911508296224770/9R5kP6Ql_normal.jpg"/>
    <hyperlink ref="V73" r:id="rId92" display="http://pbs.twimg.com/profile_images/1049911508296224770/9R5kP6Ql_normal.jpg"/>
    <hyperlink ref="V74" r:id="rId93" display="http://pbs.twimg.com/profile_images/836708640362881024/40qOcZks_normal.jpg"/>
    <hyperlink ref="V75" r:id="rId94" display="http://pbs.twimg.com/profile_images/836708640362881024/40qOcZks_normal.jpg"/>
    <hyperlink ref="V76" r:id="rId95" display="http://pbs.twimg.com/profile_images/955440992987082752/rPIHc9Ip_normal.jpg"/>
    <hyperlink ref="V77" r:id="rId96" display="https://pbs.twimg.com/media/EDA16bYXsAA9jN1.jpg"/>
    <hyperlink ref="V78" r:id="rId97" display="http://pbs.twimg.com/profile_images/1049911508296224770/9R5kP6Ql_normal.jpg"/>
    <hyperlink ref="V79" r:id="rId98" display="http://pbs.twimg.com/profile_images/1049911508296224770/9R5kP6Ql_normal.jpg"/>
    <hyperlink ref="V80" r:id="rId99" display="http://pbs.twimg.com/profile_images/836708640362881024/40qOcZks_normal.jpg"/>
    <hyperlink ref="V81" r:id="rId100" display="http://pbs.twimg.com/profile_images/836708640362881024/40qOcZks_normal.jpg"/>
    <hyperlink ref="V82" r:id="rId101" display="http://pbs.twimg.com/profile_images/955440992987082752/rPIHc9Ip_normal.jpg"/>
    <hyperlink ref="V83" r:id="rId102" display="http://pbs.twimg.com/profile_images/955440992987082752/rPIHc9Ip_normal.jpg"/>
    <hyperlink ref="V84" r:id="rId103" display="https://pbs.twimg.com/media/EDA16bYXsAA9jN1.jpg"/>
    <hyperlink ref="V85" r:id="rId104" display="http://pbs.twimg.com/profile_images/1049911508296224770/9R5kP6Ql_normal.jpg"/>
    <hyperlink ref="V86" r:id="rId105" display="http://pbs.twimg.com/profile_images/1049911508296224770/9R5kP6Ql_normal.jpg"/>
    <hyperlink ref="V87" r:id="rId106" display="http://pbs.twimg.com/profile_images/1049911508296224770/9R5kP6Ql_normal.jpg"/>
    <hyperlink ref="V88" r:id="rId107" display="http://pbs.twimg.com/profile_images/836708640362881024/40qOcZks_normal.jpg"/>
    <hyperlink ref="V89" r:id="rId108" display="http://pbs.twimg.com/profile_images/836708640362881024/40qOcZks_normal.jpg"/>
    <hyperlink ref="V90" r:id="rId109" display="http://pbs.twimg.com/profile_images/836708640362881024/40qOcZks_normal.jpg"/>
    <hyperlink ref="V91" r:id="rId110" display="http://pbs.twimg.com/profile_images/836708640362881024/40qOcZks_normal.jpg"/>
    <hyperlink ref="V92" r:id="rId111" display="http://pbs.twimg.com/profile_images/836708640362881024/40qOcZks_normal.jpg"/>
    <hyperlink ref="V93" r:id="rId112" display="http://pbs.twimg.com/profile_images/836708640362881024/40qOcZks_normal.jpg"/>
    <hyperlink ref="Z3" r:id="rId113" display="https://twitter.com/mikk_c/status/1164525293148626945"/>
    <hyperlink ref="Z4" r:id="rId114" display="https://twitter.com/mikk_c/status/1164525293148626945"/>
    <hyperlink ref="Z5" r:id="rId115" display="https://twitter.com/lr/status/1164526631899340802"/>
    <hyperlink ref="Z6" r:id="rId116" display="https://twitter.com/nerdsitu/status/1164884724172677120"/>
    <hyperlink ref="Z7" r:id="rId117" display="https://twitter.com/lr/status/1164526631899340802"/>
    <hyperlink ref="Z8" r:id="rId118" display="https://twitter.com/nerdsitu/status/1164884724172677120"/>
    <hyperlink ref="Z9" r:id="rId119" display="https://twitter.com/keithjkraus/status/1165041769093967872"/>
    <hyperlink ref="Z10" r:id="rId120" display="https://twitter.com/keithjkraus/status/1165041769093967872"/>
    <hyperlink ref="Z11" r:id="rId121" display="https://twitter.com/keithjkraus/status/1165041769093967872"/>
    <hyperlink ref="Z12" r:id="rId122" display="https://twitter.com/keithjkraus/status/1165041769093967872"/>
    <hyperlink ref="Z13" r:id="rId123" display="https://twitter.com/gpuoai/status/1165046389954551808"/>
    <hyperlink ref="Z14" r:id="rId124" display="https://twitter.com/gpuoai/status/1165046389954551808"/>
    <hyperlink ref="Z15" r:id="rId125" display="https://twitter.com/gpuoai/status/1165046389954551808"/>
    <hyperlink ref="Z16" r:id="rId126" display="https://twitter.com/gpuoai/status/1165046389954551808"/>
    <hyperlink ref="Z17" r:id="rId127" display="https://twitter.com/lmeyerov/status/1165050091092070400"/>
    <hyperlink ref="Z18" r:id="rId128" display="https://twitter.com/lmeyerov/status/1165050091092070400"/>
    <hyperlink ref="Z19" r:id="rId129" display="https://twitter.com/lmeyerov/status/1165050091092070400"/>
    <hyperlink ref="Z20" r:id="rId130" display="https://twitter.com/lmeyerov/status/1165050091092070400"/>
    <hyperlink ref="Z21" r:id="rId131" display="https://twitter.com/bartleyr/status/1165063974183985152"/>
    <hyperlink ref="Z22" r:id="rId132" display="https://twitter.com/bartleyr/status/1165063974183985152"/>
    <hyperlink ref="Z23" r:id="rId133" display="https://twitter.com/bartleyr/status/1165063974183985152"/>
    <hyperlink ref="Z24" r:id="rId134" display="https://twitter.com/bartleyr/status/1165063974183985152"/>
    <hyperlink ref="Z25" r:id="rId135" display="https://twitter.com/murraydata/status/1165111118139973632"/>
    <hyperlink ref="Z26" r:id="rId136" display="https://twitter.com/murraydata/status/1165111118139973632"/>
    <hyperlink ref="Z27" r:id="rId137" display="https://twitter.com/murraydata/status/1165111118139973632"/>
    <hyperlink ref="Z28" r:id="rId138" display="https://twitter.com/murraydata/status/1165111118139973632"/>
    <hyperlink ref="Z29" r:id="rId139" display="https://twitter.com/animaanandkumar/status/1165158782730563584"/>
    <hyperlink ref="Z30" r:id="rId140" display="https://twitter.com/animaanandkumar/status/1165158782730563584"/>
    <hyperlink ref="Z31" r:id="rId141" display="https://twitter.com/animaanandkumar/status/1165158782730563584"/>
    <hyperlink ref="Z32" r:id="rId142" display="https://twitter.com/animaanandkumar/status/1165158782730563584"/>
    <hyperlink ref="Z33" r:id="rId143" display="https://twitter.com/pambilothomas/status/1165976682978775040"/>
    <hyperlink ref="Z34" r:id="rId144" display="https://twitter.com/michigan_ai/status/1166057000549179393"/>
    <hyperlink ref="Z35" r:id="rId145" display="https://twitter.com/michigan_ai/status/1166057000549179393"/>
    <hyperlink ref="Z36" r:id="rId146" display="https://twitter.com/jamaal1124/status/1166059209059905537"/>
    <hyperlink ref="Z37" r:id="rId147" display="https://twitter.com/jamaal1124/status/1166059209059905537"/>
    <hyperlink ref="Z38" r:id="rId148" display="https://twitter.com/jamaal1124/status/1166059209059905537"/>
    <hyperlink ref="Z39" r:id="rId149" display="https://twitter.com/tylersnetwork/status/1166094272178708480"/>
    <hyperlink ref="Z40" r:id="rId150" display="https://twitter.com/tylersnetwork/status/1166094272178708480"/>
    <hyperlink ref="Z41" r:id="rId151" display="https://twitter.com/tylersnetwork/status/1166094272178708480"/>
    <hyperlink ref="Z42" r:id="rId152" display="https://twitter.com/tylersnetwork/status/1166094272178708480"/>
    <hyperlink ref="Z43" r:id="rId153" display="https://twitter.com/nodexl_mktng/status/1166148887968538624"/>
    <hyperlink ref="Z44" r:id="rId154" display="https://twitter.com/smr_foundation/status/1166149046160908289"/>
    <hyperlink ref="Z45" r:id="rId155" display="https://twitter.com/connectedaction/status/1166149115882819584"/>
    <hyperlink ref="Z46" r:id="rId156" display="https://twitter.com/mrdoomtr/status/1166149187123208192"/>
    <hyperlink ref="Z47" r:id="rId157" display="https://twitter.com/ninarehmehrabi/status/1166153814505689089"/>
    <hyperlink ref="Z48" r:id="rId158" display="https://twitter.com/chidambara09/status/1166162431732674560"/>
    <hyperlink ref="Z49" r:id="rId159" display="https://twitter.com/fmfrancoise/status/1166191562801463297"/>
    <hyperlink ref="Z50" r:id="rId160" display="https://twitter.com/marc_smith/status/1166148642979237888"/>
    <hyperlink ref="Z51" r:id="rId161" display="https://twitter.com/vivianfrancos/status/1166249673520287744"/>
    <hyperlink ref="Z52" r:id="rId162" display="https://twitter.com/vivianfrancos/status/1166249066365431811"/>
    <hyperlink ref="Z53" r:id="rId163" display="https://twitter.com/vivianfrancos/status/1166249673520287744"/>
    <hyperlink ref="Z54" r:id="rId164" display="https://twitter.com/masaomi_kimura/status/1166432665890721792"/>
    <hyperlink ref="Z55" r:id="rId165" display="https://twitter.com/datametrician/status/1165046302041878528"/>
    <hyperlink ref="Z56" r:id="rId166" display="https://twitter.com/datametrician/status/1165046302041878528"/>
    <hyperlink ref="Z57" r:id="rId167" display="https://twitter.com/datametrician/status/1165046302041878528"/>
    <hyperlink ref="Z58" r:id="rId168" display="https://twitter.com/datametrician/status/1165046302041878528"/>
    <hyperlink ref="Z59" r:id="rId169" display="https://twitter.com/datametrician/status/1166493229279272962"/>
    <hyperlink ref="Z60" r:id="rId170" display="https://twitter.com/datametrician/status/1166493229279272962"/>
    <hyperlink ref="Z61" r:id="rId171" display="https://twitter.com/datametrician/status/1166493314654396416"/>
    <hyperlink ref="Z62" r:id="rId172" display="https://twitter.com/datametrician/status/1166493314654396416"/>
    <hyperlink ref="Z63" r:id="rId173" display="https://twitter.com/datametrician/status/1166493314654396416"/>
    <hyperlink ref="Z64" r:id="rId174" display="https://twitter.com/datametrician/status/1166493314654396416"/>
    <hyperlink ref="Z65" r:id="rId175" display="https://twitter.com/nodexl/status/1166148577468399619"/>
    <hyperlink ref="Z66" r:id="rId176" display="https://twitter.com/ccprakay/status/1166577072816492546"/>
    <hyperlink ref="Z67" r:id="rId177" display="https://twitter.com/cjnolet/status/1165041689574223873"/>
    <hyperlink ref="Z68" r:id="rId178" display="https://twitter.com/cjnolet/status/1165041689574223873"/>
    <hyperlink ref="Z69" r:id="rId179" display="https://twitter.com/cjnolet/status/1165041689574223873"/>
    <hyperlink ref="Z70" r:id="rId180" display="https://twitter.com/bradreeswork/status/1165041262946390017"/>
    <hyperlink ref="Z71" r:id="rId181" display="https://twitter.com/bradreeswork/status/1166491591617462272"/>
    <hyperlink ref="Z72" r:id="rId182" display="https://twitter.com/rapidsai/status/1165045937783414790"/>
    <hyperlink ref="Z73" r:id="rId183" display="https://twitter.com/rapidsai/status/1166493289291362307"/>
    <hyperlink ref="Z74" r:id="rId184" display="https://twitter.com/tomekdrabas/status/1165045994926395396"/>
    <hyperlink ref="Z75" r:id="rId185" display="https://twitter.com/tomekdrabas/status/1166709024387002369"/>
    <hyperlink ref="Z76" r:id="rId186" display="https://twitter.com/bradreeswork/status/1165041262946390017"/>
    <hyperlink ref="Z77" r:id="rId187" display="https://twitter.com/bradreeswork/status/1166491591617462272"/>
    <hyperlink ref="Z78" r:id="rId188" display="https://twitter.com/rapidsai/status/1165045937783414790"/>
    <hyperlink ref="Z79" r:id="rId189" display="https://twitter.com/rapidsai/status/1166493289291362307"/>
    <hyperlink ref="Z80" r:id="rId190" display="https://twitter.com/tomekdrabas/status/1165045994926395396"/>
    <hyperlink ref="Z81" r:id="rId191" display="https://twitter.com/tomekdrabas/status/1166709024387002369"/>
    <hyperlink ref="Z82" r:id="rId192" display="https://twitter.com/bradreeswork/status/1165041262946390017"/>
    <hyperlink ref="Z83" r:id="rId193" display="https://twitter.com/bradreeswork/status/1166451466397085696"/>
    <hyperlink ref="Z84" r:id="rId194" display="https://twitter.com/bradreeswork/status/1166491591617462272"/>
    <hyperlink ref="Z85" r:id="rId195" display="https://twitter.com/rapidsai/status/1165045937783414790"/>
    <hyperlink ref="Z86" r:id="rId196" display="https://twitter.com/rapidsai/status/1166489891523289090"/>
    <hyperlink ref="Z87" r:id="rId197" display="https://twitter.com/rapidsai/status/1166493289291362307"/>
    <hyperlink ref="Z88" r:id="rId198" display="https://twitter.com/tomekdrabas/status/1165045994926395396"/>
    <hyperlink ref="Z89" r:id="rId199" display="https://twitter.com/tomekdrabas/status/1166709024387002369"/>
    <hyperlink ref="Z90" r:id="rId200" display="https://twitter.com/tomekdrabas/status/1166709145669496833"/>
    <hyperlink ref="Z91" r:id="rId201" display="https://twitter.com/tomekdrabas/status/1165045994926395396"/>
    <hyperlink ref="Z92" r:id="rId202" display="https://twitter.com/tomekdrabas/status/1166709024387002369"/>
    <hyperlink ref="Z93" r:id="rId203" display="https://twitter.com/tomekdrabas/status/1166709145669496833"/>
  </hyperlinks>
  <printOptions/>
  <pageMargins left="0.7" right="0.7" top="0.75" bottom="0.75" header="0.3" footer="0.3"/>
  <pageSetup horizontalDpi="600" verticalDpi="600" orientation="portrait" r:id="rId207"/>
  <legacyDrawing r:id="rId205"/>
  <tableParts>
    <tablePart r:id="rId20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1035</v>
      </c>
      <c r="B1" s="13" t="s">
        <v>1036</v>
      </c>
      <c r="C1" s="13" t="s">
        <v>1029</v>
      </c>
      <c r="D1" s="13" t="s">
        <v>1030</v>
      </c>
      <c r="E1" s="13" t="s">
        <v>1037</v>
      </c>
      <c r="F1" s="13" t="s">
        <v>144</v>
      </c>
      <c r="G1" s="13" t="s">
        <v>1038</v>
      </c>
      <c r="H1" s="13" t="s">
        <v>1039</v>
      </c>
      <c r="I1" s="13" t="s">
        <v>1040</v>
      </c>
      <c r="J1" s="13" t="s">
        <v>1041</v>
      </c>
      <c r="K1" s="13" t="s">
        <v>1042</v>
      </c>
      <c r="L1" s="13" t="s">
        <v>1043</v>
      </c>
    </row>
    <row r="2" spans="1:12" ht="15">
      <c r="A2" s="93" t="s">
        <v>802</v>
      </c>
      <c r="B2" s="93" t="s">
        <v>971</v>
      </c>
      <c r="C2" s="93">
        <v>12</v>
      </c>
      <c r="D2" s="133">
        <v>0.007060460151432749</v>
      </c>
      <c r="E2" s="133">
        <v>1.664328518680805</v>
      </c>
      <c r="F2" s="93" t="s">
        <v>1031</v>
      </c>
      <c r="G2" s="93" t="b">
        <v>0</v>
      </c>
      <c r="H2" s="93" t="b">
        <v>0</v>
      </c>
      <c r="I2" s="93" t="b">
        <v>0</v>
      </c>
      <c r="J2" s="93" t="b">
        <v>0</v>
      </c>
      <c r="K2" s="93" t="b">
        <v>0</v>
      </c>
      <c r="L2" s="93" t="b">
        <v>0</v>
      </c>
    </row>
    <row r="3" spans="1:12" ht="15">
      <c r="A3" s="93" t="s">
        <v>807</v>
      </c>
      <c r="B3" s="93" t="s">
        <v>242</v>
      </c>
      <c r="C3" s="93">
        <v>11</v>
      </c>
      <c r="D3" s="133">
        <v>0.00694987487419657</v>
      </c>
      <c r="E3" s="133">
        <v>1.640847422831282</v>
      </c>
      <c r="F3" s="93" t="s">
        <v>1031</v>
      </c>
      <c r="G3" s="93" t="b">
        <v>0</v>
      </c>
      <c r="H3" s="93" t="b">
        <v>0</v>
      </c>
      <c r="I3" s="93" t="b">
        <v>0</v>
      </c>
      <c r="J3" s="93" t="b">
        <v>0</v>
      </c>
      <c r="K3" s="93" t="b">
        <v>0</v>
      </c>
      <c r="L3" s="93" t="b">
        <v>0</v>
      </c>
    </row>
    <row r="4" spans="1:12" ht="15">
      <c r="A4" s="93" t="s">
        <v>242</v>
      </c>
      <c r="B4" s="93" t="s">
        <v>772</v>
      </c>
      <c r="C4" s="93">
        <v>11</v>
      </c>
      <c r="D4" s="133">
        <v>0.00694987487419657</v>
      </c>
      <c r="E4" s="133">
        <v>1.640847422831282</v>
      </c>
      <c r="F4" s="93" t="s">
        <v>1031</v>
      </c>
      <c r="G4" s="93" t="b">
        <v>0</v>
      </c>
      <c r="H4" s="93" t="b">
        <v>0</v>
      </c>
      <c r="I4" s="93" t="b">
        <v>0</v>
      </c>
      <c r="J4" s="93" t="b">
        <v>0</v>
      </c>
      <c r="K4" s="93" t="b">
        <v>0</v>
      </c>
      <c r="L4" s="93" t="b">
        <v>0</v>
      </c>
    </row>
    <row r="5" spans="1:12" ht="15">
      <c r="A5" s="93" t="s">
        <v>772</v>
      </c>
      <c r="B5" s="93" t="s">
        <v>276</v>
      </c>
      <c r="C5" s="93">
        <v>11</v>
      </c>
      <c r="D5" s="133">
        <v>0.00694987487419657</v>
      </c>
      <c r="E5" s="133">
        <v>1.5216610151120733</v>
      </c>
      <c r="F5" s="93" t="s">
        <v>1031</v>
      </c>
      <c r="G5" s="93" t="b">
        <v>0</v>
      </c>
      <c r="H5" s="93" t="b">
        <v>0</v>
      </c>
      <c r="I5" s="93" t="b">
        <v>0</v>
      </c>
      <c r="J5" s="93" t="b">
        <v>0</v>
      </c>
      <c r="K5" s="93" t="b">
        <v>0</v>
      </c>
      <c r="L5" s="93" t="b">
        <v>0</v>
      </c>
    </row>
    <row r="6" spans="1:12" ht="15">
      <c r="A6" s="93" t="s">
        <v>276</v>
      </c>
      <c r="B6" s="93" t="s">
        <v>244</v>
      </c>
      <c r="C6" s="93">
        <v>11</v>
      </c>
      <c r="D6" s="133">
        <v>0.00694987487419657</v>
      </c>
      <c r="E6" s="133">
        <v>1.3589337176143736</v>
      </c>
      <c r="F6" s="93" t="s">
        <v>1031</v>
      </c>
      <c r="G6" s="93" t="b">
        <v>0</v>
      </c>
      <c r="H6" s="93" t="b">
        <v>0</v>
      </c>
      <c r="I6" s="93" t="b">
        <v>0</v>
      </c>
      <c r="J6" s="93" t="b">
        <v>0</v>
      </c>
      <c r="K6" s="93" t="b">
        <v>0</v>
      </c>
      <c r="L6" s="93" t="b">
        <v>0</v>
      </c>
    </row>
    <row r="7" spans="1:12" ht="15">
      <c r="A7" s="93" t="s">
        <v>244</v>
      </c>
      <c r="B7" s="93" t="s">
        <v>804</v>
      </c>
      <c r="C7" s="93">
        <v>11</v>
      </c>
      <c r="D7" s="133">
        <v>0.00694987487419657</v>
      </c>
      <c r="E7" s="133">
        <v>1.6088111908309735</v>
      </c>
      <c r="F7" s="93" t="s">
        <v>1031</v>
      </c>
      <c r="G7" s="93" t="b">
        <v>0</v>
      </c>
      <c r="H7" s="93" t="b">
        <v>0</v>
      </c>
      <c r="I7" s="93" t="b">
        <v>0</v>
      </c>
      <c r="J7" s="93" t="b">
        <v>0</v>
      </c>
      <c r="K7" s="93" t="b">
        <v>0</v>
      </c>
      <c r="L7" s="93" t="b">
        <v>0</v>
      </c>
    </row>
    <row r="8" spans="1:12" ht="15">
      <c r="A8" s="93" t="s">
        <v>804</v>
      </c>
      <c r="B8" s="93" t="s">
        <v>972</v>
      </c>
      <c r="C8" s="93">
        <v>11</v>
      </c>
      <c r="D8" s="133">
        <v>0.00694987487419657</v>
      </c>
      <c r="E8" s="133">
        <v>1.7435097647284297</v>
      </c>
      <c r="F8" s="93" t="s">
        <v>1031</v>
      </c>
      <c r="G8" s="93" t="b">
        <v>0</v>
      </c>
      <c r="H8" s="93" t="b">
        <v>0</v>
      </c>
      <c r="I8" s="93" t="b">
        <v>0</v>
      </c>
      <c r="J8" s="93" t="b">
        <v>0</v>
      </c>
      <c r="K8" s="93" t="b">
        <v>0</v>
      </c>
      <c r="L8" s="93" t="b">
        <v>0</v>
      </c>
    </row>
    <row r="9" spans="1:12" ht="15">
      <c r="A9" s="93" t="s">
        <v>972</v>
      </c>
      <c r="B9" s="93" t="s">
        <v>800</v>
      </c>
      <c r="C9" s="93">
        <v>11</v>
      </c>
      <c r="D9" s="133">
        <v>0.00694987487419657</v>
      </c>
      <c r="E9" s="133">
        <v>1.3068171670643756</v>
      </c>
      <c r="F9" s="93" t="s">
        <v>1031</v>
      </c>
      <c r="G9" s="93" t="b">
        <v>0</v>
      </c>
      <c r="H9" s="93" t="b">
        <v>0</v>
      </c>
      <c r="I9" s="93" t="b">
        <v>0</v>
      </c>
      <c r="J9" s="93" t="b">
        <v>0</v>
      </c>
      <c r="K9" s="93" t="b">
        <v>0</v>
      </c>
      <c r="L9" s="93" t="b">
        <v>0</v>
      </c>
    </row>
    <row r="10" spans="1:12" ht="15">
      <c r="A10" s="93" t="s">
        <v>800</v>
      </c>
      <c r="B10" s="93" t="s">
        <v>969</v>
      </c>
      <c r="C10" s="93">
        <v>11</v>
      </c>
      <c r="D10" s="133">
        <v>0.00694987487419657</v>
      </c>
      <c r="E10" s="133">
        <v>1.2690286061749756</v>
      </c>
      <c r="F10" s="93" t="s">
        <v>1031</v>
      </c>
      <c r="G10" s="93" t="b">
        <v>0</v>
      </c>
      <c r="H10" s="93" t="b">
        <v>0</v>
      </c>
      <c r="I10" s="93" t="b">
        <v>0</v>
      </c>
      <c r="J10" s="93" t="b">
        <v>0</v>
      </c>
      <c r="K10" s="93" t="b">
        <v>0</v>
      </c>
      <c r="L10" s="93" t="b">
        <v>0</v>
      </c>
    </row>
    <row r="11" spans="1:12" ht="15">
      <c r="A11" s="93" t="s">
        <v>969</v>
      </c>
      <c r="B11" s="93" t="s">
        <v>970</v>
      </c>
      <c r="C11" s="93">
        <v>11</v>
      </c>
      <c r="D11" s="133">
        <v>0.00694987487419657</v>
      </c>
      <c r="E11" s="133">
        <v>1.8404197777364861</v>
      </c>
      <c r="F11" s="93" t="s">
        <v>1031</v>
      </c>
      <c r="G11" s="93" t="b">
        <v>0</v>
      </c>
      <c r="H11" s="93" t="b">
        <v>0</v>
      </c>
      <c r="I11" s="93" t="b">
        <v>0</v>
      </c>
      <c r="J11" s="93" t="b">
        <v>0</v>
      </c>
      <c r="K11" s="93" t="b">
        <v>0</v>
      </c>
      <c r="L11" s="93" t="b">
        <v>0</v>
      </c>
    </row>
    <row r="12" spans="1:12" ht="15">
      <c r="A12" s="93" t="s">
        <v>970</v>
      </c>
      <c r="B12" s="93" t="s">
        <v>973</v>
      </c>
      <c r="C12" s="93">
        <v>11</v>
      </c>
      <c r="D12" s="133">
        <v>0.00694987487419657</v>
      </c>
      <c r="E12" s="133">
        <v>1.8404197777364861</v>
      </c>
      <c r="F12" s="93" t="s">
        <v>1031</v>
      </c>
      <c r="G12" s="93" t="b">
        <v>0</v>
      </c>
      <c r="H12" s="93" t="b">
        <v>0</v>
      </c>
      <c r="I12" s="93" t="b">
        <v>0</v>
      </c>
      <c r="J12" s="93" t="b">
        <v>0</v>
      </c>
      <c r="K12" s="93" t="b">
        <v>0</v>
      </c>
      <c r="L12" s="93" t="b">
        <v>0</v>
      </c>
    </row>
    <row r="13" spans="1:12" ht="15">
      <c r="A13" s="93" t="s">
        <v>973</v>
      </c>
      <c r="B13" s="93" t="s">
        <v>974</v>
      </c>
      <c r="C13" s="93">
        <v>11</v>
      </c>
      <c r="D13" s="133">
        <v>0.00694987487419657</v>
      </c>
      <c r="E13" s="133">
        <v>1.8782083386258859</v>
      </c>
      <c r="F13" s="93" t="s">
        <v>1031</v>
      </c>
      <c r="G13" s="93" t="b">
        <v>0</v>
      </c>
      <c r="H13" s="93" t="b">
        <v>0</v>
      </c>
      <c r="I13" s="93" t="b">
        <v>0</v>
      </c>
      <c r="J13" s="93" t="b">
        <v>0</v>
      </c>
      <c r="K13" s="93" t="b">
        <v>0</v>
      </c>
      <c r="L13" s="93" t="b">
        <v>0</v>
      </c>
    </row>
    <row r="14" spans="1:12" ht="15">
      <c r="A14" s="93" t="s">
        <v>974</v>
      </c>
      <c r="B14" s="93" t="s">
        <v>975</v>
      </c>
      <c r="C14" s="93">
        <v>11</v>
      </c>
      <c r="D14" s="133">
        <v>0.00694987487419657</v>
      </c>
      <c r="E14" s="133">
        <v>1.8782083386258859</v>
      </c>
      <c r="F14" s="93" t="s">
        <v>1031</v>
      </c>
      <c r="G14" s="93" t="b">
        <v>0</v>
      </c>
      <c r="H14" s="93" t="b">
        <v>0</v>
      </c>
      <c r="I14" s="93" t="b">
        <v>0</v>
      </c>
      <c r="J14" s="93" t="b">
        <v>1</v>
      </c>
      <c r="K14" s="93" t="b">
        <v>0</v>
      </c>
      <c r="L14" s="93" t="b">
        <v>0</v>
      </c>
    </row>
    <row r="15" spans="1:12" ht="15">
      <c r="A15" s="93" t="s">
        <v>975</v>
      </c>
      <c r="B15" s="93" t="s">
        <v>976</v>
      </c>
      <c r="C15" s="93">
        <v>11</v>
      </c>
      <c r="D15" s="133">
        <v>0.00694987487419657</v>
      </c>
      <c r="E15" s="133">
        <v>1.8782083386258859</v>
      </c>
      <c r="F15" s="93" t="s">
        <v>1031</v>
      </c>
      <c r="G15" s="93" t="b">
        <v>1</v>
      </c>
      <c r="H15" s="93" t="b">
        <v>0</v>
      </c>
      <c r="I15" s="93" t="b">
        <v>0</v>
      </c>
      <c r="J15" s="93" t="b">
        <v>0</v>
      </c>
      <c r="K15" s="93" t="b">
        <v>0</v>
      </c>
      <c r="L15" s="93" t="b">
        <v>0</v>
      </c>
    </row>
    <row r="16" spans="1:12" ht="15">
      <c r="A16" s="93" t="s">
        <v>976</v>
      </c>
      <c r="B16" s="93" t="s">
        <v>977</v>
      </c>
      <c r="C16" s="93">
        <v>11</v>
      </c>
      <c r="D16" s="133">
        <v>0.00694987487419657</v>
      </c>
      <c r="E16" s="133">
        <v>1.8782083386258859</v>
      </c>
      <c r="F16" s="93" t="s">
        <v>1031</v>
      </c>
      <c r="G16" s="93" t="b">
        <v>0</v>
      </c>
      <c r="H16" s="93" t="b">
        <v>0</v>
      </c>
      <c r="I16" s="93" t="b">
        <v>0</v>
      </c>
      <c r="J16" s="93" t="b">
        <v>0</v>
      </c>
      <c r="K16" s="93" t="b">
        <v>0</v>
      </c>
      <c r="L16" s="93" t="b">
        <v>0</v>
      </c>
    </row>
    <row r="17" spans="1:12" ht="15">
      <c r="A17" s="93" t="s">
        <v>977</v>
      </c>
      <c r="B17" s="93" t="s">
        <v>978</v>
      </c>
      <c r="C17" s="93">
        <v>11</v>
      </c>
      <c r="D17" s="133">
        <v>0.00694987487419657</v>
      </c>
      <c r="E17" s="133">
        <v>1.8782083386258859</v>
      </c>
      <c r="F17" s="93" t="s">
        <v>1031</v>
      </c>
      <c r="G17" s="93" t="b">
        <v>0</v>
      </c>
      <c r="H17" s="93" t="b">
        <v>0</v>
      </c>
      <c r="I17" s="93" t="b">
        <v>0</v>
      </c>
      <c r="J17" s="93" t="b">
        <v>0</v>
      </c>
      <c r="K17" s="93" t="b">
        <v>0</v>
      </c>
      <c r="L17" s="93" t="b">
        <v>0</v>
      </c>
    </row>
    <row r="18" spans="1:12" ht="15">
      <c r="A18" s="93" t="s">
        <v>978</v>
      </c>
      <c r="B18" s="93" t="s">
        <v>979</v>
      </c>
      <c r="C18" s="93">
        <v>11</v>
      </c>
      <c r="D18" s="133">
        <v>0.00694987487419657</v>
      </c>
      <c r="E18" s="133">
        <v>1.8782083386258859</v>
      </c>
      <c r="F18" s="93" t="s">
        <v>1031</v>
      </c>
      <c r="G18" s="93" t="b">
        <v>0</v>
      </c>
      <c r="H18" s="93" t="b">
        <v>0</v>
      </c>
      <c r="I18" s="93" t="b">
        <v>0</v>
      </c>
      <c r="J18" s="93" t="b">
        <v>0</v>
      </c>
      <c r="K18" s="93" t="b">
        <v>0</v>
      </c>
      <c r="L18" s="93" t="b">
        <v>0</v>
      </c>
    </row>
    <row r="19" spans="1:12" ht="15">
      <c r="A19" s="93" t="s">
        <v>979</v>
      </c>
      <c r="B19" s="93" t="s">
        <v>800</v>
      </c>
      <c r="C19" s="93">
        <v>11</v>
      </c>
      <c r="D19" s="133">
        <v>0.00694987487419657</v>
      </c>
      <c r="E19" s="133">
        <v>1.3068171670643756</v>
      </c>
      <c r="F19" s="93" t="s">
        <v>1031</v>
      </c>
      <c r="G19" s="93" t="b">
        <v>0</v>
      </c>
      <c r="H19" s="93" t="b">
        <v>0</v>
      </c>
      <c r="I19" s="93" t="b">
        <v>0</v>
      </c>
      <c r="J19" s="93" t="b">
        <v>0</v>
      </c>
      <c r="K19" s="93" t="b">
        <v>0</v>
      </c>
      <c r="L19" s="93" t="b">
        <v>0</v>
      </c>
    </row>
    <row r="20" spans="1:12" ht="15">
      <c r="A20" s="93" t="s">
        <v>800</v>
      </c>
      <c r="B20" s="93" t="s">
        <v>980</v>
      </c>
      <c r="C20" s="93">
        <v>11</v>
      </c>
      <c r="D20" s="133">
        <v>0.00694987487419657</v>
      </c>
      <c r="E20" s="133">
        <v>1.3068171670643756</v>
      </c>
      <c r="F20" s="93" t="s">
        <v>1031</v>
      </c>
      <c r="G20" s="93" t="b">
        <v>0</v>
      </c>
      <c r="H20" s="93" t="b">
        <v>0</v>
      </c>
      <c r="I20" s="93" t="b">
        <v>0</v>
      </c>
      <c r="J20" s="93" t="b">
        <v>0</v>
      </c>
      <c r="K20" s="93" t="b">
        <v>0</v>
      </c>
      <c r="L20" s="93" t="b">
        <v>0</v>
      </c>
    </row>
    <row r="21" spans="1:12" ht="15">
      <c r="A21" s="93" t="s">
        <v>980</v>
      </c>
      <c r="B21" s="93" t="s">
        <v>240</v>
      </c>
      <c r="C21" s="93">
        <v>11</v>
      </c>
      <c r="D21" s="133">
        <v>0.00694987487419657</v>
      </c>
      <c r="E21" s="133">
        <v>1.7435097647284297</v>
      </c>
      <c r="F21" s="93" t="s">
        <v>1031</v>
      </c>
      <c r="G21" s="93" t="b">
        <v>0</v>
      </c>
      <c r="H21" s="93" t="b">
        <v>0</v>
      </c>
      <c r="I21" s="93" t="b">
        <v>0</v>
      </c>
      <c r="J21" s="93" t="b">
        <v>0</v>
      </c>
      <c r="K21" s="93" t="b">
        <v>0</v>
      </c>
      <c r="L21" s="93" t="b">
        <v>0</v>
      </c>
    </row>
    <row r="22" spans="1:12" ht="15">
      <c r="A22" s="93" t="s">
        <v>240</v>
      </c>
      <c r="B22" s="93" t="s">
        <v>981</v>
      </c>
      <c r="C22" s="93">
        <v>11</v>
      </c>
      <c r="D22" s="133">
        <v>0.00694987487419657</v>
      </c>
      <c r="E22" s="133">
        <v>1.7435097647284297</v>
      </c>
      <c r="F22" s="93" t="s">
        <v>1031</v>
      </c>
      <c r="G22" s="93" t="b">
        <v>0</v>
      </c>
      <c r="H22" s="93" t="b">
        <v>0</v>
      </c>
      <c r="I22" s="93" t="b">
        <v>0</v>
      </c>
      <c r="J22" s="93" t="b">
        <v>0</v>
      </c>
      <c r="K22" s="93" t="b">
        <v>0</v>
      </c>
      <c r="L22" s="93" t="b">
        <v>0</v>
      </c>
    </row>
    <row r="23" spans="1:12" ht="15">
      <c r="A23" s="93" t="s">
        <v>981</v>
      </c>
      <c r="B23" s="93" t="s">
        <v>982</v>
      </c>
      <c r="C23" s="93">
        <v>11</v>
      </c>
      <c r="D23" s="133">
        <v>0.00694987487419657</v>
      </c>
      <c r="E23" s="133">
        <v>1.8782083386258859</v>
      </c>
      <c r="F23" s="93" t="s">
        <v>1031</v>
      </c>
      <c r="G23" s="93" t="b">
        <v>0</v>
      </c>
      <c r="H23" s="93" t="b">
        <v>0</v>
      </c>
      <c r="I23" s="93" t="b">
        <v>0</v>
      </c>
      <c r="J23" s="93" t="b">
        <v>0</v>
      </c>
      <c r="K23" s="93" t="b">
        <v>0</v>
      </c>
      <c r="L23" s="93" t="b">
        <v>0</v>
      </c>
    </row>
    <row r="24" spans="1:12" ht="15">
      <c r="A24" s="93" t="s">
        <v>982</v>
      </c>
      <c r="B24" s="93" t="s">
        <v>983</v>
      </c>
      <c r="C24" s="93">
        <v>11</v>
      </c>
      <c r="D24" s="133">
        <v>0.00694987487419657</v>
      </c>
      <c r="E24" s="133">
        <v>1.8782083386258859</v>
      </c>
      <c r="F24" s="93" t="s">
        <v>1031</v>
      </c>
      <c r="G24" s="93" t="b">
        <v>0</v>
      </c>
      <c r="H24" s="93" t="b">
        <v>0</v>
      </c>
      <c r="I24" s="93" t="b">
        <v>0</v>
      </c>
      <c r="J24" s="93" t="b">
        <v>0</v>
      </c>
      <c r="K24" s="93" t="b">
        <v>0</v>
      </c>
      <c r="L24" s="93" t="b">
        <v>0</v>
      </c>
    </row>
    <row r="25" spans="1:12" ht="15">
      <c r="A25" s="93" t="s">
        <v>983</v>
      </c>
      <c r="B25" s="93" t="s">
        <v>805</v>
      </c>
      <c r="C25" s="93">
        <v>11</v>
      </c>
      <c r="D25" s="133">
        <v>0.00694987487419657</v>
      </c>
      <c r="E25" s="133">
        <v>1.7435097647284297</v>
      </c>
      <c r="F25" s="93" t="s">
        <v>1031</v>
      </c>
      <c r="G25" s="93" t="b">
        <v>0</v>
      </c>
      <c r="H25" s="93" t="b">
        <v>0</v>
      </c>
      <c r="I25" s="93" t="b">
        <v>0</v>
      </c>
      <c r="J25" s="93" t="b">
        <v>0</v>
      </c>
      <c r="K25" s="93" t="b">
        <v>0</v>
      </c>
      <c r="L25" s="93" t="b">
        <v>0</v>
      </c>
    </row>
    <row r="26" spans="1:12" ht="15">
      <c r="A26" s="93" t="s">
        <v>805</v>
      </c>
      <c r="B26" s="93" t="s">
        <v>984</v>
      </c>
      <c r="C26" s="93">
        <v>11</v>
      </c>
      <c r="D26" s="133">
        <v>0.00694987487419657</v>
      </c>
      <c r="E26" s="133">
        <v>1.7435097647284297</v>
      </c>
      <c r="F26" s="93" t="s">
        <v>1031</v>
      </c>
      <c r="G26" s="93" t="b">
        <v>0</v>
      </c>
      <c r="H26" s="93" t="b">
        <v>0</v>
      </c>
      <c r="I26" s="93" t="b">
        <v>0</v>
      </c>
      <c r="J26" s="93" t="b">
        <v>0</v>
      </c>
      <c r="K26" s="93" t="b">
        <v>0</v>
      </c>
      <c r="L26" s="93" t="b">
        <v>0</v>
      </c>
    </row>
    <row r="27" spans="1:12" ht="15">
      <c r="A27" s="93" t="s">
        <v>984</v>
      </c>
      <c r="B27" s="93" t="s">
        <v>968</v>
      </c>
      <c r="C27" s="93">
        <v>11</v>
      </c>
      <c r="D27" s="133">
        <v>0.00694987487419657</v>
      </c>
      <c r="E27" s="133">
        <v>1.773472988105873</v>
      </c>
      <c r="F27" s="93" t="s">
        <v>1031</v>
      </c>
      <c r="G27" s="93" t="b">
        <v>0</v>
      </c>
      <c r="H27" s="93" t="b">
        <v>0</v>
      </c>
      <c r="I27" s="93" t="b">
        <v>0</v>
      </c>
      <c r="J27" s="93" t="b">
        <v>0</v>
      </c>
      <c r="K27" s="93" t="b">
        <v>0</v>
      </c>
      <c r="L27" s="93" t="b">
        <v>0</v>
      </c>
    </row>
    <row r="28" spans="1:12" ht="15">
      <c r="A28" s="93" t="s">
        <v>810</v>
      </c>
      <c r="B28" s="93" t="s">
        <v>801</v>
      </c>
      <c r="C28" s="93">
        <v>11</v>
      </c>
      <c r="D28" s="133">
        <v>0.00694987487419657</v>
      </c>
      <c r="E28" s="133">
        <v>1.351399299717116</v>
      </c>
      <c r="F28" s="93" t="s">
        <v>1031</v>
      </c>
      <c r="G28" s="93" t="b">
        <v>0</v>
      </c>
      <c r="H28" s="93" t="b">
        <v>0</v>
      </c>
      <c r="I28" s="93" t="b">
        <v>0</v>
      </c>
      <c r="J28" s="93" t="b">
        <v>0</v>
      </c>
      <c r="K28" s="93" t="b">
        <v>0</v>
      </c>
      <c r="L28" s="93" t="b">
        <v>0</v>
      </c>
    </row>
    <row r="29" spans="1:12" ht="15">
      <c r="A29" s="93" t="s">
        <v>801</v>
      </c>
      <c r="B29" s="93" t="s">
        <v>811</v>
      </c>
      <c r="C29" s="93">
        <v>11</v>
      </c>
      <c r="D29" s="133">
        <v>0.00694987487419657</v>
      </c>
      <c r="E29" s="133">
        <v>1.351399299717116</v>
      </c>
      <c r="F29" s="93" t="s">
        <v>1031</v>
      </c>
      <c r="G29" s="93" t="b">
        <v>0</v>
      </c>
      <c r="H29" s="93" t="b">
        <v>0</v>
      </c>
      <c r="I29" s="93" t="b">
        <v>0</v>
      </c>
      <c r="J29" s="93" t="b">
        <v>0</v>
      </c>
      <c r="K29" s="93" t="b">
        <v>0</v>
      </c>
      <c r="L29" s="93" t="b">
        <v>0</v>
      </c>
    </row>
    <row r="30" spans="1:12" ht="15">
      <c r="A30" s="93" t="s">
        <v>811</v>
      </c>
      <c r="B30" s="93" t="s">
        <v>801</v>
      </c>
      <c r="C30" s="93">
        <v>11</v>
      </c>
      <c r="D30" s="133">
        <v>0.00694987487419657</v>
      </c>
      <c r="E30" s="133">
        <v>1.351399299717116</v>
      </c>
      <c r="F30" s="93" t="s">
        <v>1031</v>
      </c>
      <c r="G30" s="93" t="b">
        <v>0</v>
      </c>
      <c r="H30" s="93" t="b">
        <v>0</v>
      </c>
      <c r="I30" s="93" t="b">
        <v>0</v>
      </c>
      <c r="J30" s="93" t="b">
        <v>0</v>
      </c>
      <c r="K30" s="93" t="b">
        <v>0</v>
      </c>
      <c r="L30" s="93" t="b">
        <v>0</v>
      </c>
    </row>
    <row r="31" spans="1:12" ht="15">
      <c r="A31" s="93" t="s">
        <v>801</v>
      </c>
      <c r="B31" s="93" t="s">
        <v>812</v>
      </c>
      <c r="C31" s="93">
        <v>11</v>
      </c>
      <c r="D31" s="133">
        <v>0.00694987487419657</v>
      </c>
      <c r="E31" s="133">
        <v>1.351399299717116</v>
      </c>
      <c r="F31" s="93" t="s">
        <v>1031</v>
      </c>
      <c r="G31" s="93" t="b">
        <v>0</v>
      </c>
      <c r="H31" s="93" t="b">
        <v>0</v>
      </c>
      <c r="I31" s="93" t="b">
        <v>0</v>
      </c>
      <c r="J31" s="93" t="b">
        <v>0</v>
      </c>
      <c r="K31" s="93" t="b">
        <v>0</v>
      </c>
      <c r="L31" s="93" t="b">
        <v>0</v>
      </c>
    </row>
    <row r="32" spans="1:12" ht="15">
      <c r="A32" s="93" t="s">
        <v>812</v>
      </c>
      <c r="B32" s="93" t="s">
        <v>813</v>
      </c>
      <c r="C32" s="93">
        <v>11</v>
      </c>
      <c r="D32" s="133">
        <v>0.00694987487419657</v>
      </c>
      <c r="E32" s="133">
        <v>1.8782083386258859</v>
      </c>
      <c r="F32" s="93" t="s">
        <v>1031</v>
      </c>
      <c r="G32" s="93" t="b">
        <v>0</v>
      </c>
      <c r="H32" s="93" t="b">
        <v>0</v>
      </c>
      <c r="I32" s="93" t="b">
        <v>0</v>
      </c>
      <c r="J32" s="93" t="b">
        <v>0</v>
      </c>
      <c r="K32" s="93" t="b">
        <v>0</v>
      </c>
      <c r="L32" s="93" t="b">
        <v>0</v>
      </c>
    </row>
    <row r="33" spans="1:12" ht="15">
      <c r="A33" s="93" t="s">
        <v>813</v>
      </c>
      <c r="B33" s="93" t="s">
        <v>814</v>
      </c>
      <c r="C33" s="93">
        <v>11</v>
      </c>
      <c r="D33" s="133">
        <v>0.00694987487419657</v>
      </c>
      <c r="E33" s="133">
        <v>1.8782083386258859</v>
      </c>
      <c r="F33" s="93" t="s">
        <v>1031</v>
      </c>
      <c r="G33" s="93" t="b">
        <v>0</v>
      </c>
      <c r="H33" s="93" t="b">
        <v>0</v>
      </c>
      <c r="I33" s="93" t="b">
        <v>0</v>
      </c>
      <c r="J33" s="93" t="b">
        <v>0</v>
      </c>
      <c r="K33" s="93" t="b">
        <v>0</v>
      </c>
      <c r="L33" s="93" t="b">
        <v>0</v>
      </c>
    </row>
    <row r="34" spans="1:12" ht="15">
      <c r="A34" s="93" t="s">
        <v>814</v>
      </c>
      <c r="B34" s="93" t="s">
        <v>801</v>
      </c>
      <c r="C34" s="93">
        <v>11</v>
      </c>
      <c r="D34" s="133">
        <v>0.00694987487419657</v>
      </c>
      <c r="E34" s="133">
        <v>1.351399299717116</v>
      </c>
      <c r="F34" s="93" t="s">
        <v>1031</v>
      </c>
      <c r="G34" s="93" t="b">
        <v>0</v>
      </c>
      <c r="H34" s="93" t="b">
        <v>0</v>
      </c>
      <c r="I34" s="93" t="b">
        <v>0</v>
      </c>
      <c r="J34" s="93" t="b">
        <v>0</v>
      </c>
      <c r="K34" s="93" t="b">
        <v>0</v>
      </c>
      <c r="L34" s="93" t="b">
        <v>0</v>
      </c>
    </row>
    <row r="35" spans="1:12" ht="15">
      <c r="A35" s="93" t="s">
        <v>800</v>
      </c>
      <c r="B35" s="93" t="s">
        <v>815</v>
      </c>
      <c r="C35" s="93">
        <v>11</v>
      </c>
      <c r="D35" s="133">
        <v>0.00694987487419657</v>
      </c>
      <c r="E35" s="133">
        <v>1.2690286061749756</v>
      </c>
      <c r="F35" s="93" t="s">
        <v>1031</v>
      </c>
      <c r="G35" s="93" t="b">
        <v>0</v>
      </c>
      <c r="H35" s="93" t="b">
        <v>0</v>
      </c>
      <c r="I35" s="93" t="b">
        <v>0</v>
      </c>
      <c r="J35" s="93" t="b">
        <v>0</v>
      </c>
      <c r="K35" s="93" t="b">
        <v>0</v>
      </c>
      <c r="L35" s="93" t="b">
        <v>0</v>
      </c>
    </row>
    <row r="36" spans="1:12" ht="15">
      <c r="A36" s="93" t="s">
        <v>815</v>
      </c>
      <c r="B36" s="93" t="s">
        <v>816</v>
      </c>
      <c r="C36" s="93">
        <v>11</v>
      </c>
      <c r="D36" s="133">
        <v>0.00694987487419657</v>
      </c>
      <c r="E36" s="133">
        <v>1.8404197777364861</v>
      </c>
      <c r="F36" s="93" t="s">
        <v>1031</v>
      </c>
      <c r="G36" s="93" t="b">
        <v>0</v>
      </c>
      <c r="H36" s="93" t="b">
        <v>0</v>
      </c>
      <c r="I36" s="93" t="b">
        <v>0</v>
      </c>
      <c r="J36" s="93" t="b">
        <v>0</v>
      </c>
      <c r="K36" s="93" t="b">
        <v>0</v>
      </c>
      <c r="L36" s="93" t="b">
        <v>0</v>
      </c>
    </row>
    <row r="37" spans="1:12" ht="15">
      <c r="A37" s="93" t="s">
        <v>816</v>
      </c>
      <c r="B37" s="93" t="s">
        <v>985</v>
      </c>
      <c r="C37" s="93">
        <v>11</v>
      </c>
      <c r="D37" s="133">
        <v>0.00694987487419657</v>
      </c>
      <c r="E37" s="133">
        <v>1.8782083386258859</v>
      </c>
      <c r="F37" s="93" t="s">
        <v>1031</v>
      </c>
      <c r="G37" s="93" t="b">
        <v>0</v>
      </c>
      <c r="H37" s="93" t="b">
        <v>0</v>
      </c>
      <c r="I37" s="93" t="b">
        <v>0</v>
      </c>
      <c r="J37" s="93" t="b">
        <v>0</v>
      </c>
      <c r="K37" s="93" t="b">
        <v>0</v>
      </c>
      <c r="L37" s="93" t="b">
        <v>0</v>
      </c>
    </row>
    <row r="38" spans="1:12" ht="15">
      <c r="A38" s="93" t="s">
        <v>985</v>
      </c>
      <c r="B38" s="93" t="s">
        <v>802</v>
      </c>
      <c r="C38" s="93">
        <v>11</v>
      </c>
      <c r="D38" s="133">
        <v>0.00694987487419657</v>
      </c>
      <c r="E38" s="133">
        <v>1.664328518680805</v>
      </c>
      <c r="F38" s="93" t="s">
        <v>1031</v>
      </c>
      <c r="G38" s="93" t="b">
        <v>0</v>
      </c>
      <c r="H38" s="93" t="b">
        <v>0</v>
      </c>
      <c r="I38" s="93" t="b">
        <v>0</v>
      </c>
      <c r="J38" s="93" t="b">
        <v>0</v>
      </c>
      <c r="K38" s="93" t="b">
        <v>0</v>
      </c>
      <c r="L38" s="93" t="b">
        <v>0</v>
      </c>
    </row>
    <row r="39" spans="1:12" ht="15">
      <c r="A39" s="93" t="s">
        <v>971</v>
      </c>
      <c r="B39" s="93" t="s">
        <v>238</v>
      </c>
      <c r="C39" s="93">
        <v>11</v>
      </c>
      <c r="D39" s="133">
        <v>0.00694987487419657</v>
      </c>
      <c r="E39" s="133">
        <v>1.8404197777364861</v>
      </c>
      <c r="F39" s="93" t="s">
        <v>1031</v>
      </c>
      <c r="G39" s="93" t="b">
        <v>0</v>
      </c>
      <c r="H39" s="93" t="b">
        <v>0</v>
      </c>
      <c r="I39" s="93" t="b">
        <v>0</v>
      </c>
      <c r="J39" s="93" t="b">
        <v>0</v>
      </c>
      <c r="K39" s="93" t="b">
        <v>0</v>
      </c>
      <c r="L39" s="93" t="b">
        <v>0</v>
      </c>
    </row>
    <row r="40" spans="1:12" ht="15">
      <c r="A40" s="93" t="s">
        <v>986</v>
      </c>
      <c r="B40" s="93" t="s">
        <v>987</v>
      </c>
      <c r="C40" s="93">
        <v>11</v>
      </c>
      <c r="D40" s="133">
        <v>0.00694987487419657</v>
      </c>
      <c r="E40" s="133">
        <v>1.8782083386258859</v>
      </c>
      <c r="F40" s="93" t="s">
        <v>1031</v>
      </c>
      <c r="G40" s="93" t="b">
        <v>0</v>
      </c>
      <c r="H40" s="93" t="b">
        <v>0</v>
      </c>
      <c r="I40" s="93" t="b">
        <v>0</v>
      </c>
      <c r="J40" s="93" t="b">
        <v>0</v>
      </c>
      <c r="K40" s="93" t="b">
        <v>0</v>
      </c>
      <c r="L40" s="93" t="b">
        <v>0</v>
      </c>
    </row>
    <row r="41" spans="1:12" ht="15">
      <c r="A41" s="93" t="s">
        <v>987</v>
      </c>
      <c r="B41" s="93" t="s">
        <v>988</v>
      </c>
      <c r="C41" s="93">
        <v>11</v>
      </c>
      <c r="D41" s="133">
        <v>0.00694987487419657</v>
      </c>
      <c r="E41" s="133">
        <v>1.8782083386258859</v>
      </c>
      <c r="F41" s="93" t="s">
        <v>1031</v>
      </c>
      <c r="G41" s="93" t="b">
        <v>0</v>
      </c>
      <c r="H41" s="93" t="b">
        <v>0</v>
      </c>
      <c r="I41" s="93" t="b">
        <v>0</v>
      </c>
      <c r="J41" s="93" t="b">
        <v>0</v>
      </c>
      <c r="K41" s="93" t="b">
        <v>0</v>
      </c>
      <c r="L41" s="93" t="b">
        <v>0</v>
      </c>
    </row>
    <row r="42" spans="1:12" ht="15">
      <c r="A42" s="93" t="s">
        <v>988</v>
      </c>
      <c r="B42" s="93" t="s">
        <v>989</v>
      </c>
      <c r="C42" s="93">
        <v>11</v>
      </c>
      <c r="D42" s="133">
        <v>0.00694987487419657</v>
      </c>
      <c r="E42" s="133">
        <v>1.8782083386258859</v>
      </c>
      <c r="F42" s="93" t="s">
        <v>1031</v>
      </c>
      <c r="G42" s="93" t="b">
        <v>0</v>
      </c>
      <c r="H42" s="93" t="b">
        <v>0</v>
      </c>
      <c r="I42" s="93" t="b">
        <v>0</v>
      </c>
      <c r="J42" s="93" t="b">
        <v>0</v>
      </c>
      <c r="K42" s="93" t="b">
        <v>0</v>
      </c>
      <c r="L42" s="93" t="b">
        <v>0</v>
      </c>
    </row>
    <row r="43" spans="1:12" ht="15">
      <c r="A43" s="93" t="s">
        <v>989</v>
      </c>
      <c r="B43" s="93" t="s">
        <v>967</v>
      </c>
      <c r="C43" s="93">
        <v>11</v>
      </c>
      <c r="D43" s="133">
        <v>0.00694987487419657</v>
      </c>
      <c r="E43" s="133">
        <v>1.7435097647284297</v>
      </c>
      <c r="F43" s="93" t="s">
        <v>1031</v>
      </c>
      <c r="G43" s="93" t="b">
        <v>0</v>
      </c>
      <c r="H43" s="93" t="b">
        <v>0</v>
      </c>
      <c r="I43" s="93" t="b">
        <v>0</v>
      </c>
      <c r="J43" s="93" t="b">
        <v>0</v>
      </c>
      <c r="K43" s="93" t="b">
        <v>0</v>
      </c>
      <c r="L43" s="93" t="b">
        <v>0</v>
      </c>
    </row>
    <row r="44" spans="1:12" ht="15">
      <c r="A44" s="93" t="s">
        <v>967</v>
      </c>
      <c r="B44" s="93" t="s">
        <v>990</v>
      </c>
      <c r="C44" s="93">
        <v>11</v>
      </c>
      <c r="D44" s="133">
        <v>0.00694987487419657</v>
      </c>
      <c r="E44" s="133">
        <v>1.7435097647284297</v>
      </c>
      <c r="F44" s="93" t="s">
        <v>1031</v>
      </c>
      <c r="G44" s="93" t="b">
        <v>0</v>
      </c>
      <c r="H44" s="93" t="b">
        <v>0</v>
      </c>
      <c r="I44" s="93" t="b">
        <v>0</v>
      </c>
      <c r="J44" s="93" t="b">
        <v>0</v>
      </c>
      <c r="K44" s="93" t="b">
        <v>0</v>
      </c>
      <c r="L44" s="93" t="b">
        <v>0</v>
      </c>
    </row>
    <row r="45" spans="1:12" ht="15">
      <c r="A45" s="93" t="s">
        <v>990</v>
      </c>
      <c r="B45" s="93" t="s">
        <v>991</v>
      </c>
      <c r="C45" s="93">
        <v>11</v>
      </c>
      <c r="D45" s="133">
        <v>0.00694987487419657</v>
      </c>
      <c r="E45" s="133">
        <v>1.8782083386258859</v>
      </c>
      <c r="F45" s="93" t="s">
        <v>1031</v>
      </c>
      <c r="G45" s="93" t="b">
        <v>0</v>
      </c>
      <c r="H45" s="93" t="b">
        <v>0</v>
      </c>
      <c r="I45" s="93" t="b">
        <v>0</v>
      </c>
      <c r="J45" s="93" t="b">
        <v>0</v>
      </c>
      <c r="K45" s="93" t="b">
        <v>0</v>
      </c>
      <c r="L45" s="93" t="b">
        <v>0</v>
      </c>
    </row>
    <row r="46" spans="1:12" ht="15">
      <c r="A46" s="93" t="s">
        <v>809</v>
      </c>
      <c r="B46" s="93" t="s">
        <v>782</v>
      </c>
      <c r="C46" s="93">
        <v>10</v>
      </c>
      <c r="D46" s="133">
        <v>0.006793846057775853</v>
      </c>
      <c r="E46" s="133">
        <v>1.7990270925782612</v>
      </c>
      <c r="F46" s="93" t="s">
        <v>1031</v>
      </c>
      <c r="G46" s="93" t="b">
        <v>0</v>
      </c>
      <c r="H46" s="93" t="b">
        <v>0</v>
      </c>
      <c r="I46" s="93" t="b">
        <v>0</v>
      </c>
      <c r="J46" s="93" t="b">
        <v>0</v>
      </c>
      <c r="K46" s="93" t="b">
        <v>0</v>
      </c>
      <c r="L46" s="93" t="b">
        <v>0</v>
      </c>
    </row>
    <row r="47" spans="1:12" ht="15">
      <c r="A47" s="93" t="s">
        <v>782</v>
      </c>
      <c r="B47" s="93" t="s">
        <v>810</v>
      </c>
      <c r="C47" s="93">
        <v>10</v>
      </c>
      <c r="D47" s="133">
        <v>0.006793846057775853</v>
      </c>
      <c r="E47" s="133">
        <v>1.836815653467661</v>
      </c>
      <c r="F47" s="93" t="s">
        <v>1031</v>
      </c>
      <c r="G47" s="93" t="b">
        <v>0</v>
      </c>
      <c r="H47" s="93" t="b">
        <v>0</v>
      </c>
      <c r="I47" s="93" t="b">
        <v>0</v>
      </c>
      <c r="J47" s="93" t="b">
        <v>0</v>
      </c>
      <c r="K47" s="93" t="b">
        <v>0</v>
      </c>
      <c r="L47" s="93" t="b">
        <v>0</v>
      </c>
    </row>
    <row r="48" spans="1:12" ht="15">
      <c r="A48" s="93" t="s">
        <v>801</v>
      </c>
      <c r="B48" s="93" t="s">
        <v>276</v>
      </c>
      <c r="C48" s="93">
        <v>10</v>
      </c>
      <c r="D48" s="133">
        <v>0.006793846057775853</v>
      </c>
      <c r="E48" s="133">
        <v>0.9534592910450784</v>
      </c>
      <c r="F48" s="93" t="s">
        <v>1031</v>
      </c>
      <c r="G48" s="93" t="b">
        <v>0</v>
      </c>
      <c r="H48" s="93" t="b">
        <v>0</v>
      </c>
      <c r="I48" s="93" t="b">
        <v>0</v>
      </c>
      <c r="J48" s="93" t="b">
        <v>0</v>
      </c>
      <c r="K48" s="93" t="b">
        <v>0</v>
      </c>
      <c r="L48" s="93" t="b">
        <v>0</v>
      </c>
    </row>
    <row r="49" spans="1:12" ht="15">
      <c r="A49" s="93" t="s">
        <v>276</v>
      </c>
      <c r="B49" s="93" t="s">
        <v>992</v>
      </c>
      <c r="C49" s="93">
        <v>10</v>
      </c>
      <c r="D49" s="133">
        <v>0.006793846057775853</v>
      </c>
      <c r="E49" s="133">
        <v>1.5216610151120733</v>
      </c>
      <c r="F49" s="93" t="s">
        <v>1031</v>
      </c>
      <c r="G49" s="93" t="b">
        <v>0</v>
      </c>
      <c r="H49" s="93" t="b">
        <v>0</v>
      </c>
      <c r="I49" s="93" t="b">
        <v>0</v>
      </c>
      <c r="J49" s="93" t="b">
        <v>0</v>
      </c>
      <c r="K49" s="93" t="b">
        <v>0</v>
      </c>
      <c r="L49" s="93" t="b">
        <v>0</v>
      </c>
    </row>
    <row r="50" spans="1:12" ht="15">
      <c r="A50" s="93" t="s">
        <v>992</v>
      </c>
      <c r="B50" s="93" t="s">
        <v>800</v>
      </c>
      <c r="C50" s="93">
        <v>10</v>
      </c>
      <c r="D50" s="133">
        <v>0.006793846057775853</v>
      </c>
      <c r="E50" s="133">
        <v>1.3068171670643753</v>
      </c>
      <c r="F50" s="93" t="s">
        <v>1031</v>
      </c>
      <c r="G50" s="93" t="b">
        <v>0</v>
      </c>
      <c r="H50" s="93" t="b">
        <v>0</v>
      </c>
      <c r="I50" s="93" t="b">
        <v>0</v>
      </c>
      <c r="J50" s="93" t="b">
        <v>0</v>
      </c>
      <c r="K50" s="93" t="b">
        <v>0</v>
      </c>
      <c r="L50" s="93" t="b">
        <v>0</v>
      </c>
    </row>
    <row r="51" spans="1:12" ht="15">
      <c r="A51" s="93" t="s">
        <v>238</v>
      </c>
      <c r="B51" s="93" t="s">
        <v>986</v>
      </c>
      <c r="C51" s="93">
        <v>10</v>
      </c>
      <c r="D51" s="133">
        <v>0.006793846057775853</v>
      </c>
      <c r="E51" s="133">
        <v>1.836815653467661</v>
      </c>
      <c r="F51" s="93" t="s">
        <v>1031</v>
      </c>
      <c r="G51" s="93" t="b">
        <v>0</v>
      </c>
      <c r="H51" s="93" t="b">
        <v>0</v>
      </c>
      <c r="I51" s="93" t="b">
        <v>0</v>
      </c>
      <c r="J51" s="93" t="b">
        <v>0</v>
      </c>
      <c r="K51" s="93" t="b">
        <v>0</v>
      </c>
      <c r="L51" s="93" t="b">
        <v>0</v>
      </c>
    </row>
    <row r="52" spans="1:12" ht="15">
      <c r="A52" s="93" t="s">
        <v>806</v>
      </c>
      <c r="B52" s="93" t="s">
        <v>839</v>
      </c>
      <c r="C52" s="93">
        <v>4</v>
      </c>
      <c r="D52" s="133">
        <v>0.004547147658384077</v>
      </c>
      <c r="E52" s="133">
        <v>1.4424797690644486</v>
      </c>
      <c r="F52" s="93" t="s">
        <v>1031</v>
      </c>
      <c r="G52" s="93" t="b">
        <v>0</v>
      </c>
      <c r="H52" s="93" t="b">
        <v>0</v>
      </c>
      <c r="I52" s="93" t="b">
        <v>0</v>
      </c>
      <c r="J52" s="93" t="b">
        <v>0</v>
      </c>
      <c r="K52" s="93" t="b">
        <v>0</v>
      </c>
      <c r="L52" s="93" t="b">
        <v>0</v>
      </c>
    </row>
    <row r="53" spans="1:12" ht="15">
      <c r="A53" s="93" t="s">
        <v>839</v>
      </c>
      <c r="B53" s="93" t="s">
        <v>993</v>
      </c>
      <c r="C53" s="93">
        <v>4</v>
      </c>
      <c r="D53" s="133">
        <v>0.004547147658384077</v>
      </c>
      <c r="E53" s="133">
        <v>2.220631019448092</v>
      </c>
      <c r="F53" s="93" t="s">
        <v>1031</v>
      </c>
      <c r="G53" s="93" t="b">
        <v>0</v>
      </c>
      <c r="H53" s="93" t="b">
        <v>0</v>
      </c>
      <c r="I53" s="93" t="b">
        <v>0</v>
      </c>
      <c r="J53" s="93" t="b">
        <v>1</v>
      </c>
      <c r="K53" s="93" t="b">
        <v>0</v>
      </c>
      <c r="L53" s="93" t="b">
        <v>0</v>
      </c>
    </row>
    <row r="54" spans="1:12" ht="15">
      <c r="A54" s="93" t="s">
        <v>993</v>
      </c>
      <c r="B54" s="93" t="s">
        <v>994</v>
      </c>
      <c r="C54" s="93">
        <v>4</v>
      </c>
      <c r="D54" s="133">
        <v>0.004547147658384077</v>
      </c>
      <c r="E54" s="133">
        <v>2.3175410324561487</v>
      </c>
      <c r="F54" s="93" t="s">
        <v>1031</v>
      </c>
      <c r="G54" s="93" t="b">
        <v>1</v>
      </c>
      <c r="H54" s="93" t="b">
        <v>0</v>
      </c>
      <c r="I54" s="93" t="b">
        <v>0</v>
      </c>
      <c r="J54" s="93" t="b">
        <v>0</v>
      </c>
      <c r="K54" s="93" t="b">
        <v>0</v>
      </c>
      <c r="L54" s="93" t="b">
        <v>0</v>
      </c>
    </row>
    <row r="55" spans="1:12" ht="15">
      <c r="A55" s="93" t="s">
        <v>994</v>
      </c>
      <c r="B55" s="93" t="s">
        <v>995</v>
      </c>
      <c r="C55" s="93">
        <v>4</v>
      </c>
      <c r="D55" s="133">
        <v>0.004547147658384077</v>
      </c>
      <c r="E55" s="133">
        <v>2.3175410324561487</v>
      </c>
      <c r="F55" s="93" t="s">
        <v>1031</v>
      </c>
      <c r="G55" s="93" t="b">
        <v>0</v>
      </c>
      <c r="H55" s="93" t="b">
        <v>0</v>
      </c>
      <c r="I55" s="93" t="b">
        <v>0</v>
      </c>
      <c r="J55" s="93" t="b">
        <v>0</v>
      </c>
      <c r="K55" s="93" t="b">
        <v>0</v>
      </c>
      <c r="L55" s="93" t="b">
        <v>0</v>
      </c>
    </row>
    <row r="56" spans="1:12" ht="15">
      <c r="A56" s="93" t="s">
        <v>995</v>
      </c>
      <c r="B56" s="93" t="s">
        <v>242</v>
      </c>
      <c r="C56" s="93">
        <v>4</v>
      </c>
      <c r="D56" s="133">
        <v>0.004547147658384077</v>
      </c>
      <c r="E56" s="133">
        <v>1.640847422831282</v>
      </c>
      <c r="F56" s="93" t="s">
        <v>1031</v>
      </c>
      <c r="G56" s="93" t="b">
        <v>0</v>
      </c>
      <c r="H56" s="93" t="b">
        <v>0</v>
      </c>
      <c r="I56" s="93" t="b">
        <v>0</v>
      </c>
      <c r="J56" s="93" t="b">
        <v>0</v>
      </c>
      <c r="K56" s="93" t="b">
        <v>0</v>
      </c>
      <c r="L56" s="93" t="b">
        <v>0</v>
      </c>
    </row>
    <row r="57" spans="1:12" ht="15">
      <c r="A57" s="93" t="s">
        <v>242</v>
      </c>
      <c r="B57" s="93" t="s">
        <v>800</v>
      </c>
      <c r="C57" s="93">
        <v>4</v>
      </c>
      <c r="D57" s="133">
        <v>0.004547147658384077</v>
      </c>
      <c r="E57" s="133">
        <v>0.630123557439509</v>
      </c>
      <c r="F57" s="93" t="s">
        <v>1031</v>
      </c>
      <c r="G57" s="93" t="b">
        <v>0</v>
      </c>
      <c r="H57" s="93" t="b">
        <v>0</v>
      </c>
      <c r="I57" s="93" t="b">
        <v>0</v>
      </c>
      <c r="J57" s="93" t="b">
        <v>0</v>
      </c>
      <c r="K57" s="93" t="b">
        <v>0</v>
      </c>
      <c r="L57" s="93" t="b">
        <v>0</v>
      </c>
    </row>
    <row r="58" spans="1:12" ht="15">
      <c r="A58" s="93" t="s">
        <v>800</v>
      </c>
      <c r="B58" s="93" t="s">
        <v>996</v>
      </c>
      <c r="C58" s="93">
        <v>4</v>
      </c>
      <c r="D58" s="133">
        <v>0.004547147658384077</v>
      </c>
      <c r="E58" s="133">
        <v>1.3068171670643753</v>
      </c>
      <c r="F58" s="93" t="s">
        <v>1031</v>
      </c>
      <c r="G58" s="93" t="b">
        <v>0</v>
      </c>
      <c r="H58" s="93" t="b">
        <v>0</v>
      </c>
      <c r="I58" s="93" t="b">
        <v>0</v>
      </c>
      <c r="J58" s="93" t="b">
        <v>0</v>
      </c>
      <c r="K58" s="93" t="b">
        <v>0</v>
      </c>
      <c r="L58" s="93" t="b">
        <v>0</v>
      </c>
    </row>
    <row r="59" spans="1:12" ht="15">
      <c r="A59" s="93" t="s">
        <v>996</v>
      </c>
      <c r="B59" s="93" t="s">
        <v>801</v>
      </c>
      <c r="C59" s="93">
        <v>4</v>
      </c>
      <c r="D59" s="133">
        <v>0.004547147658384077</v>
      </c>
      <c r="E59" s="133">
        <v>1.351399299717116</v>
      </c>
      <c r="F59" s="93" t="s">
        <v>1031</v>
      </c>
      <c r="G59" s="93" t="b">
        <v>0</v>
      </c>
      <c r="H59" s="93" t="b">
        <v>0</v>
      </c>
      <c r="I59" s="93" t="b">
        <v>0</v>
      </c>
      <c r="J59" s="93" t="b">
        <v>0</v>
      </c>
      <c r="K59" s="93" t="b">
        <v>0</v>
      </c>
      <c r="L59" s="93" t="b">
        <v>0</v>
      </c>
    </row>
    <row r="60" spans="1:12" ht="15">
      <c r="A60" s="93" t="s">
        <v>801</v>
      </c>
      <c r="B60" s="93" t="s">
        <v>997</v>
      </c>
      <c r="C60" s="93">
        <v>4</v>
      </c>
      <c r="D60" s="133">
        <v>0.004547147658384077</v>
      </c>
      <c r="E60" s="133">
        <v>1.351399299717116</v>
      </c>
      <c r="F60" s="93" t="s">
        <v>1031</v>
      </c>
      <c r="G60" s="93" t="b">
        <v>0</v>
      </c>
      <c r="H60" s="93" t="b">
        <v>0</v>
      </c>
      <c r="I60" s="93" t="b">
        <v>0</v>
      </c>
      <c r="J60" s="93" t="b">
        <v>0</v>
      </c>
      <c r="K60" s="93" t="b">
        <v>0</v>
      </c>
      <c r="L60" s="93" t="b">
        <v>0</v>
      </c>
    </row>
    <row r="61" spans="1:12" ht="15">
      <c r="A61" s="93" t="s">
        <v>997</v>
      </c>
      <c r="B61" s="93" t="s">
        <v>998</v>
      </c>
      <c r="C61" s="93">
        <v>4</v>
      </c>
      <c r="D61" s="133">
        <v>0.004547147658384077</v>
      </c>
      <c r="E61" s="133">
        <v>2.3175410324561487</v>
      </c>
      <c r="F61" s="93" t="s">
        <v>1031</v>
      </c>
      <c r="G61" s="93" t="b">
        <v>0</v>
      </c>
      <c r="H61" s="93" t="b">
        <v>0</v>
      </c>
      <c r="I61" s="93" t="b">
        <v>0</v>
      </c>
      <c r="J61" s="93" t="b">
        <v>0</v>
      </c>
      <c r="K61" s="93" t="b">
        <v>0</v>
      </c>
      <c r="L61" s="93" t="b">
        <v>0</v>
      </c>
    </row>
    <row r="62" spans="1:12" ht="15">
      <c r="A62" s="93" t="s">
        <v>998</v>
      </c>
      <c r="B62" s="93" t="s">
        <v>999</v>
      </c>
      <c r="C62" s="93">
        <v>4</v>
      </c>
      <c r="D62" s="133">
        <v>0.004547147658384077</v>
      </c>
      <c r="E62" s="133">
        <v>2.3175410324561487</v>
      </c>
      <c r="F62" s="93" t="s">
        <v>1031</v>
      </c>
      <c r="G62" s="93" t="b">
        <v>0</v>
      </c>
      <c r="H62" s="93" t="b">
        <v>0</v>
      </c>
      <c r="I62" s="93" t="b">
        <v>0</v>
      </c>
      <c r="J62" s="93" t="b">
        <v>0</v>
      </c>
      <c r="K62" s="93" t="b">
        <v>0</v>
      </c>
      <c r="L62" s="93" t="b">
        <v>0</v>
      </c>
    </row>
    <row r="63" spans="1:12" ht="15">
      <c r="A63" s="93" t="s">
        <v>999</v>
      </c>
      <c r="B63" s="93" t="s">
        <v>1000</v>
      </c>
      <c r="C63" s="93">
        <v>4</v>
      </c>
      <c r="D63" s="133">
        <v>0.004547147658384077</v>
      </c>
      <c r="E63" s="133">
        <v>2.3175410324561487</v>
      </c>
      <c r="F63" s="93" t="s">
        <v>1031</v>
      </c>
      <c r="G63" s="93" t="b">
        <v>0</v>
      </c>
      <c r="H63" s="93" t="b">
        <v>0</v>
      </c>
      <c r="I63" s="93" t="b">
        <v>0</v>
      </c>
      <c r="J63" s="93" t="b">
        <v>0</v>
      </c>
      <c r="K63" s="93" t="b">
        <v>0</v>
      </c>
      <c r="L63" s="93" t="b">
        <v>0</v>
      </c>
    </row>
    <row r="64" spans="1:12" ht="15">
      <c r="A64" s="93" t="s">
        <v>1000</v>
      </c>
      <c r="B64" s="93" t="s">
        <v>830</v>
      </c>
      <c r="C64" s="93">
        <v>4</v>
      </c>
      <c r="D64" s="133">
        <v>0.004547147658384077</v>
      </c>
      <c r="E64" s="133">
        <v>2.0745029837698543</v>
      </c>
      <c r="F64" s="93" t="s">
        <v>1031</v>
      </c>
      <c r="G64" s="93" t="b">
        <v>0</v>
      </c>
      <c r="H64" s="93" t="b">
        <v>0</v>
      </c>
      <c r="I64" s="93" t="b">
        <v>0</v>
      </c>
      <c r="J64" s="93" t="b">
        <v>0</v>
      </c>
      <c r="K64" s="93" t="b">
        <v>0</v>
      </c>
      <c r="L64" s="93" t="b">
        <v>0</v>
      </c>
    </row>
    <row r="65" spans="1:12" ht="15">
      <c r="A65" s="93" t="s">
        <v>830</v>
      </c>
      <c r="B65" s="93" t="s">
        <v>1001</v>
      </c>
      <c r="C65" s="93">
        <v>4</v>
      </c>
      <c r="D65" s="133">
        <v>0.004547147658384077</v>
      </c>
      <c r="E65" s="133">
        <v>2.0745029837698543</v>
      </c>
      <c r="F65" s="93" t="s">
        <v>1031</v>
      </c>
      <c r="G65" s="93" t="b">
        <v>0</v>
      </c>
      <c r="H65" s="93" t="b">
        <v>0</v>
      </c>
      <c r="I65" s="93" t="b">
        <v>0</v>
      </c>
      <c r="J65" s="93" t="b">
        <v>0</v>
      </c>
      <c r="K65" s="93" t="b">
        <v>0</v>
      </c>
      <c r="L65" s="93" t="b">
        <v>0</v>
      </c>
    </row>
    <row r="66" spans="1:12" ht="15">
      <c r="A66" s="93" t="s">
        <v>1001</v>
      </c>
      <c r="B66" s="93" t="s">
        <v>1002</v>
      </c>
      <c r="C66" s="93">
        <v>4</v>
      </c>
      <c r="D66" s="133">
        <v>0.004547147658384077</v>
      </c>
      <c r="E66" s="133">
        <v>2.3175410324561487</v>
      </c>
      <c r="F66" s="93" t="s">
        <v>1031</v>
      </c>
      <c r="G66" s="93" t="b">
        <v>0</v>
      </c>
      <c r="H66" s="93" t="b">
        <v>0</v>
      </c>
      <c r="I66" s="93" t="b">
        <v>0</v>
      </c>
      <c r="J66" s="93" t="b">
        <v>0</v>
      </c>
      <c r="K66" s="93" t="b">
        <v>0</v>
      </c>
      <c r="L66" s="93" t="b">
        <v>0</v>
      </c>
    </row>
    <row r="67" spans="1:12" ht="15">
      <c r="A67" s="93" t="s">
        <v>1002</v>
      </c>
      <c r="B67" s="93" t="s">
        <v>1003</v>
      </c>
      <c r="C67" s="93">
        <v>4</v>
      </c>
      <c r="D67" s="133">
        <v>0.004547147658384077</v>
      </c>
      <c r="E67" s="133">
        <v>2.3175410324561487</v>
      </c>
      <c r="F67" s="93" t="s">
        <v>1031</v>
      </c>
      <c r="G67" s="93" t="b">
        <v>0</v>
      </c>
      <c r="H67" s="93" t="b">
        <v>0</v>
      </c>
      <c r="I67" s="93" t="b">
        <v>0</v>
      </c>
      <c r="J67" s="93" t="b">
        <v>0</v>
      </c>
      <c r="K67" s="93" t="b">
        <v>0</v>
      </c>
      <c r="L67" s="93" t="b">
        <v>0</v>
      </c>
    </row>
    <row r="68" spans="1:12" ht="15">
      <c r="A68" s="93" t="s">
        <v>1003</v>
      </c>
      <c r="B68" s="93" t="s">
        <v>1004</v>
      </c>
      <c r="C68" s="93">
        <v>4</v>
      </c>
      <c r="D68" s="133">
        <v>0.004547147658384077</v>
      </c>
      <c r="E68" s="133">
        <v>2.3175410324561487</v>
      </c>
      <c r="F68" s="93" t="s">
        <v>1031</v>
      </c>
      <c r="G68" s="93" t="b">
        <v>0</v>
      </c>
      <c r="H68" s="93" t="b">
        <v>0</v>
      </c>
      <c r="I68" s="93" t="b">
        <v>0</v>
      </c>
      <c r="J68" s="93" t="b">
        <v>1</v>
      </c>
      <c r="K68" s="93" t="b">
        <v>0</v>
      </c>
      <c r="L68" s="93" t="b">
        <v>0</v>
      </c>
    </row>
    <row r="69" spans="1:12" ht="15">
      <c r="A69" s="93" t="s">
        <v>1004</v>
      </c>
      <c r="B69" s="93" t="s">
        <v>1005</v>
      </c>
      <c r="C69" s="93">
        <v>4</v>
      </c>
      <c r="D69" s="133">
        <v>0.004547147658384077</v>
      </c>
      <c r="E69" s="133">
        <v>2.3175410324561487</v>
      </c>
      <c r="F69" s="93" t="s">
        <v>1031</v>
      </c>
      <c r="G69" s="93" t="b">
        <v>1</v>
      </c>
      <c r="H69" s="93" t="b">
        <v>0</v>
      </c>
      <c r="I69" s="93" t="b">
        <v>0</v>
      </c>
      <c r="J69" s="93" t="b">
        <v>0</v>
      </c>
      <c r="K69" s="93" t="b">
        <v>0</v>
      </c>
      <c r="L69" s="93" t="b">
        <v>0</v>
      </c>
    </row>
    <row r="70" spans="1:12" ht="15">
      <c r="A70" s="93" t="s">
        <v>1005</v>
      </c>
      <c r="B70" s="93" t="s">
        <v>1006</v>
      </c>
      <c r="C70" s="93">
        <v>4</v>
      </c>
      <c r="D70" s="133">
        <v>0.004547147658384077</v>
      </c>
      <c r="E70" s="133">
        <v>2.3175410324561487</v>
      </c>
      <c r="F70" s="93" t="s">
        <v>1031</v>
      </c>
      <c r="G70" s="93" t="b">
        <v>0</v>
      </c>
      <c r="H70" s="93" t="b">
        <v>0</v>
      </c>
      <c r="I70" s="93" t="b">
        <v>0</v>
      </c>
      <c r="J70" s="93" t="b">
        <v>0</v>
      </c>
      <c r="K70" s="93" t="b">
        <v>0</v>
      </c>
      <c r="L70" s="93" t="b">
        <v>0</v>
      </c>
    </row>
    <row r="71" spans="1:12" ht="15">
      <c r="A71" s="93" t="s">
        <v>1006</v>
      </c>
      <c r="B71" s="93" t="s">
        <v>1007</v>
      </c>
      <c r="C71" s="93">
        <v>4</v>
      </c>
      <c r="D71" s="133">
        <v>0.004547147658384077</v>
      </c>
      <c r="E71" s="133">
        <v>2.3175410324561487</v>
      </c>
      <c r="F71" s="93" t="s">
        <v>1031</v>
      </c>
      <c r="G71" s="93" t="b">
        <v>0</v>
      </c>
      <c r="H71" s="93" t="b">
        <v>0</v>
      </c>
      <c r="I71" s="93" t="b">
        <v>0</v>
      </c>
      <c r="J71" s="93" t="b">
        <v>0</v>
      </c>
      <c r="K71" s="93" t="b">
        <v>0</v>
      </c>
      <c r="L71" s="93" t="b">
        <v>0</v>
      </c>
    </row>
    <row r="72" spans="1:12" ht="15">
      <c r="A72" s="93" t="s">
        <v>1007</v>
      </c>
      <c r="B72" s="93" t="s">
        <v>1008</v>
      </c>
      <c r="C72" s="93">
        <v>4</v>
      </c>
      <c r="D72" s="133">
        <v>0.004547147658384077</v>
      </c>
      <c r="E72" s="133">
        <v>2.3175410324561487</v>
      </c>
      <c r="F72" s="93" t="s">
        <v>1031</v>
      </c>
      <c r="G72" s="93" t="b">
        <v>0</v>
      </c>
      <c r="H72" s="93" t="b">
        <v>0</v>
      </c>
      <c r="I72" s="93" t="b">
        <v>0</v>
      </c>
      <c r="J72" s="93" t="b">
        <v>0</v>
      </c>
      <c r="K72" s="93" t="b">
        <v>0</v>
      </c>
      <c r="L72" s="93" t="b">
        <v>0</v>
      </c>
    </row>
    <row r="73" spans="1:12" ht="15">
      <c r="A73" s="93" t="s">
        <v>1008</v>
      </c>
      <c r="B73" s="93" t="s">
        <v>1009</v>
      </c>
      <c r="C73" s="93">
        <v>4</v>
      </c>
      <c r="D73" s="133">
        <v>0.004547147658384077</v>
      </c>
      <c r="E73" s="133">
        <v>2.3175410324561487</v>
      </c>
      <c r="F73" s="93" t="s">
        <v>1031</v>
      </c>
      <c r="G73" s="93" t="b">
        <v>0</v>
      </c>
      <c r="H73" s="93" t="b">
        <v>0</v>
      </c>
      <c r="I73" s="93" t="b">
        <v>0</v>
      </c>
      <c r="J73" s="93" t="b">
        <v>0</v>
      </c>
      <c r="K73" s="93" t="b">
        <v>0</v>
      </c>
      <c r="L73" s="93" t="b">
        <v>0</v>
      </c>
    </row>
    <row r="74" spans="1:12" ht="15">
      <c r="A74" s="93" t="s">
        <v>1009</v>
      </c>
      <c r="B74" s="93" t="s">
        <v>804</v>
      </c>
      <c r="C74" s="93">
        <v>4</v>
      </c>
      <c r="D74" s="133">
        <v>0.004547147658384077</v>
      </c>
      <c r="E74" s="133">
        <v>1.7435097647284297</v>
      </c>
      <c r="F74" s="93" t="s">
        <v>1031</v>
      </c>
      <c r="G74" s="93" t="b">
        <v>0</v>
      </c>
      <c r="H74" s="93" t="b">
        <v>0</v>
      </c>
      <c r="I74" s="93" t="b">
        <v>0</v>
      </c>
      <c r="J74" s="93" t="b">
        <v>0</v>
      </c>
      <c r="K74" s="93" t="b">
        <v>0</v>
      </c>
      <c r="L74" s="93" t="b">
        <v>0</v>
      </c>
    </row>
    <row r="75" spans="1:12" ht="15">
      <c r="A75" s="93" t="s">
        <v>804</v>
      </c>
      <c r="B75" s="93" t="s">
        <v>1010</v>
      </c>
      <c r="C75" s="93">
        <v>4</v>
      </c>
      <c r="D75" s="133">
        <v>0.004547147658384077</v>
      </c>
      <c r="E75" s="133">
        <v>1.7435097647284297</v>
      </c>
      <c r="F75" s="93" t="s">
        <v>1031</v>
      </c>
      <c r="G75" s="93" t="b">
        <v>0</v>
      </c>
      <c r="H75" s="93" t="b">
        <v>0</v>
      </c>
      <c r="I75" s="93" t="b">
        <v>0</v>
      </c>
      <c r="J75" s="93" t="b">
        <v>0</v>
      </c>
      <c r="K75" s="93" t="b">
        <v>0</v>
      </c>
      <c r="L75" s="93" t="b">
        <v>0</v>
      </c>
    </row>
    <row r="76" spans="1:12" ht="15">
      <c r="A76" s="93" t="s">
        <v>1010</v>
      </c>
      <c r="B76" s="93" t="s">
        <v>800</v>
      </c>
      <c r="C76" s="93">
        <v>4</v>
      </c>
      <c r="D76" s="133">
        <v>0.004547147658384077</v>
      </c>
      <c r="E76" s="133">
        <v>1.3068171670643753</v>
      </c>
      <c r="F76" s="93" t="s">
        <v>1031</v>
      </c>
      <c r="G76" s="93" t="b">
        <v>0</v>
      </c>
      <c r="H76" s="93" t="b">
        <v>0</v>
      </c>
      <c r="I76" s="93" t="b">
        <v>0</v>
      </c>
      <c r="J76" s="93" t="b">
        <v>0</v>
      </c>
      <c r="K76" s="93" t="b">
        <v>0</v>
      </c>
      <c r="L76" s="93" t="b">
        <v>0</v>
      </c>
    </row>
    <row r="77" spans="1:12" ht="15">
      <c r="A77" s="93" t="s">
        <v>800</v>
      </c>
      <c r="B77" s="93" t="s">
        <v>244</v>
      </c>
      <c r="C77" s="93">
        <v>4</v>
      </c>
      <c r="D77" s="133">
        <v>0.004547147658384077</v>
      </c>
      <c r="E77" s="133">
        <v>0.704757175736413</v>
      </c>
      <c r="F77" s="93" t="s">
        <v>1031</v>
      </c>
      <c r="G77" s="93" t="b">
        <v>0</v>
      </c>
      <c r="H77" s="93" t="b">
        <v>0</v>
      </c>
      <c r="I77" s="93" t="b">
        <v>0</v>
      </c>
      <c r="J77" s="93" t="b">
        <v>0</v>
      </c>
      <c r="K77" s="93" t="b">
        <v>0</v>
      </c>
      <c r="L77" s="93" t="b">
        <v>0</v>
      </c>
    </row>
    <row r="78" spans="1:12" ht="15">
      <c r="A78" s="93" t="s">
        <v>244</v>
      </c>
      <c r="B78" s="93" t="s">
        <v>806</v>
      </c>
      <c r="C78" s="93">
        <v>4</v>
      </c>
      <c r="D78" s="133">
        <v>0.004547147658384077</v>
      </c>
      <c r="E78" s="133">
        <v>1.4424797690644486</v>
      </c>
      <c r="F78" s="93" t="s">
        <v>1031</v>
      </c>
      <c r="G78" s="93" t="b">
        <v>0</v>
      </c>
      <c r="H78" s="93" t="b">
        <v>0</v>
      </c>
      <c r="I78" s="93" t="b">
        <v>0</v>
      </c>
      <c r="J78" s="93" t="b">
        <v>0</v>
      </c>
      <c r="K78" s="93" t="b">
        <v>0</v>
      </c>
      <c r="L78" s="93" t="b">
        <v>0</v>
      </c>
    </row>
    <row r="79" spans="1:12" ht="15">
      <c r="A79" s="93" t="s">
        <v>806</v>
      </c>
      <c r="B79" s="93" t="s">
        <v>1011</v>
      </c>
      <c r="C79" s="93">
        <v>4</v>
      </c>
      <c r="D79" s="133">
        <v>0.004547147658384077</v>
      </c>
      <c r="E79" s="133">
        <v>1.8404197777364861</v>
      </c>
      <c r="F79" s="93" t="s">
        <v>1031</v>
      </c>
      <c r="G79" s="93" t="b">
        <v>0</v>
      </c>
      <c r="H79" s="93" t="b">
        <v>0</v>
      </c>
      <c r="I79" s="93" t="b">
        <v>0</v>
      </c>
      <c r="J79" s="93" t="b">
        <v>1</v>
      </c>
      <c r="K79" s="93" t="b">
        <v>0</v>
      </c>
      <c r="L79" s="93" t="b">
        <v>0</v>
      </c>
    </row>
    <row r="80" spans="1:12" ht="15">
      <c r="A80" s="93" t="s">
        <v>1011</v>
      </c>
      <c r="B80" s="93" t="s">
        <v>240</v>
      </c>
      <c r="C80" s="93">
        <v>4</v>
      </c>
      <c r="D80" s="133">
        <v>0.004547147658384077</v>
      </c>
      <c r="E80" s="133">
        <v>1.7435097647284297</v>
      </c>
      <c r="F80" s="93" t="s">
        <v>1031</v>
      </c>
      <c r="G80" s="93" t="b">
        <v>1</v>
      </c>
      <c r="H80" s="93" t="b">
        <v>0</v>
      </c>
      <c r="I80" s="93" t="b">
        <v>0</v>
      </c>
      <c r="J80" s="93" t="b">
        <v>0</v>
      </c>
      <c r="K80" s="93" t="b">
        <v>0</v>
      </c>
      <c r="L80" s="93" t="b">
        <v>0</v>
      </c>
    </row>
    <row r="81" spans="1:12" ht="15">
      <c r="A81" s="93" t="s">
        <v>240</v>
      </c>
      <c r="B81" s="93" t="s">
        <v>806</v>
      </c>
      <c r="C81" s="93">
        <v>4</v>
      </c>
      <c r="D81" s="133">
        <v>0.004547147658384077</v>
      </c>
      <c r="E81" s="133">
        <v>1.4424797690644486</v>
      </c>
      <c r="F81" s="93" t="s">
        <v>1031</v>
      </c>
      <c r="G81" s="93" t="b">
        <v>0</v>
      </c>
      <c r="H81" s="93" t="b">
        <v>0</v>
      </c>
      <c r="I81" s="93" t="b">
        <v>0</v>
      </c>
      <c r="J81" s="93" t="b">
        <v>0</v>
      </c>
      <c r="K81" s="93" t="b">
        <v>0</v>
      </c>
      <c r="L81" s="93" t="b">
        <v>0</v>
      </c>
    </row>
    <row r="82" spans="1:12" ht="15">
      <c r="A82" s="93" t="s">
        <v>806</v>
      </c>
      <c r="B82" s="93" t="s">
        <v>1012</v>
      </c>
      <c r="C82" s="93">
        <v>4</v>
      </c>
      <c r="D82" s="133">
        <v>0.004547147658384077</v>
      </c>
      <c r="E82" s="133">
        <v>1.8404197777364861</v>
      </c>
      <c r="F82" s="93" t="s">
        <v>1031</v>
      </c>
      <c r="G82" s="93" t="b">
        <v>0</v>
      </c>
      <c r="H82" s="93" t="b">
        <v>0</v>
      </c>
      <c r="I82" s="93" t="b">
        <v>0</v>
      </c>
      <c r="J82" s="93" t="b">
        <v>0</v>
      </c>
      <c r="K82" s="93" t="b">
        <v>0</v>
      </c>
      <c r="L82" s="93" t="b">
        <v>0</v>
      </c>
    </row>
    <row r="83" spans="1:12" ht="15">
      <c r="A83" s="93" t="s">
        <v>1012</v>
      </c>
      <c r="B83" s="93" t="s">
        <v>242</v>
      </c>
      <c r="C83" s="93">
        <v>4</v>
      </c>
      <c r="D83" s="133">
        <v>0.004547147658384077</v>
      </c>
      <c r="E83" s="133">
        <v>1.640847422831282</v>
      </c>
      <c r="F83" s="93" t="s">
        <v>1031</v>
      </c>
      <c r="G83" s="93" t="b">
        <v>0</v>
      </c>
      <c r="H83" s="93" t="b">
        <v>0</v>
      </c>
      <c r="I83" s="93" t="b">
        <v>0</v>
      </c>
      <c r="J83" s="93" t="b">
        <v>0</v>
      </c>
      <c r="K83" s="93" t="b">
        <v>0</v>
      </c>
      <c r="L83" s="93" t="b">
        <v>0</v>
      </c>
    </row>
    <row r="84" spans="1:12" ht="15">
      <c r="A84" s="93" t="s">
        <v>242</v>
      </c>
      <c r="B84" s="93" t="s">
        <v>1013</v>
      </c>
      <c r="C84" s="93">
        <v>4</v>
      </c>
      <c r="D84" s="133">
        <v>0.004547147658384077</v>
      </c>
      <c r="E84" s="133">
        <v>1.640847422831282</v>
      </c>
      <c r="F84" s="93" t="s">
        <v>1031</v>
      </c>
      <c r="G84" s="93" t="b">
        <v>0</v>
      </c>
      <c r="H84" s="93" t="b">
        <v>0</v>
      </c>
      <c r="I84" s="93" t="b">
        <v>0</v>
      </c>
      <c r="J84" s="93" t="b">
        <v>0</v>
      </c>
      <c r="K84" s="93" t="b">
        <v>0</v>
      </c>
      <c r="L84" s="93" t="b">
        <v>0</v>
      </c>
    </row>
    <row r="85" spans="1:12" ht="15">
      <c r="A85" s="93" t="s">
        <v>1013</v>
      </c>
      <c r="B85" s="93" t="s">
        <v>805</v>
      </c>
      <c r="C85" s="93">
        <v>4</v>
      </c>
      <c r="D85" s="133">
        <v>0.004547147658384077</v>
      </c>
      <c r="E85" s="133">
        <v>1.7435097647284297</v>
      </c>
      <c r="F85" s="93" t="s">
        <v>1031</v>
      </c>
      <c r="G85" s="93" t="b">
        <v>0</v>
      </c>
      <c r="H85" s="93" t="b">
        <v>0</v>
      </c>
      <c r="I85" s="93" t="b">
        <v>0</v>
      </c>
      <c r="J85" s="93" t="b">
        <v>0</v>
      </c>
      <c r="K85" s="93" t="b">
        <v>0</v>
      </c>
      <c r="L85" s="93" t="b">
        <v>0</v>
      </c>
    </row>
    <row r="86" spans="1:12" ht="15">
      <c r="A86" s="93" t="s">
        <v>805</v>
      </c>
      <c r="B86" s="93" t="s">
        <v>967</v>
      </c>
      <c r="C86" s="93">
        <v>4</v>
      </c>
      <c r="D86" s="133">
        <v>0.004547147658384077</v>
      </c>
      <c r="E86" s="133">
        <v>1.169478497000711</v>
      </c>
      <c r="F86" s="93" t="s">
        <v>1031</v>
      </c>
      <c r="G86" s="93" t="b">
        <v>0</v>
      </c>
      <c r="H86" s="93" t="b">
        <v>0</v>
      </c>
      <c r="I86" s="93" t="b">
        <v>0</v>
      </c>
      <c r="J86" s="93" t="b">
        <v>0</v>
      </c>
      <c r="K86" s="93" t="b">
        <v>0</v>
      </c>
      <c r="L86" s="93" t="b">
        <v>0</v>
      </c>
    </row>
    <row r="87" spans="1:12" ht="15">
      <c r="A87" s="93" t="s">
        <v>967</v>
      </c>
      <c r="B87" s="93" t="s">
        <v>839</v>
      </c>
      <c r="C87" s="93">
        <v>4</v>
      </c>
      <c r="D87" s="133">
        <v>0.004547147658384077</v>
      </c>
      <c r="E87" s="133">
        <v>1.3455697560563922</v>
      </c>
      <c r="F87" s="93" t="s">
        <v>1031</v>
      </c>
      <c r="G87" s="93" t="b">
        <v>0</v>
      </c>
      <c r="H87" s="93" t="b">
        <v>0</v>
      </c>
      <c r="I87" s="93" t="b">
        <v>0</v>
      </c>
      <c r="J87" s="93" t="b">
        <v>0</v>
      </c>
      <c r="K87" s="93" t="b">
        <v>0</v>
      </c>
      <c r="L87" s="93" t="b">
        <v>0</v>
      </c>
    </row>
    <row r="88" spans="1:12" ht="15">
      <c r="A88" s="93" t="s">
        <v>216</v>
      </c>
      <c r="B88" s="93" t="s">
        <v>830</v>
      </c>
      <c r="C88" s="93">
        <v>3</v>
      </c>
      <c r="D88" s="133">
        <v>0.0038411839734718506</v>
      </c>
      <c r="E88" s="133">
        <v>2.0745029837698543</v>
      </c>
      <c r="F88" s="93" t="s">
        <v>1031</v>
      </c>
      <c r="G88" s="93" t="b">
        <v>0</v>
      </c>
      <c r="H88" s="93" t="b">
        <v>0</v>
      </c>
      <c r="I88" s="93" t="b">
        <v>0</v>
      </c>
      <c r="J88" s="93" t="b">
        <v>0</v>
      </c>
      <c r="K88" s="93" t="b">
        <v>0</v>
      </c>
      <c r="L88" s="93" t="b">
        <v>0</v>
      </c>
    </row>
    <row r="89" spans="1:12" ht="15">
      <c r="A89" s="93" t="s">
        <v>830</v>
      </c>
      <c r="B89" s="93" t="s">
        <v>831</v>
      </c>
      <c r="C89" s="93">
        <v>3</v>
      </c>
      <c r="D89" s="133">
        <v>0.0038411839734718506</v>
      </c>
      <c r="E89" s="133">
        <v>2.0745029837698543</v>
      </c>
      <c r="F89" s="93" t="s">
        <v>1031</v>
      </c>
      <c r="G89" s="93" t="b">
        <v>0</v>
      </c>
      <c r="H89" s="93" t="b">
        <v>0</v>
      </c>
      <c r="I89" s="93" t="b">
        <v>0</v>
      </c>
      <c r="J89" s="93" t="b">
        <v>0</v>
      </c>
      <c r="K89" s="93" t="b">
        <v>0</v>
      </c>
      <c r="L89" s="93" t="b">
        <v>0</v>
      </c>
    </row>
    <row r="90" spans="1:12" ht="15">
      <c r="A90" s="93" t="s">
        <v>831</v>
      </c>
      <c r="B90" s="93" t="s">
        <v>802</v>
      </c>
      <c r="C90" s="93">
        <v>3</v>
      </c>
      <c r="D90" s="133">
        <v>0.0038411839734718506</v>
      </c>
      <c r="E90" s="133">
        <v>1.664328518680805</v>
      </c>
      <c r="F90" s="93" t="s">
        <v>1031</v>
      </c>
      <c r="G90" s="93" t="b">
        <v>0</v>
      </c>
      <c r="H90" s="93" t="b">
        <v>0</v>
      </c>
      <c r="I90" s="93" t="b">
        <v>0</v>
      </c>
      <c r="J90" s="93" t="b">
        <v>0</v>
      </c>
      <c r="K90" s="93" t="b">
        <v>0</v>
      </c>
      <c r="L90" s="93" t="b">
        <v>0</v>
      </c>
    </row>
    <row r="91" spans="1:12" ht="15">
      <c r="A91" s="93" t="s">
        <v>802</v>
      </c>
      <c r="B91" s="93" t="s">
        <v>832</v>
      </c>
      <c r="C91" s="93">
        <v>3</v>
      </c>
      <c r="D91" s="133">
        <v>0.0038411839734718506</v>
      </c>
      <c r="E91" s="133">
        <v>1.664328518680805</v>
      </c>
      <c r="F91" s="93" t="s">
        <v>1031</v>
      </c>
      <c r="G91" s="93" t="b">
        <v>0</v>
      </c>
      <c r="H91" s="93" t="b">
        <v>0</v>
      </c>
      <c r="I91" s="93" t="b">
        <v>0</v>
      </c>
      <c r="J91" s="93" t="b">
        <v>0</v>
      </c>
      <c r="K91" s="93" t="b">
        <v>0</v>
      </c>
      <c r="L91" s="93" t="b">
        <v>0</v>
      </c>
    </row>
    <row r="92" spans="1:12" ht="15">
      <c r="A92" s="93" t="s">
        <v>832</v>
      </c>
      <c r="B92" s="93" t="s">
        <v>833</v>
      </c>
      <c r="C92" s="93">
        <v>3</v>
      </c>
      <c r="D92" s="133">
        <v>0.0038411839734718506</v>
      </c>
      <c r="E92" s="133">
        <v>2.4424797690644486</v>
      </c>
      <c r="F92" s="93" t="s">
        <v>1031</v>
      </c>
      <c r="G92" s="93" t="b">
        <v>0</v>
      </c>
      <c r="H92" s="93" t="b">
        <v>0</v>
      </c>
      <c r="I92" s="93" t="b">
        <v>0</v>
      </c>
      <c r="J92" s="93" t="b">
        <v>0</v>
      </c>
      <c r="K92" s="93" t="b">
        <v>0</v>
      </c>
      <c r="L92" s="93" t="b">
        <v>0</v>
      </c>
    </row>
    <row r="93" spans="1:12" ht="15">
      <c r="A93" s="93" t="s">
        <v>833</v>
      </c>
      <c r="B93" s="93" t="s">
        <v>834</v>
      </c>
      <c r="C93" s="93">
        <v>3</v>
      </c>
      <c r="D93" s="133">
        <v>0.0038411839734718506</v>
      </c>
      <c r="E93" s="133">
        <v>2.4424797690644486</v>
      </c>
      <c r="F93" s="93" t="s">
        <v>1031</v>
      </c>
      <c r="G93" s="93" t="b">
        <v>0</v>
      </c>
      <c r="H93" s="93" t="b">
        <v>0</v>
      </c>
      <c r="I93" s="93" t="b">
        <v>0</v>
      </c>
      <c r="J93" s="93" t="b">
        <v>0</v>
      </c>
      <c r="K93" s="93" t="b">
        <v>0</v>
      </c>
      <c r="L93" s="93" t="b">
        <v>0</v>
      </c>
    </row>
    <row r="94" spans="1:12" ht="15">
      <c r="A94" s="93" t="s">
        <v>834</v>
      </c>
      <c r="B94" s="93" t="s">
        <v>835</v>
      </c>
      <c r="C94" s="93">
        <v>3</v>
      </c>
      <c r="D94" s="133">
        <v>0.0038411839734718506</v>
      </c>
      <c r="E94" s="133">
        <v>2.4424797690644486</v>
      </c>
      <c r="F94" s="93" t="s">
        <v>1031</v>
      </c>
      <c r="G94" s="93" t="b">
        <v>0</v>
      </c>
      <c r="H94" s="93" t="b">
        <v>0</v>
      </c>
      <c r="I94" s="93" t="b">
        <v>0</v>
      </c>
      <c r="J94" s="93" t="b">
        <v>0</v>
      </c>
      <c r="K94" s="93" t="b">
        <v>0</v>
      </c>
      <c r="L94" s="93" t="b">
        <v>0</v>
      </c>
    </row>
    <row r="95" spans="1:12" ht="15">
      <c r="A95" s="93" t="s">
        <v>835</v>
      </c>
      <c r="B95" s="93" t="s">
        <v>802</v>
      </c>
      <c r="C95" s="93">
        <v>3</v>
      </c>
      <c r="D95" s="133">
        <v>0.0038411839734718506</v>
      </c>
      <c r="E95" s="133">
        <v>1.664328518680805</v>
      </c>
      <c r="F95" s="93" t="s">
        <v>1031</v>
      </c>
      <c r="G95" s="93" t="b">
        <v>0</v>
      </c>
      <c r="H95" s="93" t="b">
        <v>0</v>
      </c>
      <c r="I95" s="93" t="b">
        <v>0</v>
      </c>
      <c r="J95" s="93" t="b">
        <v>0</v>
      </c>
      <c r="K95" s="93" t="b">
        <v>0</v>
      </c>
      <c r="L95" s="93" t="b">
        <v>0</v>
      </c>
    </row>
    <row r="96" spans="1:12" ht="15">
      <c r="A96" s="93" t="s">
        <v>802</v>
      </c>
      <c r="B96" s="93" t="s">
        <v>836</v>
      </c>
      <c r="C96" s="93">
        <v>3</v>
      </c>
      <c r="D96" s="133">
        <v>0.0038411839734718506</v>
      </c>
      <c r="E96" s="133">
        <v>1.664328518680805</v>
      </c>
      <c r="F96" s="93" t="s">
        <v>1031</v>
      </c>
      <c r="G96" s="93" t="b">
        <v>0</v>
      </c>
      <c r="H96" s="93" t="b">
        <v>0</v>
      </c>
      <c r="I96" s="93" t="b">
        <v>0</v>
      </c>
      <c r="J96" s="93" t="b">
        <v>0</v>
      </c>
      <c r="K96" s="93" t="b">
        <v>0</v>
      </c>
      <c r="L96" s="93" t="b">
        <v>0</v>
      </c>
    </row>
    <row r="97" spans="1:12" ht="15">
      <c r="A97" s="93" t="s">
        <v>836</v>
      </c>
      <c r="B97" s="93" t="s">
        <v>837</v>
      </c>
      <c r="C97" s="93">
        <v>3</v>
      </c>
      <c r="D97" s="133">
        <v>0.0038411839734718506</v>
      </c>
      <c r="E97" s="133">
        <v>2.4424797690644486</v>
      </c>
      <c r="F97" s="93" t="s">
        <v>1031</v>
      </c>
      <c r="G97" s="93" t="b">
        <v>0</v>
      </c>
      <c r="H97" s="93" t="b">
        <v>0</v>
      </c>
      <c r="I97" s="93" t="b">
        <v>0</v>
      </c>
      <c r="J97" s="93" t="b">
        <v>0</v>
      </c>
      <c r="K97" s="93" t="b">
        <v>0</v>
      </c>
      <c r="L97" s="93" t="b">
        <v>0</v>
      </c>
    </row>
    <row r="98" spans="1:12" ht="15">
      <c r="A98" s="93" t="s">
        <v>837</v>
      </c>
      <c r="B98" s="93" t="s">
        <v>1015</v>
      </c>
      <c r="C98" s="93">
        <v>3</v>
      </c>
      <c r="D98" s="133">
        <v>0.0038411839734718506</v>
      </c>
      <c r="E98" s="133">
        <v>2.4424797690644486</v>
      </c>
      <c r="F98" s="93" t="s">
        <v>1031</v>
      </c>
      <c r="G98" s="93" t="b">
        <v>0</v>
      </c>
      <c r="H98" s="93" t="b">
        <v>0</v>
      </c>
      <c r="I98" s="93" t="b">
        <v>0</v>
      </c>
      <c r="J98" s="93" t="b">
        <v>0</v>
      </c>
      <c r="K98" s="93" t="b">
        <v>0</v>
      </c>
      <c r="L98" s="93" t="b">
        <v>0</v>
      </c>
    </row>
    <row r="99" spans="1:12" ht="15">
      <c r="A99" s="93" t="s">
        <v>1015</v>
      </c>
      <c r="B99" s="93" t="s">
        <v>215</v>
      </c>
      <c r="C99" s="93">
        <v>3</v>
      </c>
      <c r="D99" s="133">
        <v>0.0038411839734718506</v>
      </c>
      <c r="E99" s="133">
        <v>2.4424797690644486</v>
      </c>
      <c r="F99" s="93" t="s">
        <v>1031</v>
      </c>
      <c r="G99" s="93" t="b">
        <v>0</v>
      </c>
      <c r="H99" s="93" t="b">
        <v>0</v>
      </c>
      <c r="I99" s="93" t="b">
        <v>0</v>
      </c>
      <c r="J99" s="93" t="b">
        <v>0</v>
      </c>
      <c r="K99" s="93" t="b">
        <v>0</v>
      </c>
      <c r="L99" s="93" t="b">
        <v>0</v>
      </c>
    </row>
    <row r="100" spans="1:12" ht="15">
      <c r="A100" s="93" t="s">
        <v>215</v>
      </c>
      <c r="B100" s="93" t="s">
        <v>1016</v>
      </c>
      <c r="C100" s="93">
        <v>3</v>
      </c>
      <c r="D100" s="133">
        <v>0.0038411839734718506</v>
      </c>
      <c r="E100" s="133">
        <v>2.4424797690644486</v>
      </c>
      <c r="F100" s="93" t="s">
        <v>1031</v>
      </c>
      <c r="G100" s="93" t="b">
        <v>0</v>
      </c>
      <c r="H100" s="93" t="b">
        <v>0</v>
      </c>
      <c r="I100" s="93" t="b">
        <v>0</v>
      </c>
      <c r="J100" s="93" t="b">
        <v>0</v>
      </c>
      <c r="K100" s="93" t="b">
        <v>0</v>
      </c>
      <c r="L100" s="93" t="b">
        <v>0</v>
      </c>
    </row>
    <row r="101" spans="1:12" ht="15">
      <c r="A101" s="93" t="s">
        <v>1016</v>
      </c>
      <c r="B101" s="93" t="s">
        <v>276</v>
      </c>
      <c r="C101" s="93">
        <v>3</v>
      </c>
      <c r="D101" s="133">
        <v>0.0038411839734718506</v>
      </c>
      <c r="E101" s="133">
        <v>1.5216610151120733</v>
      </c>
      <c r="F101" s="93" t="s">
        <v>1031</v>
      </c>
      <c r="G101" s="93" t="b">
        <v>0</v>
      </c>
      <c r="H101" s="93" t="b">
        <v>0</v>
      </c>
      <c r="I101" s="93" t="b">
        <v>0</v>
      </c>
      <c r="J101" s="93" t="b">
        <v>0</v>
      </c>
      <c r="K101" s="93" t="b">
        <v>0</v>
      </c>
      <c r="L101" s="93" t="b">
        <v>0</v>
      </c>
    </row>
    <row r="102" spans="1:12" ht="15">
      <c r="A102" s="93" t="s">
        <v>276</v>
      </c>
      <c r="B102" s="93" t="s">
        <v>1014</v>
      </c>
      <c r="C102" s="93">
        <v>3</v>
      </c>
      <c r="D102" s="133">
        <v>0.0038411839734718506</v>
      </c>
      <c r="E102" s="133">
        <v>1.3967222785037734</v>
      </c>
      <c r="F102" s="93" t="s">
        <v>1031</v>
      </c>
      <c r="G102" s="93" t="b">
        <v>0</v>
      </c>
      <c r="H102" s="93" t="b">
        <v>0</v>
      </c>
      <c r="I102" s="93" t="b">
        <v>0</v>
      </c>
      <c r="J102" s="93" t="b">
        <v>0</v>
      </c>
      <c r="K102" s="93" t="b">
        <v>0</v>
      </c>
      <c r="L102" s="93" t="b">
        <v>0</v>
      </c>
    </row>
    <row r="103" spans="1:12" ht="15">
      <c r="A103" s="93" t="s">
        <v>819</v>
      </c>
      <c r="B103" s="93" t="s">
        <v>820</v>
      </c>
      <c r="C103" s="93">
        <v>2</v>
      </c>
      <c r="D103" s="133">
        <v>0.0029655968077299264</v>
      </c>
      <c r="E103" s="133">
        <v>2.6185710281201295</v>
      </c>
      <c r="F103" s="93" t="s">
        <v>1031</v>
      </c>
      <c r="G103" s="93" t="b">
        <v>0</v>
      </c>
      <c r="H103" s="93" t="b">
        <v>0</v>
      </c>
      <c r="I103" s="93" t="b">
        <v>0</v>
      </c>
      <c r="J103" s="93" t="b">
        <v>0</v>
      </c>
      <c r="K103" s="93" t="b">
        <v>0</v>
      </c>
      <c r="L103" s="93" t="b">
        <v>0</v>
      </c>
    </row>
    <row r="104" spans="1:12" ht="15">
      <c r="A104" s="93" t="s">
        <v>820</v>
      </c>
      <c r="B104" s="93" t="s">
        <v>821</v>
      </c>
      <c r="C104" s="93">
        <v>2</v>
      </c>
      <c r="D104" s="133">
        <v>0.0029655968077299264</v>
      </c>
      <c r="E104" s="133">
        <v>2.6185710281201295</v>
      </c>
      <c r="F104" s="93" t="s">
        <v>1031</v>
      </c>
      <c r="G104" s="93" t="b">
        <v>0</v>
      </c>
      <c r="H104" s="93" t="b">
        <v>0</v>
      </c>
      <c r="I104" s="93" t="b">
        <v>0</v>
      </c>
      <c r="J104" s="93" t="b">
        <v>0</v>
      </c>
      <c r="K104" s="93" t="b">
        <v>0</v>
      </c>
      <c r="L104" s="93" t="b">
        <v>0</v>
      </c>
    </row>
    <row r="105" spans="1:12" ht="15">
      <c r="A105" s="93" t="s">
        <v>821</v>
      </c>
      <c r="B105" s="93" t="s">
        <v>822</v>
      </c>
      <c r="C105" s="93">
        <v>2</v>
      </c>
      <c r="D105" s="133">
        <v>0.0029655968077299264</v>
      </c>
      <c r="E105" s="133">
        <v>2.6185710281201295</v>
      </c>
      <c r="F105" s="93" t="s">
        <v>1031</v>
      </c>
      <c r="G105" s="93" t="b">
        <v>0</v>
      </c>
      <c r="H105" s="93" t="b">
        <v>0</v>
      </c>
      <c r="I105" s="93" t="b">
        <v>0</v>
      </c>
      <c r="J105" s="93" t="b">
        <v>0</v>
      </c>
      <c r="K105" s="93" t="b">
        <v>0</v>
      </c>
      <c r="L105" s="93" t="b">
        <v>0</v>
      </c>
    </row>
    <row r="106" spans="1:12" ht="15">
      <c r="A106" s="93" t="s">
        <v>822</v>
      </c>
      <c r="B106" s="93" t="s">
        <v>823</v>
      </c>
      <c r="C106" s="93">
        <v>2</v>
      </c>
      <c r="D106" s="133">
        <v>0.0029655968077299264</v>
      </c>
      <c r="E106" s="133">
        <v>2.6185710281201295</v>
      </c>
      <c r="F106" s="93" t="s">
        <v>1031</v>
      </c>
      <c r="G106" s="93" t="b">
        <v>0</v>
      </c>
      <c r="H106" s="93" t="b">
        <v>0</v>
      </c>
      <c r="I106" s="93" t="b">
        <v>0</v>
      </c>
      <c r="J106" s="93" t="b">
        <v>0</v>
      </c>
      <c r="K106" s="93" t="b">
        <v>0</v>
      </c>
      <c r="L106" s="93" t="b">
        <v>0</v>
      </c>
    </row>
    <row r="107" spans="1:12" ht="15">
      <c r="A107" s="93" t="s">
        <v>823</v>
      </c>
      <c r="B107" s="93" t="s">
        <v>824</v>
      </c>
      <c r="C107" s="93">
        <v>2</v>
      </c>
      <c r="D107" s="133">
        <v>0.0029655968077299264</v>
      </c>
      <c r="E107" s="133">
        <v>2.6185710281201295</v>
      </c>
      <c r="F107" s="93" t="s">
        <v>1031</v>
      </c>
      <c r="G107" s="93" t="b">
        <v>0</v>
      </c>
      <c r="H107" s="93" t="b">
        <v>0</v>
      </c>
      <c r="I107" s="93" t="b">
        <v>0</v>
      </c>
      <c r="J107" s="93" t="b">
        <v>0</v>
      </c>
      <c r="K107" s="93" t="b">
        <v>0</v>
      </c>
      <c r="L107" s="93" t="b">
        <v>0</v>
      </c>
    </row>
    <row r="108" spans="1:12" ht="15">
      <c r="A108" s="93" t="s">
        <v>824</v>
      </c>
      <c r="B108" s="93" t="s">
        <v>825</v>
      </c>
      <c r="C108" s="93">
        <v>2</v>
      </c>
      <c r="D108" s="133">
        <v>0.0029655968077299264</v>
      </c>
      <c r="E108" s="133">
        <v>2.6185710281201295</v>
      </c>
      <c r="F108" s="93" t="s">
        <v>1031</v>
      </c>
      <c r="G108" s="93" t="b">
        <v>0</v>
      </c>
      <c r="H108" s="93" t="b">
        <v>0</v>
      </c>
      <c r="I108" s="93" t="b">
        <v>0</v>
      </c>
      <c r="J108" s="93" t="b">
        <v>0</v>
      </c>
      <c r="K108" s="93" t="b">
        <v>0</v>
      </c>
      <c r="L108" s="93" t="b">
        <v>0</v>
      </c>
    </row>
    <row r="109" spans="1:12" ht="15">
      <c r="A109" s="93" t="s">
        <v>825</v>
      </c>
      <c r="B109" s="93" t="s">
        <v>826</v>
      </c>
      <c r="C109" s="93">
        <v>2</v>
      </c>
      <c r="D109" s="133">
        <v>0.0029655968077299264</v>
      </c>
      <c r="E109" s="133">
        <v>2.6185710281201295</v>
      </c>
      <c r="F109" s="93" t="s">
        <v>1031</v>
      </c>
      <c r="G109" s="93" t="b">
        <v>0</v>
      </c>
      <c r="H109" s="93" t="b">
        <v>0</v>
      </c>
      <c r="I109" s="93" t="b">
        <v>0</v>
      </c>
      <c r="J109" s="93" t="b">
        <v>0</v>
      </c>
      <c r="K109" s="93" t="b">
        <v>0</v>
      </c>
      <c r="L109" s="93" t="b">
        <v>0</v>
      </c>
    </row>
    <row r="110" spans="1:12" ht="15">
      <c r="A110" s="93" t="s">
        <v>826</v>
      </c>
      <c r="B110" s="93" t="s">
        <v>827</v>
      </c>
      <c r="C110" s="93">
        <v>2</v>
      </c>
      <c r="D110" s="133">
        <v>0.0029655968077299264</v>
      </c>
      <c r="E110" s="133">
        <v>2.6185710281201295</v>
      </c>
      <c r="F110" s="93" t="s">
        <v>1031</v>
      </c>
      <c r="G110" s="93" t="b">
        <v>0</v>
      </c>
      <c r="H110" s="93" t="b">
        <v>0</v>
      </c>
      <c r="I110" s="93" t="b">
        <v>0</v>
      </c>
      <c r="J110" s="93" t="b">
        <v>0</v>
      </c>
      <c r="K110" s="93" t="b">
        <v>0</v>
      </c>
      <c r="L110" s="93" t="b">
        <v>0</v>
      </c>
    </row>
    <row r="111" spans="1:12" ht="15">
      <c r="A111" s="93" t="s">
        <v>827</v>
      </c>
      <c r="B111" s="93" t="s">
        <v>828</v>
      </c>
      <c r="C111" s="93">
        <v>2</v>
      </c>
      <c r="D111" s="133">
        <v>0.0029655968077299264</v>
      </c>
      <c r="E111" s="133">
        <v>2.6185710281201295</v>
      </c>
      <c r="F111" s="93" t="s">
        <v>1031</v>
      </c>
      <c r="G111" s="93" t="b">
        <v>0</v>
      </c>
      <c r="H111" s="93" t="b">
        <v>0</v>
      </c>
      <c r="I111" s="93" t="b">
        <v>0</v>
      </c>
      <c r="J111" s="93" t="b">
        <v>0</v>
      </c>
      <c r="K111" s="93" t="b">
        <v>0</v>
      </c>
      <c r="L111" s="93" t="b">
        <v>0</v>
      </c>
    </row>
    <row r="112" spans="1:12" ht="15">
      <c r="A112" s="93" t="s">
        <v>828</v>
      </c>
      <c r="B112" s="93" t="s">
        <v>1020</v>
      </c>
      <c r="C112" s="93">
        <v>2</v>
      </c>
      <c r="D112" s="133">
        <v>0.0029655968077299264</v>
      </c>
      <c r="E112" s="133">
        <v>2.6185710281201295</v>
      </c>
      <c r="F112" s="93" t="s">
        <v>1031</v>
      </c>
      <c r="G112" s="93" t="b">
        <v>0</v>
      </c>
      <c r="H112" s="93" t="b">
        <v>0</v>
      </c>
      <c r="I112" s="93" t="b">
        <v>0</v>
      </c>
      <c r="J112" s="93" t="b">
        <v>0</v>
      </c>
      <c r="K112" s="93" t="b">
        <v>0</v>
      </c>
      <c r="L112" s="93" t="b">
        <v>0</v>
      </c>
    </row>
    <row r="113" spans="1:12" ht="15">
      <c r="A113" s="93" t="s">
        <v>1020</v>
      </c>
      <c r="B113" s="93" t="s">
        <v>1021</v>
      </c>
      <c r="C113" s="93">
        <v>2</v>
      </c>
      <c r="D113" s="133">
        <v>0.0029655968077299264</v>
      </c>
      <c r="E113" s="133">
        <v>2.6185710281201295</v>
      </c>
      <c r="F113" s="93" t="s">
        <v>1031</v>
      </c>
      <c r="G113" s="93" t="b">
        <v>0</v>
      </c>
      <c r="H113" s="93" t="b">
        <v>0</v>
      </c>
      <c r="I113" s="93" t="b">
        <v>0</v>
      </c>
      <c r="J113" s="93" t="b">
        <v>0</v>
      </c>
      <c r="K113" s="93" t="b">
        <v>0</v>
      </c>
      <c r="L113" s="93" t="b">
        <v>0</v>
      </c>
    </row>
    <row r="114" spans="1:12" ht="15">
      <c r="A114" s="93" t="s">
        <v>1021</v>
      </c>
      <c r="B114" s="93" t="s">
        <v>1022</v>
      </c>
      <c r="C114" s="93">
        <v>2</v>
      </c>
      <c r="D114" s="133">
        <v>0.0029655968077299264</v>
      </c>
      <c r="E114" s="133">
        <v>2.6185710281201295</v>
      </c>
      <c r="F114" s="93" t="s">
        <v>1031</v>
      </c>
      <c r="G114" s="93" t="b">
        <v>0</v>
      </c>
      <c r="H114" s="93" t="b">
        <v>0</v>
      </c>
      <c r="I114" s="93" t="b">
        <v>0</v>
      </c>
      <c r="J114" s="93" t="b">
        <v>0</v>
      </c>
      <c r="K114" s="93" t="b">
        <v>0</v>
      </c>
      <c r="L114" s="93" t="b">
        <v>0</v>
      </c>
    </row>
    <row r="115" spans="1:12" ht="15">
      <c r="A115" s="93" t="s">
        <v>1022</v>
      </c>
      <c r="B115" s="93" t="s">
        <v>1023</v>
      </c>
      <c r="C115" s="93">
        <v>2</v>
      </c>
      <c r="D115" s="133">
        <v>0.0029655968077299264</v>
      </c>
      <c r="E115" s="133">
        <v>2.6185710281201295</v>
      </c>
      <c r="F115" s="93" t="s">
        <v>1031</v>
      </c>
      <c r="G115" s="93" t="b">
        <v>0</v>
      </c>
      <c r="H115" s="93" t="b">
        <v>0</v>
      </c>
      <c r="I115" s="93" t="b">
        <v>0</v>
      </c>
      <c r="J115" s="93" t="b">
        <v>0</v>
      </c>
      <c r="K115" s="93" t="b">
        <v>0</v>
      </c>
      <c r="L115" s="93" t="b">
        <v>0</v>
      </c>
    </row>
    <row r="116" spans="1:12" ht="15">
      <c r="A116" s="93" t="s">
        <v>1023</v>
      </c>
      <c r="B116" s="93" t="s">
        <v>1024</v>
      </c>
      <c r="C116" s="93">
        <v>2</v>
      </c>
      <c r="D116" s="133">
        <v>0.0029655968077299264</v>
      </c>
      <c r="E116" s="133">
        <v>2.6185710281201295</v>
      </c>
      <c r="F116" s="93" t="s">
        <v>1031</v>
      </c>
      <c r="G116" s="93" t="b">
        <v>0</v>
      </c>
      <c r="H116" s="93" t="b">
        <v>0</v>
      </c>
      <c r="I116" s="93" t="b">
        <v>0</v>
      </c>
      <c r="J116" s="93" t="b">
        <v>0</v>
      </c>
      <c r="K116" s="93" t="b">
        <v>0</v>
      </c>
      <c r="L116" s="93" t="b">
        <v>0</v>
      </c>
    </row>
    <row r="117" spans="1:12" ht="15">
      <c r="A117" s="93" t="s">
        <v>1024</v>
      </c>
      <c r="B117" s="93" t="s">
        <v>1025</v>
      </c>
      <c r="C117" s="93">
        <v>2</v>
      </c>
      <c r="D117" s="133">
        <v>0.0029655968077299264</v>
      </c>
      <c r="E117" s="133">
        <v>2.6185710281201295</v>
      </c>
      <c r="F117" s="93" t="s">
        <v>1031</v>
      </c>
      <c r="G117" s="93" t="b">
        <v>0</v>
      </c>
      <c r="H117" s="93" t="b">
        <v>0</v>
      </c>
      <c r="I117" s="93" t="b">
        <v>0</v>
      </c>
      <c r="J117" s="93" t="b">
        <v>0</v>
      </c>
      <c r="K117" s="93" t="b">
        <v>0</v>
      </c>
      <c r="L117" s="93" t="b">
        <v>0</v>
      </c>
    </row>
    <row r="118" spans="1:12" ht="15">
      <c r="A118" s="93" t="s">
        <v>1025</v>
      </c>
      <c r="B118" s="93" t="s">
        <v>1026</v>
      </c>
      <c r="C118" s="93">
        <v>2</v>
      </c>
      <c r="D118" s="133">
        <v>0.0029655968077299264</v>
      </c>
      <c r="E118" s="133">
        <v>2.6185710281201295</v>
      </c>
      <c r="F118" s="93" t="s">
        <v>1031</v>
      </c>
      <c r="G118" s="93" t="b">
        <v>0</v>
      </c>
      <c r="H118" s="93" t="b">
        <v>0</v>
      </c>
      <c r="I118" s="93" t="b">
        <v>0</v>
      </c>
      <c r="J118" s="93" t="b">
        <v>0</v>
      </c>
      <c r="K118" s="93" t="b">
        <v>0</v>
      </c>
      <c r="L118" s="93" t="b">
        <v>0</v>
      </c>
    </row>
    <row r="119" spans="1:12" ht="15">
      <c r="A119" s="93" t="s">
        <v>1026</v>
      </c>
      <c r="B119" s="93" t="s">
        <v>1027</v>
      </c>
      <c r="C119" s="93">
        <v>2</v>
      </c>
      <c r="D119" s="133">
        <v>0.0029655968077299264</v>
      </c>
      <c r="E119" s="133">
        <v>2.6185710281201295</v>
      </c>
      <c r="F119" s="93" t="s">
        <v>1031</v>
      </c>
      <c r="G119" s="93" t="b">
        <v>0</v>
      </c>
      <c r="H119" s="93" t="b">
        <v>0</v>
      </c>
      <c r="I119" s="93" t="b">
        <v>0</v>
      </c>
      <c r="J119" s="93" t="b">
        <v>0</v>
      </c>
      <c r="K119" s="93" t="b">
        <v>0</v>
      </c>
      <c r="L119" s="93" t="b">
        <v>0</v>
      </c>
    </row>
    <row r="120" spans="1:12" ht="15">
      <c r="A120" s="93" t="s">
        <v>1027</v>
      </c>
      <c r="B120" s="93" t="s">
        <v>1028</v>
      </c>
      <c r="C120" s="93">
        <v>2</v>
      </c>
      <c r="D120" s="133">
        <v>0.0029655968077299264</v>
      </c>
      <c r="E120" s="133">
        <v>2.6185710281201295</v>
      </c>
      <c r="F120" s="93" t="s">
        <v>1031</v>
      </c>
      <c r="G120" s="93" t="b">
        <v>0</v>
      </c>
      <c r="H120" s="93" t="b">
        <v>0</v>
      </c>
      <c r="I120" s="93" t="b">
        <v>0</v>
      </c>
      <c r="J120" s="93" t="b">
        <v>0</v>
      </c>
      <c r="K120" s="93" t="b">
        <v>0</v>
      </c>
      <c r="L120" s="93" t="b">
        <v>0</v>
      </c>
    </row>
    <row r="121" spans="1:12" ht="15">
      <c r="A121" s="93" t="s">
        <v>1028</v>
      </c>
      <c r="B121" s="93" t="s">
        <v>246</v>
      </c>
      <c r="C121" s="93">
        <v>2</v>
      </c>
      <c r="D121" s="133">
        <v>0.0029655968077299264</v>
      </c>
      <c r="E121" s="133">
        <v>2.6185710281201295</v>
      </c>
      <c r="F121" s="93" t="s">
        <v>1031</v>
      </c>
      <c r="G121" s="93" t="b">
        <v>0</v>
      </c>
      <c r="H121" s="93" t="b">
        <v>0</v>
      </c>
      <c r="I121" s="93" t="b">
        <v>0</v>
      </c>
      <c r="J121" s="93" t="b">
        <v>0</v>
      </c>
      <c r="K121" s="93" t="b">
        <v>0</v>
      </c>
      <c r="L121" s="93" t="b">
        <v>0</v>
      </c>
    </row>
    <row r="122" spans="1:12" ht="15">
      <c r="A122" s="93" t="s">
        <v>246</v>
      </c>
      <c r="B122" s="93" t="s">
        <v>245</v>
      </c>
      <c r="C122" s="93">
        <v>2</v>
      </c>
      <c r="D122" s="133">
        <v>0.0029655968077299264</v>
      </c>
      <c r="E122" s="133">
        <v>2.6185710281201295</v>
      </c>
      <c r="F122" s="93" t="s">
        <v>1031</v>
      </c>
      <c r="G122" s="93" t="b">
        <v>0</v>
      </c>
      <c r="H122" s="93" t="b">
        <v>0</v>
      </c>
      <c r="I122" s="93" t="b">
        <v>0</v>
      </c>
      <c r="J122" s="93" t="b">
        <v>0</v>
      </c>
      <c r="K122" s="93" t="b">
        <v>0</v>
      </c>
      <c r="L122" s="93" t="b">
        <v>0</v>
      </c>
    </row>
    <row r="123" spans="1:12" ht="15">
      <c r="A123" s="93" t="s">
        <v>245</v>
      </c>
      <c r="B123" s="93" t="s">
        <v>968</v>
      </c>
      <c r="C123" s="93">
        <v>2</v>
      </c>
      <c r="D123" s="133">
        <v>0.0029655968077299264</v>
      </c>
      <c r="E123" s="133">
        <v>1.773472988105873</v>
      </c>
      <c r="F123" s="93" t="s">
        <v>1031</v>
      </c>
      <c r="G123" s="93" t="b">
        <v>0</v>
      </c>
      <c r="H123" s="93" t="b">
        <v>0</v>
      </c>
      <c r="I123" s="93" t="b">
        <v>0</v>
      </c>
      <c r="J123" s="93" t="b">
        <v>0</v>
      </c>
      <c r="K123" s="93" t="b">
        <v>0</v>
      </c>
      <c r="L123" s="93" t="b">
        <v>0</v>
      </c>
    </row>
    <row r="124" spans="1:12" ht="15">
      <c r="A124" s="93" t="s">
        <v>807</v>
      </c>
      <c r="B124" s="93" t="s">
        <v>242</v>
      </c>
      <c r="C124" s="93">
        <v>11</v>
      </c>
      <c r="D124" s="133">
        <v>0.00596111888981882</v>
      </c>
      <c r="E124" s="133">
        <v>1.3434604220134663</v>
      </c>
      <c r="F124" s="93" t="s">
        <v>730</v>
      </c>
      <c r="G124" s="93" t="b">
        <v>0</v>
      </c>
      <c r="H124" s="93" t="b">
        <v>0</v>
      </c>
      <c r="I124" s="93" t="b">
        <v>0</v>
      </c>
      <c r="J124" s="93" t="b">
        <v>0</v>
      </c>
      <c r="K124" s="93" t="b">
        <v>0</v>
      </c>
      <c r="L124" s="93" t="b">
        <v>0</v>
      </c>
    </row>
    <row r="125" spans="1:12" ht="15">
      <c r="A125" s="93" t="s">
        <v>242</v>
      </c>
      <c r="B125" s="93" t="s">
        <v>772</v>
      </c>
      <c r="C125" s="93">
        <v>11</v>
      </c>
      <c r="D125" s="133">
        <v>0.00596111888981882</v>
      </c>
      <c r="E125" s="133">
        <v>1.3434604220134663</v>
      </c>
      <c r="F125" s="93" t="s">
        <v>730</v>
      </c>
      <c r="G125" s="93" t="b">
        <v>0</v>
      </c>
      <c r="H125" s="93" t="b">
        <v>0</v>
      </c>
      <c r="I125" s="93" t="b">
        <v>0</v>
      </c>
      <c r="J125" s="93" t="b">
        <v>0</v>
      </c>
      <c r="K125" s="93" t="b">
        <v>0</v>
      </c>
      <c r="L125" s="93" t="b">
        <v>0</v>
      </c>
    </row>
    <row r="126" spans="1:12" ht="15">
      <c r="A126" s="93" t="s">
        <v>772</v>
      </c>
      <c r="B126" s="93" t="s">
        <v>276</v>
      </c>
      <c r="C126" s="93">
        <v>11</v>
      </c>
      <c r="D126" s="133">
        <v>0.00596111888981882</v>
      </c>
      <c r="E126" s="133">
        <v>1.5808213378080702</v>
      </c>
      <c r="F126" s="93" t="s">
        <v>730</v>
      </c>
      <c r="G126" s="93" t="b">
        <v>0</v>
      </c>
      <c r="H126" s="93" t="b">
        <v>0</v>
      </c>
      <c r="I126" s="93" t="b">
        <v>0</v>
      </c>
      <c r="J126" s="93" t="b">
        <v>0</v>
      </c>
      <c r="K126" s="93" t="b">
        <v>0</v>
      </c>
      <c r="L126" s="93" t="b">
        <v>0</v>
      </c>
    </row>
    <row r="127" spans="1:12" ht="15">
      <c r="A127" s="93" t="s">
        <v>276</v>
      </c>
      <c r="B127" s="93" t="s">
        <v>244</v>
      </c>
      <c r="C127" s="93">
        <v>11</v>
      </c>
      <c r="D127" s="133">
        <v>0.00596111888981882</v>
      </c>
      <c r="E127" s="133">
        <v>1.446122763910614</v>
      </c>
      <c r="F127" s="93" t="s">
        <v>730</v>
      </c>
      <c r="G127" s="93" t="b">
        <v>0</v>
      </c>
      <c r="H127" s="93" t="b">
        <v>0</v>
      </c>
      <c r="I127" s="93" t="b">
        <v>0</v>
      </c>
      <c r="J127" s="93" t="b">
        <v>0</v>
      </c>
      <c r="K127" s="93" t="b">
        <v>0</v>
      </c>
      <c r="L127" s="93" t="b">
        <v>0</v>
      </c>
    </row>
    <row r="128" spans="1:12" ht="15">
      <c r="A128" s="93" t="s">
        <v>244</v>
      </c>
      <c r="B128" s="93" t="s">
        <v>804</v>
      </c>
      <c r="C128" s="93">
        <v>11</v>
      </c>
      <c r="D128" s="133">
        <v>0.00596111888981882</v>
      </c>
      <c r="E128" s="133">
        <v>1.3114241900131578</v>
      </c>
      <c r="F128" s="93" t="s">
        <v>730</v>
      </c>
      <c r="G128" s="93" t="b">
        <v>0</v>
      </c>
      <c r="H128" s="93" t="b">
        <v>0</v>
      </c>
      <c r="I128" s="93" t="b">
        <v>0</v>
      </c>
      <c r="J128" s="93" t="b">
        <v>0</v>
      </c>
      <c r="K128" s="93" t="b">
        <v>0</v>
      </c>
      <c r="L128" s="93" t="b">
        <v>0</v>
      </c>
    </row>
    <row r="129" spans="1:12" ht="15">
      <c r="A129" s="93" t="s">
        <v>804</v>
      </c>
      <c r="B129" s="93" t="s">
        <v>972</v>
      </c>
      <c r="C129" s="93">
        <v>11</v>
      </c>
      <c r="D129" s="133">
        <v>0.00596111888981882</v>
      </c>
      <c r="E129" s="133">
        <v>1.446122763910614</v>
      </c>
      <c r="F129" s="93" t="s">
        <v>730</v>
      </c>
      <c r="G129" s="93" t="b">
        <v>0</v>
      </c>
      <c r="H129" s="93" t="b">
        <v>0</v>
      </c>
      <c r="I129" s="93" t="b">
        <v>0</v>
      </c>
      <c r="J129" s="93" t="b">
        <v>0</v>
      </c>
      <c r="K129" s="93" t="b">
        <v>0</v>
      </c>
      <c r="L129" s="93" t="b">
        <v>0</v>
      </c>
    </row>
    <row r="130" spans="1:12" ht="15">
      <c r="A130" s="93" t="s">
        <v>972</v>
      </c>
      <c r="B130" s="93" t="s">
        <v>800</v>
      </c>
      <c r="C130" s="93">
        <v>11</v>
      </c>
      <c r="D130" s="133">
        <v>0.00596111888981882</v>
      </c>
      <c r="E130" s="133">
        <v>1.145092768246633</v>
      </c>
      <c r="F130" s="93" t="s">
        <v>730</v>
      </c>
      <c r="G130" s="93" t="b">
        <v>0</v>
      </c>
      <c r="H130" s="93" t="b">
        <v>0</v>
      </c>
      <c r="I130" s="93" t="b">
        <v>0</v>
      </c>
      <c r="J130" s="93" t="b">
        <v>0</v>
      </c>
      <c r="K130" s="93" t="b">
        <v>0</v>
      </c>
      <c r="L130" s="93" t="b">
        <v>0</v>
      </c>
    </row>
    <row r="131" spans="1:12" ht="15">
      <c r="A131" s="93" t="s">
        <v>800</v>
      </c>
      <c r="B131" s="93" t="s">
        <v>969</v>
      </c>
      <c r="C131" s="93">
        <v>11</v>
      </c>
      <c r="D131" s="133">
        <v>0.00596111888981882</v>
      </c>
      <c r="E131" s="133">
        <v>1.145092768246633</v>
      </c>
      <c r="F131" s="93" t="s">
        <v>730</v>
      </c>
      <c r="G131" s="93" t="b">
        <v>0</v>
      </c>
      <c r="H131" s="93" t="b">
        <v>0</v>
      </c>
      <c r="I131" s="93" t="b">
        <v>0</v>
      </c>
      <c r="J131" s="93" t="b">
        <v>0</v>
      </c>
      <c r="K131" s="93" t="b">
        <v>0</v>
      </c>
      <c r="L131" s="93" t="b">
        <v>0</v>
      </c>
    </row>
    <row r="132" spans="1:12" ht="15">
      <c r="A132" s="93" t="s">
        <v>969</v>
      </c>
      <c r="B132" s="93" t="s">
        <v>970</v>
      </c>
      <c r="C132" s="93">
        <v>11</v>
      </c>
      <c r="D132" s="133">
        <v>0.00596111888981882</v>
      </c>
      <c r="E132" s="133">
        <v>1.5808213378080702</v>
      </c>
      <c r="F132" s="93" t="s">
        <v>730</v>
      </c>
      <c r="G132" s="93" t="b">
        <v>0</v>
      </c>
      <c r="H132" s="93" t="b">
        <v>0</v>
      </c>
      <c r="I132" s="93" t="b">
        <v>0</v>
      </c>
      <c r="J132" s="93" t="b">
        <v>0</v>
      </c>
      <c r="K132" s="93" t="b">
        <v>0</v>
      </c>
      <c r="L132" s="93" t="b">
        <v>0</v>
      </c>
    </row>
    <row r="133" spans="1:12" ht="15">
      <c r="A133" s="93" t="s">
        <v>970</v>
      </c>
      <c r="B133" s="93" t="s">
        <v>973</v>
      </c>
      <c r="C133" s="93">
        <v>11</v>
      </c>
      <c r="D133" s="133">
        <v>0.00596111888981882</v>
      </c>
      <c r="E133" s="133">
        <v>1.5808213378080702</v>
      </c>
      <c r="F133" s="93" t="s">
        <v>730</v>
      </c>
      <c r="G133" s="93" t="b">
        <v>0</v>
      </c>
      <c r="H133" s="93" t="b">
        <v>0</v>
      </c>
      <c r="I133" s="93" t="b">
        <v>0</v>
      </c>
      <c r="J133" s="93" t="b">
        <v>0</v>
      </c>
      <c r="K133" s="93" t="b">
        <v>0</v>
      </c>
      <c r="L133" s="93" t="b">
        <v>0</v>
      </c>
    </row>
    <row r="134" spans="1:12" ht="15">
      <c r="A134" s="93" t="s">
        <v>973</v>
      </c>
      <c r="B134" s="93" t="s">
        <v>974</v>
      </c>
      <c r="C134" s="93">
        <v>11</v>
      </c>
      <c r="D134" s="133">
        <v>0.00596111888981882</v>
      </c>
      <c r="E134" s="133">
        <v>1.5808213378080702</v>
      </c>
      <c r="F134" s="93" t="s">
        <v>730</v>
      </c>
      <c r="G134" s="93" t="b">
        <v>0</v>
      </c>
      <c r="H134" s="93" t="b">
        <v>0</v>
      </c>
      <c r="I134" s="93" t="b">
        <v>0</v>
      </c>
      <c r="J134" s="93" t="b">
        <v>0</v>
      </c>
      <c r="K134" s="93" t="b">
        <v>0</v>
      </c>
      <c r="L134" s="93" t="b">
        <v>0</v>
      </c>
    </row>
    <row r="135" spans="1:12" ht="15">
      <c r="A135" s="93" t="s">
        <v>974</v>
      </c>
      <c r="B135" s="93" t="s">
        <v>975</v>
      </c>
      <c r="C135" s="93">
        <v>11</v>
      </c>
      <c r="D135" s="133">
        <v>0.00596111888981882</v>
      </c>
      <c r="E135" s="133">
        <v>1.5808213378080702</v>
      </c>
      <c r="F135" s="93" t="s">
        <v>730</v>
      </c>
      <c r="G135" s="93" t="b">
        <v>0</v>
      </c>
      <c r="H135" s="93" t="b">
        <v>0</v>
      </c>
      <c r="I135" s="93" t="b">
        <v>0</v>
      </c>
      <c r="J135" s="93" t="b">
        <v>1</v>
      </c>
      <c r="K135" s="93" t="b">
        <v>0</v>
      </c>
      <c r="L135" s="93" t="b">
        <v>0</v>
      </c>
    </row>
    <row r="136" spans="1:12" ht="15">
      <c r="A136" s="93" t="s">
        <v>975</v>
      </c>
      <c r="B136" s="93" t="s">
        <v>976</v>
      </c>
      <c r="C136" s="93">
        <v>11</v>
      </c>
      <c r="D136" s="133">
        <v>0.00596111888981882</v>
      </c>
      <c r="E136" s="133">
        <v>1.5808213378080702</v>
      </c>
      <c r="F136" s="93" t="s">
        <v>730</v>
      </c>
      <c r="G136" s="93" t="b">
        <v>1</v>
      </c>
      <c r="H136" s="93" t="b">
        <v>0</v>
      </c>
      <c r="I136" s="93" t="b">
        <v>0</v>
      </c>
      <c r="J136" s="93" t="b">
        <v>0</v>
      </c>
      <c r="K136" s="93" t="b">
        <v>0</v>
      </c>
      <c r="L136" s="93" t="b">
        <v>0</v>
      </c>
    </row>
    <row r="137" spans="1:12" ht="15">
      <c r="A137" s="93" t="s">
        <v>976</v>
      </c>
      <c r="B137" s="93" t="s">
        <v>977</v>
      </c>
      <c r="C137" s="93">
        <v>11</v>
      </c>
      <c r="D137" s="133">
        <v>0.00596111888981882</v>
      </c>
      <c r="E137" s="133">
        <v>1.5808213378080702</v>
      </c>
      <c r="F137" s="93" t="s">
        <v>730</v>
      </c>
      <c r="G137" s="93" t="b">
        <v>0</v>
      </c>
      <c r="H137" s="93" t="b">
        <v>0</v>
      </c>
      <c r="I137" s="93" t="b">
        <v>0</v>
      </c>
      <c r="J137" s="93" t="b">
        <v>0</v>
      </c>
      <c r="K137" s="93" t="b">
        <v>0</v>
      </c>
      <c r="L137" s="93" t="b">
        <v>0</v>
      </c>
    </row>
    <row r="138" spans="1:12" ht="15">
      <c r="A138" s="93" t="s">
        <v>977</v>
      </c>
      <c r="B138" s="93" t="s">
        <v>978</v>
      </c>
      <c r="C138" s="93">
        <v>11</v>
      </c>
      <c r="D138" s="133">
        <v>0.00596111888981882</v>
      </c>
      <c r="E138" s="133">
        <v>1.5808213378080702</v>
      </c>
      <c r="F138" s="93" t="s">
        <v>730</v>
      </c>
      <c r="G138" s="93" t="b">
        <v>0</v>
      </c>
      <c r="H138" s="93" t="b">
        <v>0</v>
      </c>
      <c r="I138" s="93" t="b">
        <v>0</v>
      </c>
      <c r="J138" s="93" t="b">
        <v>0</v>
      </c>
      <c r="K138" s="93" t="b">
        <v>0</v>
      </c>
      <c r="L138" s="93" t="b">
        <v>0</v>
      </c>
    </row>
    <row r="139" spans="1:12" ht="15">
      <c r="A139" s="93" t="s">
        <v>978</v>
      </c>
      <c r="B139" s="93" t="s">
        <v>979</v>
      </c>
      <c r="C139" s="93">
        <v>11</v>
      </c>
      <c r="D139" s="133">
        <v>0.00596111888981882</v>
      </c>
      <c r="E139" s="133">
        <v>1.5808213378080702</v>
      </c>
      <c r="F139" s="93" t="s">
        <v>730</v>
      </c>
      <c r="G139" s="93" t="b">
        <v>0</v>
      </c>
      <c r="H139" s="93" t="b">
        <v>0</v>
      </c>
      <c r="I139" s="93" t="b">
        <v>0</v>
      </c>
      <c r="J139" s="93" t="b">
        <v>0</v>
      </c>
      <c r="K139" s="93" t="b">
        <v>0</v>
      </c>
      <c r="L139" s="93" t="b">
        <v>0</v>
      </c>
    </row>
    <row r="140" spans="1:12" ht="15">
      <c r="A140" s="93" t="s">
        <v>979</v>
      </c>
      <c r="B140" s="93" t="s">
        <v>800</v>
      </c>
      <c r="C140" s="93">
        <v>11</v>
      </c>
      <c r="D140" s="133">
        <v>0.00596111888981882</v>
      </c>
      <c r="E140" s="133">
        <v>1.145092768246633</v>
      </c>
      <c r="F140" s="93" t="s">
        <v>730</v>
      </c>
      <c r="G140" s="93" t="b">
        <v>0</v>
      </c>
      <c r="H140" s="93" t="b">
        <v>0</v>
      </c>
      <c r="I140" s="93" t="b">
        <v>0</v>
      </c>
      <c r="J140" s="93" t="b">
        <v>0</v>
      </c>
      <c r="K140" s="93" t="b">
        <v>0</v>
      </c>
      <c r="L140" s="93" t="b">
        <v>0</v>
      </c>
    </row>
    <row r="141" spans="1:12" ht="15">
      <c r="A141" s="93" t="s">
        <v>800</v>
      </c>
      <c r="B141" s="93" t="s">
        <v>980</v>
      </c>
      <c r="C141" s="93">
        <v>11</v>
      </c>
      <c r="D141" s="133">
        <v>0.00596111888981882</v>
      </c>
      <c r="E141" s="133">
        <v>1.145092768246633</v>
      </c>
      <c r="F141" s="93" t="s">
        <v>730</v>
      </c>
      <c r="G141" s="93" t="b">
        <v>0</v>
      </c>
      <c r="H141" s="93" t="b">
        <v>0</v>
      </c>
      <c r="I141" s="93" t="b">
        <v>0</v>
      </c>
      <c r="J141" s="93" t="b">
        <v>0</v>
      </c>
      <c r="K141" s="93" t="b">
        <v>0</v>
      </c>
      <c r="L141" s="93" t="b">
        <v>0</v>
      </c>
    </row>
    <row r="142" spans="1:12" ht="15">
      <c r="A142" s="93" t="s">
        <v>980</v>
      </c>
      <c r="B142" s="93" t="s">
        <v>240</v>
      </c>
      <c r="C142" s="93">
        <v>11</v>
      </c>
      <c r="D142" s="133">
        <v>0.00596111888981882</v>
      </c>
      <c r="E142" s="133">
        <v>1.446122763910614</v>
      </c>
      <c r="F142" s="93" t="s">
        <v>730</v>
      </c>
      <c r="G142" s="93" t="b">
        <v>0</v>
      </c>
      <c r="H142" s="93" t="b">
        <v>0</v>
      </c>
      <c r="I142" s="93" t="b">
        <v>0</v>
      </c>
      <c r="J142" s="93" t="b">
        <v>0</v>
      </c>
      <c r="K142" s="93" t="b">
        <v>0</v>
      </c>
      <c r="L142" s="93" t="b">
        <v>0</v>
      </c>
    </row>
    <row r="143" spans="1:12" ht="15">
      <c r="A143" s="93" t="s">
        <v>240</v>
      </c>
      <c r="B143" s="93" t="s">
        <v>981</v>
      </c>
      <c r="C143" s="93">
        <v>11</v>
      </c>
      <c r="D143" s="133">
        <v>0.00596111888981882</v>
      </c>
      <c r="E143" s="133">
        <v>1.446122763910614</v>
      </c>
      <c r="F143" s="93" t="s">
        <v>730</v>
      </c>
      <c r="G143" s="93" t="b">
        <v>0</v>
      </c>
      <c r="H143" s="93" t="b">
        <v>0</v>
      </c>
      <c r="I143" s="93" t="b">
        <v>0</v>
      </c>
      <c r="J143" s="93" t="b">
        <v>0</v>
      </c>
      <c r="K143" s="93" t="b">
        <v>0</v>
      </c>
      <c r="L143" s="93" t="b">
        <v>0</v>
      </c>
    </row>
    <row r="144" spans="1:12" ht="15">
      <c r="A144" s="93" t="s">
        <v>981</v>
      </c>
      <c r="B144" s="93" t="s">
        <v>982</v>
      </c>
      <c r="C144" s="93">
        <v>11</v>
      </c>
      <c r="D144" s="133">
        <v>0.00596111888981882</v>
      </c>
      <c r="E144" s="133">
        <v>1.5808213378080702</v>
      </c>
      <c r="F144" s="93" t="s">
        <v>730</v>
      </c>
      <c r="G144" s="93" t="b">
        <v>0</v>
      </c>
      <c r="H144" s="93" t="b">
        <v>0</v>
      </c>
      <c r="I144" s="93" t="b">
        <v>0</v>
      </c>
      <c r="J144" s="93" t="b">
        <v>0</v>
      </c>
      <c r="K144" s="93" t="b">
        <v>0</v>
      </c>
      <c r="L144" s="93" t="b">
        <v>0</v>
      </c>
    </row>
    <row r="145" spans="1:12" ht="15">
      <c r="A145" s="93" t="s">
        <v>982</v>
      </c>
      <c r="B145" s="93" t="s">
        <v>983</v>
      </c>
      <c r="C145" s="93">
        <v>11</v>
      </c>
      <c r="D145" s="133">
        <v>0.00596111888981882</v>
      </c>
      <c r="E145" s="133">
        <v>1.5808213378080702</v>
      </c>
      <c r="F145" s="93" t="s">
        <v>730</v>
      </c>
      <c r="G145" s="93" t="b">
        <v>0</v>
      </c>
      <c r="H145" s="93" t="b">
        <v>0</v>
      </c>
      <c r="I145" s="93" t="b">
        <v>0</v>
      </c>
      <c r="J145" s="93" t="b">
        <v>0</v>
      </c>
      <c r="K145" s="93" t="b">
        <v>0</v>
      </c>
      <c r="L145" s="93" t="b">
        <v>0</v>
      </c>
    </row>
    <row r="146" spans="1:12" ht="15">
      <c r="A146" s="93" t="s">
        <v>983</v>
      </c>
      <c r="B146" s="93" t="s">
        <v>805</v>
      </c>
      <c r="C146" s="93">
        <v>11</v>
      </c>
      <c r="D146" s="133">
        <v>0.00596111888981882</v>
      </c>
      <c r="E146" s="133">
        <v>1.446122763910614</v>
      </c>
      <c r="F146" s="93" t="s">
        <v>730</v>
      </c>
      <c r="G146" s="93" t="b">
        <v>0</v>
      </c>
      <c r="H146" s="93" t="b">
        <v>0</v>
      </c>
      <c r="I146" s="93" t="b">
        <v>0</v>
      </c>
      <c r="J146" s="93" t="b">
        <v>0</v>
      </c>
      <c r="K146" s="93" t="b">
        <v>0</v>
      </c>
      <c r="L146" s="93" t="b">
        <v>0</v>
      </c>
    </row>
    <row r="147" spans="1:12" ht="15">
      <c r="A147" s="93" t="s">
        <v>805</v>
      </c>
      <c r="B147" s="93" t="s">
        <v>984</v>
      </c>
      <c r="C147" s="93">
        <v>11</v>
      </c>
      <c r="D147" s="133">
        <v>0.00596111888981882</v>
      </c>
      <c r="E147" s="133">
        <v>1.446122763910614</v>
      </c>
      <c r="F147" s="93" t="s">
        <v>730</v>
      </c>
      <c r="G147" s="93" t="b">
        <v>0</v>
      </c>
      <c r="H147" s="93" t="b">
        <v>0</v>
      </c>
      <c r="I147" s="93" t="b">
        <v>0</v>
      </c>
      <c r="J147" s="93" t="b">
        <v>0</v>
      </c>
      <c r="K147" s="93" t="b">
        <v>0</v>
      </c>
      <c r="L147" s="93" t="b">
        <v>0</v>
      </c>
    </row>
    <row r="148" spans="1:12" ht="15">
      <c r="A148" s="93" t="s">
        <v>984</v>
      </c>
      <c r="B148" s="93" t="s">
        <v>968</v>
      </c>
      <c r="C148" s="93">
        <v>11</v>
      </c>
      <c r="D148" s="133">
        <v>0.00596111888981882</v>
      </c>
      <c r="E148" s="133">
        <v>1.5808213378080702</v>
      </c>
      <c r="F148" s="93" t="s">
        <v>730</v>
      </c>
      <c r="G148" s="93" t="b">
        <v>0</v>
      </c>
      <c r="H148" s="93" t="b">
        <v>0</v>
      </c>
      <c r="I148" s="93" t="b">
        <v>0</v>
      </c>
      <c r="J148" s="93" t="b">
        <v>0</v>
      </c>
      <c r="K148" s="93" t="b">
        <v>0</v>
      </c>
      <c r="L148" s="93" t="b">
        <v>0</v>
      </c>
    </row>
    <row r="149" spans="1:12" ht="15">
      <c r="A149" s="93" t="s">
        <v>806</v>
      </c>
      <c r="B149" s="93" t="s">
        <v>839</v>
      </c>
      <c r="C149" s="93">
        <v>4</v>
      </c>
      <c r="D149" s="133">
        <v>0.006179850316208827</v>
      </c>
      <c r="E149" s="133">
        <v>1.2420027812546892</v>
      </c>
      <c r="F149" s="93" t="s">
        <v>730</v>
      </c>
      <c r="G149" s="93" t="b">
        <v>0</v>
      </c>
      <c r="H149" s="93" t="b">
        <v>0</v>
      </c>
      <c r="I149" s="93" t="b">
        <v>0</v>
      </c>
      <c r="J149" s="93" t="b">
        <v>0</v>
      </c>
      <c r="K149" s="93" t="b">
        <v>0</v>
      </c>
      <c r="L149" s="93" t="b">
        <v>0</v>
      </c>
    </row>
    <row r="150" spans="1:12" ht="15">
      <c r="A150" s="93" t="s">
        <v>839</v>
      </c>
      <c r="B150" s="93" t="s">
        <v>993</v>
      </c>
      <c r="C150" s="93">
        <v>4</v>
      </c>
      <c r="D150" s="133">
        <v>0.006179850316208827</v>
      </c>
      <c r="E150" s="133">
        <v>2.020154031638333</v>
      </c>
      <c r="F150" s="93" t="s">
        <v>730</v>
      </c>
      <c r="G150" s="93" t="b">
        <v>0</v>
      </c>
      <c r="H150" s="93" t="b">
        <v>0</v>
      </c>
      <c r="I150" s="93" t="b">
        <v>0</v>
      </c>
      <c r="J150" s="93" t="b">
        <v>1</v>
      </c>
      <c r="K150" s="93" t="b">
        <v>0</v>
      </c>
      <c r="L150" s="93" t="b">
        <v>0</v>
      </c>
    </row>
    <row r="151" spans="1:12" ht="15">
      <c r="A151" s="93" t="s">
        <v>993</v>
      </c>
      <c r="B151" s="93" t="s">
        <v>994</v>
      </c>
      <c r="C151" s="93">
        <v>4</v>
      </c>
      <c r="D151" s="133">
        <v>0.006179850316208827</v>
      </c>
      <c r="E151" s="133">
        <v>2.020154031638333</v>
      </c>
      <c r="F151" s="93" t="s">
        <v>730</v>
      </c>
      <c r="G151" s="93" t="b">
        <v>1</v>
      </c>
      <c r="H151" s="93" t="b">
        <v>0</v>
      </c>
      <c r="I151" s="93" t="b">
        <v>0</v>
      </c>
      <c r="J151" s="93" t="b">
        <v>0</v>
      </c>
      <c r="K151" s="93" t="b">
        <v>0</v>
      </c>
      <c r="L151" s="93" t="b">
        <v>0</v>
      </c>
    </row>
    <row r="152" spans="1:12" ht="15">
      <c r="A152" s="93" t="s">
        <v>994</v>
      </c>
      <c r="B152" s="93" t="s">
        <v>995</v>
      </c>
      <c r="C152" s="93">
        <v>4</v>
      </c>
      <c r="D152" s="133">
        <v>0.006179850316208827</v>
      </c>
      <c r="E152" s="133">
        <v>2.020154031638333</v>
      </c>
      <c r="F152" s="93" t="s">
        <v>730</v>
      </c>
      <c r="G152" s="93" t="b">
        <v>0</v>
      </c>
      <c r="H152" s="93" t="b">
        <v>0</v>
      </c>
      <c r="I152" s="93" t="b">
        <v>0</v>
      </c>
      <c r="J152" s="93" t="b">
        <v>0</v>
      </c>
      <c r="K152" s="93" t="b">
        <v>0</v>
      </c>
      <c r="L152" s="93" t="b">
        <v>0</v>
      </c>
    </row>
    <row r="153" spans="1:12" ht="15">
      <c r="A153" s="93" t="s">
        <v>995</v>
      </c>
      <c r="B153" s="93" t="s">
        <v>242</v>
      </c>
      <c r="C153" s="93">
        <v>4</v>
      </c>
      <c r="D153" s="133">
        <v>0.006179850316208827</v>
      </c>
      <c r="E153" s="133">
        <v>1.3434604220134663</v>
      </c>
      <c r="F153" s="93" t="s">
        <v>730</v>
      </c>
      <c r="G153" s="93" t="b">
        <v>0</v>
      </c>
      <c r="H153" s="93" t="b">
        <v>0</v>
      </c>
      <c r="I153" s="93" t="b">
        <v>0</v>
      </c>
      <c r="J153" s="93" t="b">
        <v>0</v>
      </c>
      <c r="K153" s="93" t="b">
        <v>0</v>
      </c>
      <c r="L153" s="93" t="b">
        <v>0</v>
      </c>
    </row>
    <row r="154" spans="1:12" ht="15">
      <c r="A154" s="93" t="s">
        <v>242</v>
      </c>
      <c r="B154" s="93" t="s">
        <v>800</v>
      </c>
      <c r="C154" s="93">
        <v>4</v>
      </c>
      <c r="D154" s="133">
        <v>0.006179850316208827</v>
      </c>
      <c r="E154" s="133">
        <v>0.46839915862176634</v>
      </c>
      <c r="F154" s="93" t="s">
        <v>730</v>
      </c>
      <c r="G154" s="93" t="b">
        <v>0</v>
      </c>
      <c r="H154" s="93" t="b">
        <v>0</v>
      </c>
      <c r="I154" s="93" t="b">
        <v>0</v>
      </c>
      <c r="J154" s="93" t="b">
        <v>0</v>
      </c>
      <c r="K154" s="93" t="b">
        <v>0</v>
      </c>
      <c r="L154" s="93" t="b">
        <v>0</v>
      </c>
    </row>
    <row r="155" spans="1:12" ht="15">
      <c r="A155" s="93" t="s">
        <v>800</v>
      </c>
      <c r="B155" s="93" t="s">
        <v>996</v>
      </c>
      <c r="C155" s="93">
        <v>4</v>
      </c>
      <c r="D155" s="133">
        <v>0.006179850316208827</v>
      </c>
      <c r="E155" s="133">
        <v>1.145092768246633</v>
      </c>
      <c r="F155" s="93" t="s">
        <v>730</v>
      </c>
      <c r="G155" s="93" t="b">
        <v>0</v>
      </c>
      <c r="H155" s="93" t="b">
        <v>0</v>
      </c>
      <c r="I155" s="93" t="b">
        <v>0</v>
      </c>
      <c r="J155" s="93" t="b">
        <v>0</v>
      </c>
      <c r="K155" s="93" t="b">
        <v>0</v>
      </c>
      <c r="L155" s="93" t="b">
        <v>0</v>
      </c>
    </row>
    <row r="156" spans="1:12" ht="15">
      <c r="A156" s="93" t="s">
        <v>996</v>
      </c>
      <c r="B156" s="93" t="s">
        <v>801</v>
      </c>
      <c r="C156" s="93">
        <v>4</v>
      </c>
      <c r="D156" s="133">
        <v>0.006179850316208827</v>
      </c>
      <c r="E156" s="133">
        <v>2.020154031638333</v>
      </c>
      <c r="F156" s="93" t="s">
        <v>730</v>
      </c>
      <c r="G156" s="93" t="b">
        <v>0</v>
      </c>
      <c r="H156" s="93" t="b">
        <v>0</v>
      </c>
      <c r="I156" s="93" t="b">
        <v>0</v>
      </c>
      <c r="J156" s="93" t="b">
        <v>0</v>
      </c>
      <c r="K156" s="93" t="b">
        <v>0</v>
      </c>
      <c r="L156" s="93" t="b">
        <v>0</v>
      </c>
    </row>
    <row r="157" spans="1:12" ht="15">
      <c r="A157" s="93" t="s">
        <v>801</v>
      </c>
      <c r="B157" s="93" t="s">
        <v>997</v>
      </c>
      <c r="C157" s="93">
        <v>4</v>
      </c>
      <c r="D157" s="133">
        <v>0.006179850316208827</v>
      </c>
      <c r="E157" s="133">
        <v>2.020154031638333</v>
      </c>
      <c r="F157" s="93" t="s">
        <v>730</v>
      </c>
      <c r="G157" s="93" t="b">
        <v>0</v>
      </c>
      <c r="H157" s="93" t="b">
        <v>0</v>
      </c>
      <c r="I157" s="93" t="b">
        <v>0</v>
      </c>
      <c r="J157" s="93" t="b">
        <v>0</v>
      </c>
      <c r="K157" s="93" t="b">
        <v>0</v>
      </c>
      <c r="L157" s="93" t="b">
        <v>0</v>
      </c>
    </row>
    <row r="158" spans="1:12" ht="15">
      <c r="A158" s="93" t="s">
        <v>997</v>
      </c>
      <c r="B158" s="93" t="s">
        <v>998</v>
      </c>
      <c r="C158" s="93">
        <v>4</v>
      </c>
      <c r="D158" s="133">
        <v>0.006179850316208827</v>
      </c>
      <c r="E158" s="133">
        <v>2.020154031638333</v>
      </c>
      <c r="F158" s="93" t="s">
        <v>730</v>
      </c>
      <c r="G158" s="93" t="b">
        <v>0</v>
      </c>
      <c r="H158" s="93" t="b">
        <v>0</v>
      </c>
      <c r="I158" s="93" t="b">
        <v>0</v>
      </c>
      <c r="J158" s="93" t="b">
        <v>0</v>
      </c>
      <c r="K158" s="93" t="b">
        <v>0</v>
      </c>
      <c r="L158" s="93" t="b">
        <v>0</v>
      </c>
    </row>
    <row r="159" spans="1:12" ht="15">
      <c r="A159" s="93" t="s">
        <v>998</v>
      </c>
      <c r="B159" s="93" t="s">
        <v>999</v>
      </c>
      <c r="C159" s="93">
        <v>4</v>
      </c>
      <c r="D159" s="133">
        <v>0.006179850316208827</v>
      </c>
      <c r="E159" s="133">
        <v>2.020154031638333</v>
      </c>
      <c r="F159" s="93" t="s">
        <v>730</v>
      </c>
      <c r="G159" s="93" t="b">
        <v>0</v>
      </c>
      <c r="H159" s="93" t="b">
        <v>0</v>
      </c>
      <c r="I159" s="93" t="b">
        <v>0</v>
      </c>
      <c r="J159" s="93" t="b">
        <v>0</v>
      </c>
      <c r="K159" s="93" t="b">
        <v>0</v>
      </c>
      <c r="L159" s="93" t="b">
        <v>0</v>
      </c>
    </row>
    <row r="160" spans="1:12" ht="15">
      <c r="A160" s="93" t="s">
        <v>999</v>
      </c>
      <c r="B160" s="93" t="s">
        <v>1000</v>
      </c>
      <c r="C160" s="93">
        <v>4</v>
      </c>
      <c r="D160" s="133">
        <v>0.006179850316208827</v>
      </c>
      <c r="E160" s="133">
        <v>2.020154031638333</v>
      </c>
      <c r="F160" s="93" t="s">
        <v>730</v>
      </c>
      <c r="G160" s="93" t="b">
        <v>0</v>
      </c>
      <c r="H160" s="93" t="b">
        <v>0</v>
      </c>
      <c r="I160" s="93" t="b">
        <v>0</v>
      </c>
      <c r="J160" s="93" t="b">
        <v>0</v>
      </c>
      <c r="K160" s="93" t="b">
        <v>0</v>
      </c>
      <c r="L160" s="93" t="b">
        <v>0</v>
      </c>
    </row>
    <row r="161" spans="1:12" ht="15">
      <c r="A161" s="93" t="s">
        <v>1000</v>
      </c>
      <c r="B161" s="93" t="s">
        <v>830</v>
      </c>
      <c r="C161" s="93">
        <v>4</v>
      </c>
      <c r="D161" s="133">
        <v>0.006179850316208827</v>
      </c>
      <c r="E161" s="133">
        <v>2.020154031638333</v>
      </c>
      <c r="F161" s="93" t="s">
        <v>730</v>
      </c>
      <c r="G161" s="93" t="b">
        <v>0</v>
      </c>
      <c r="H161" s="93" t="b">
        <v>0</v>
      </c>
      <c r="I161" s="93" t="b">
        <v>0</v>
      </c>
      <c r="J161" s="93" t="b">
        <v>0</v>
      </c>
      <c r="K161" s="93" t="b">
        <v>0</v>
      </c>
      <c r="L161" s="93" t="b">
        <v>0</v>
      </c>
    </row>
    <row r="162" spans="1:12" ht="15">
      <c r="A162" s="93" t="s">
        <v>830</v>
      </c>
      <c r="B162" s="93" t="s">
        <v>1001</v>
      </c>
      <c r="C162" s="93">
        <v>4</v>
      </c>
      <c r="D162" s="133">
        <v>0.006179850316208827</v>
      </c>
      <c r="E162" s="133">
        <v>2.020154031638333</v>
      </c>
      <c r="F162" s="93" t="s">
        <v>730</v>
      </c>
      <c r="G162" s="93" t="b">
        <v>0</v>
      </c>
      <c r="H162" s="93" t="b">
        <v>0</v>
      </c>
      <c r="I162" s="93" t="b">
        <v>0</v>
      </c>
      <c r="J162" s="93" t="b">
        <v>0</v>
      </c>
      <c r="K162" s="93" t="b">
        <v>0</v>
      </c>
      <c r="L162" s="93" t="b">
        <v>0</v>
      </c>
    </row>
    <row r="163" spans="1:12" ht="15">
      <c r="A163" s="93" t="s">
        <v>1001</v>
      </c>
      <c r="B163" s="93" t="s">
        <v>1002</v>
      </c>
      <c r="C163" s="93">
        <v>4</v>
      </c>
      <c r="D163" s="133">
        <v>0.006179850316208827</v>
      </c>
      <c r="E163" s="133">
        <v>2.020154031638333</v>
      </c>
      <c r="F163" s="93" t="s">
        <v>730</v>
      </c>
      <c r="G163" s="93" t="b">
        <v>0</v>
      </c>
      <c r="H163" s="93" t="b">
        <v>0</v>
      </c>
      <c r="I163" s="93" t="b">
        <v>0</v>
      </c>
      <c r="J163" s="93" t="b">
        <v>0</v>
      </c>
      <c r="K163" s="93" t="b">
        <v>0</v>
      </c>
      <c r="L163" s="93" t="b">
        <v>0</v>
      </c>
    </row>
    <row r="164" spans="1:12" ht="15">
      <c r="A164" s="93" t="s">
        <v>1002</v>
      </c>
      <c r="B164" s="93" t="s">
        <v>1003</v>
      </c>
      <c r="C164" s="93">
        <v>4</v>
      </c>
      <c r="D164" s="133">
        <v>0.006179850316208827</v>
      </c>
      <c r="E164" s="133">
        <v>2.020154031638333</v>
      </c>
      <c r="F164" s="93" t="s">
        <v>730</v>
      </c>
      <c r="G164" s="93" t="b">
        <v>0</v>
      </c>
      <c r="H164" s="93" t="b">
        <v>0</v>
      </c>
      <c r="I164" s="93" t="b">
        <v>0</v>
      </c>
      <c r="J164" s="93" t="b">
        <v>0</v>
      </c>
      <c r="K164" s="93" t="b">
        <v>0</v>
      </c>
      <c r="L164" s="93" t="b">
        <v>0</v>
      </c>
    </row>
    <row r="165" spans="1:12" ht="15">
      <c r="A165" s="93" t="s">
        <v>1003</v>
      </c>
      <c r="B165" s="93" t="s">
        <v>1004</v>
      </c>
      <c r="C165" s="93">
        <v>4</v>
      </c>
      <c r="D165" s="133">
        <v>0.006179850316208827</v>
      </c>
      <c r="E165" s="133">
        <v>2.020154031638333</v>
      </c>
      <c r="F165" s="93" t="s">
        <v>730</v>
      </c>
      <c r="G165" s="93" t="b">
        <v>0</v>
      </c>
      <c r="H165" s="93" t="b">
        <v>0</v>
      </c>
      <c r="I165" s="93" t="b">
        <v>0</v>
      </c>
      <c r="J165" s="93" t="b">
        <v>1</v>
      </c>
      <c r="K165" s="93" t="b">
        <v>0</v>
      </c>
      <c r="L165" s="93" t="b">
        <v>0</v>
      </c>
    </row>
    <row r="166" spans="1:12" ht="15">
      <c r="A166" s="93" t="s">
        <v>1004</v>
      </c>
      <c r="B166" s="93" t="s">
        <v>1005</v>
      </c>
      <c r="C166" s="93">
        <v>4</v>
      </c>
      <c r="D166" s="133">
        <v>0.006179850316208827</v>
      </c>
      <c r="E166" s="133">
        <v>2.020154031638333</v>
      </c>
      <c r="F166" s="93" t="s">
        <v>730</v>
      </c>
      <c r="G166" s="93" t="b">
        <v>1</v>
      </c>
      <c r="H166" s="93" t="b">
        <v>0</v>
      </c>
      <c r="I166" s="93" t="b">
        <v>0</v>
      </c>
      <c r="J166" s="93" t="b">
        <v>0</v>
      </c>
      <c r="K166" s="93" t="b">
        <v>0</v>
      </c>
      <c r="L166" s="93" t="b">
        <v>0</v>
      </c>
    </row>
    <row r="167" spans="1:12" ht="15">
      <c r="A167" s="93" t="s">
        <v>1005</v>
      </c>
      <c r="B167" s="93" t="s">
        <v>1006</v>
      </c>
      <c r="C167" s="93">
        <v>4</v>
      </c>
      <c r="D167" s="133">
        <v>0.006179850316208827</v>
      </c>
      <c r="E167" s="133">
        <v>2.020154031638333</v>
      </c>
      <c r="F167" s="93" t="s">
        <v>730</v>
      </c>
      <c r="G167" s="93" t="b">
        <v>0</v>
      </c>
      <c r="H167" s="93" t="b">
        <v>0</v>
      </c>
      <c r="I167" s="93" t="b">
        <v>0</v>
      </c>
      <c r="J167" s="93" t="b">
        <v>0</v>
      </c>
      <c r="K167" s="93" t="b">
        <v>0</v>
      </c>
      <c r="L167" s="93" t="b">
        <v>0</v>
      </c>
    </row>
    <row r="168" spans="1:12" ht="15">
      <c r="A168" s="93" t="s">
        <v>1006</v>
      </c>
      <c r="B168" s="93" t="s">
        <v>1007</v>
      </c>
      <c r="C168" s="93">
        <v>4</v>
      </c>
      <c r="D168" s="133">
        <v>0.006179850316208827</v>
      </c>
      <c r="E168" s="133">
        <v>2.020154031638333</v>
      </c>
      <c r="F168" s="93" t="s">
        <v>730</v>
      </c>
      <c r="G168" s="93" t="b">
        <v>0</v>
      </c>
      <c r="H168" s="93" t="b">
        <v>0</v>
      </c>
      <c r="I168" s="93" t="b">
        <v>0</v>
      </c>
      <c r="J168" s="93" t="b">
        <v>0</v>
      </c>
      <c r="K168" s="93" t="b">
        <v>0</v>
      </c>
      <c r="L168" s="93" t="b">
        <v>0</v>
      </c>
    </row>
    <row r="169" spans="1:12" ht="15">
      <c r="A169" s="93" t="s">
        <v>1007</v>
      </c>
      <c r="B169" s="93" t="s">
        <v>1008</v>
      </c>
      <c r="C169" s="93">
        <v>4</v>
      </c>
      <c r="D169" s="133">
        <v>0.006179850316208827</v>
      </c>
      <c r="E169" s="133">
        <v>2.020154031638333</v>
      </c>
      <c r="F169" s="93" t="s">
        <v>730</v>
      </c>
      <c r="G169" s="93" t="b">
        <v>0</v>
      </c>
      <c r="H169" s="93" t="b">
        <v>0</v>
      </c>
      <c r="I169" s="93" t="b">
        <v>0</v>
      </c>
      <c r="J169" s="93" t="b">
        <v>0</v>
      </c>
      <c r="K169" s="93" t="b">
        <v>0</v>
      </c>
      <c r="L169" s="93" t="b">
        <v>0</v>
      </c>
    </row>
    <row r="170" spans="1:12" ht="15">
      <c r="A170" s="93" t="s">
        <v>1008</v>
      </c>
      <c r="B170" s="93" t="s">
        <v>1009</v>
      </c>
      <c r="C170" s="93">
        <v>4</v>
      </c>
      <c r="D170" s="133">
        <v>0.006179850316208827</v>
      </c>
      <c r="E170" s="133">
        <v>2.020154031638333</v>
      </c>
      <c r="F170" s="93" t="s">
        <v>730</v>
      </c>
      <c r="G170" s="93" t="b">
        <v>0</v>
      </c>
      <c r="H170" s="93" t="b">
        <v>0</v>
      </c>
      <c r="I170" s="93" t="b">
        <v>0</v>
      </c>
      <c r="J170" s="93" t="b">
        <v>0</v>
      </c>
      <c r="K170" s="93" t="b">
        <v>0</v>
      </c>
      <c r="L170" s="93" t="b">
        <v>0</v>
      </c>
    </row>
    <row r="171" spans="1:12" ht="15">
      <c r="A171" s="93" t="s">
        <v>1009</v>
      </c>
      <c r="B171" s="93" t="s">
        <v>804</v>
      </c>
      <c r="C171" s="93">
        <v>4</v>
      </c>
      <c r="D171" s="133">
        <v>0.006179850316208827</v>
      </c>
      <c r="E171" s="133">
        <v>1.446122763910614</v>
      </c>
      <c r="F171" s="93" t="s">
        <v>730</v>
      </c>
      <c r="G171" s="93" t="b">
        <v>0</v>
      </c>
      <c r="H171" s="93" t="b">
        <v>0</v>
      </c>
      <c r="I171" s="93" t="b">
        <v>0</v>
      </c>
      <c r="J171" s="93" t="b">
        <v>0</v>
      </c>
      <c r="K171" s="93" t="b">
        <v>0</v>
      </c>
      <c r="L171" s="93" t="b">
        <v>0</v>
      </c>
    </row>
    <row r="172" spans="1:12" ht="15">
      <c r="A172" s="93" t="s">
        <v>804</v>
      </c>
      <c r="B172" s="93" t="s">
        <v>1010</v>
      </c>
      <c r="C172" s="93">
        <v>4</v>
      </c>
      <c r="D172" s="133">
        <v>0.006179850316208827</v>
      </c>
      <c r="E172" s="133">
        <v>1.446122763910614</v>
      </c>
      <c r="F172" s="93" t="s">
        <v>730</v>
      </c>
      <c r="G172" s="93" t="b">
        <v>0</v>
      </c>
      <c r="H172" s="93" t="b">
        <v>0</v>
      </c>
      <c r="I172" s="93" t="b">
        <v>0</v>
      </c>
      <c r="J172" s="93" t="b">
        <v>0</v>
      </c>
      <c r="K172" s="93" t="b">
        <v>0</v>
      </c>
      <c r="L172" s="93" t="b">
        <v>0</v>
      </c>
    </row>
    <row r="173" spans="1:12" ht="15">
      <c r="A173" s="93" t="s">
        <v>1010</v>
      </c>
      <c r="B173" s="93" t="s">
        <v>800</v>
      </c>
      <c r="C173" s="93">
        <v>4</v>
      </c>
      <c r="D173" s="133">
        <v>0.006179850316208827</v>
      </c>
      <c r="E173" s="133">
        <v>1.145092768246633</v>
      </c>
      <c r="F173" s="93" t="s">
        <v>730</v>
      </c>
      <c r="G173" s="93" t="b">
        <v>0</v>
      </c>
      <c r="H173" s="93" t="b">
        <v>0</v>
      </c>
      <c r="I173" s="93" t="b">
        <v>0</v>
      </c>
      <c r="J173" s="93" t="b">
        <v>0</v>
      </c>
      <c r="K173" s="93" t="b">
        <v>0</v>
      </c>
      <c r="L173" s="93" t="b">
        <v>0</v>
      </c>
    </row>
    <row r="174" spans="1:12" ht="15">
      <c r="A174" s="93" t="s">
        <v>800</v>
      </c>
      <c r="B174" s="93" t="s">
        <v>244</v>
      </c>
      <c r="C174" s="93">
        <v>4</v>
      </c>
      <c r="D174" s="133">
        <v>0.006179850316208827</v>
      </c>
      <c r="E174" s="133">
        <v>0.571061500518914</v>
      </c>
      <c r="F174" s="93" t="s">
        <v>730</v>
      </c>
      <c r="G174" s="93" t="b">
        <v>0</v>
      </c>
      <c r="H174" s="93" t="b">
        <v>0</v>
      </c>
      <c r="I174" s="93" t="b">
        <v>0</v>
      </c>
      <c r="J174" s="93" t="b">
        <v>0</v>
      </c>
      <c r="K174" s="93" t="b">
        <v>0</v>
      </c>
      <c r="L174" s="93" t="b">
        <v>0</v>
      </c>
    </row>
    <row r="175" spans="1:12" ht="15">
      <c r="A175" s="93" t="s">
        <v>244</v>
      </c>
      <c r="B175" s="93" t="s">
        <v>806</v>
      </c>
      <c r="C175" s="93">
        <v>4</v>
      </c>
      <c r="D175" s="133">
        <v>0.006179850316208827</v>
      </c>
      <c r="E175" s="133">
        <v>1.145092768246633</v>
      </c>
      <c r="F175" s="93" t="s">
        <v>730</v>
      </c>
      <c r="G175" s="93" t="b">
        <v>0</v>
      </c>
      <c r="H175" s="93" t="b">
        <v>0</v>
      </c>
      <c r="I175" s="93" t="b">
        <v>0</v>
      </c>
      <c r="J175" s="93" t="b">
        <v>0</v>
      </c>
      <c r="K175" s="93" t="b">
        <v>0</v>
      </c>
      <c r="L175" s="93" t="b">
        <v>0</v>
      </c>
    </row>
    <row r="176" spans="1:12" ht="15">
      <c r="A176" s="93" t="s">
        <v>806</v>
      </c>
      <c r="B176" s="93" t="s">
        <v>1011</v>
      </c>
      <c r="C176" s="93">
        <v>4</v>
      </c>
      <c r="D176" s="133">
        <v>0.006179850316208827</v>
      </c>
      <c r="E176" s="133">
        <v>1.5430327769186705</v>
      </c>
      <c r="F176" s="93" t="s">
        <v>730</v>
      </c>
      <c r="G176" s="93" t="b">
        <v>0</v>
      </c>
      <c r="H176" s="93" t="b">
        <v>0</v>
      </c>
      <c r="I176" s="93" t="b">
        <v>0</v>
      </c>
      <c r="J176" s="93" t="b">
        <v>1</v>
      </c>
      <c r="K176" s="93" t="b">
        <v>0</v>
      </c>
      <c r="L176" s="93" t="b">
        <v>0</v>
      </c>
    </row>
    <row r="177" spans="1:12" ht="15">
      <c r="A177" s="93" t="s">
        <v>1011</v>
      </c>
      <c r="B177" s="93" t="s">
        <v>240</v>
      </c>
      <c r="C177" s="93">
        <v>4</v>
      </c>
      <c r="D177" s="133">
        <v>0.006179850316208827</v>
      </c>
      <c r="E177" s="133">
        <v>1.446122763910614</v>
      </c>
      <c r="F177" s="93" t="s">
        <v>730</v>
      </c>
      <c r="G177" s="93" t="b">
        <v>1</v>
      </c>
      <c r="H177" s="93" t="b">
        <v>0</v>
      </c>
      <c r="I177" s="93" t="b">
        <v>0</v>
      </c>
      <c r="J177" s="93" t="b">
        <v>0</v>
      </c>
      <c r="K177" s="93" t="b">
        <v>0</v>
      </c>
      <c r="L177" s="93" t="b">
        <v>0</v>
      </c>
    </row>
    <row r="178" spans="1:12" ht="15">
      <c r="A178" s="93" t="s">
        <v>240</v>
      </c>
      <c r="B178" s="93" t="s">
        <v>806</v>
      </c>
      <c r="C178" s="93">
        <v>4</v>
      </c>
      <c r="D178" s="133">
        <v>0.006179850316208827</v>
      </c>
      <c r="E178" s="133">
        <v>1.145092768246633</v>
      </c>
      <c r="F178" s="93" t="s">
        <v>730</v>
      </c>
      <c r="G178" s="93" t="b">
        <v>0</v>
      </c>
      <c r="H178" s="93" t="b">
        <v>0</v>
      </c>
      <c r="I178" s="93" t="b">
        <v>0</v>
      </c>
      <c r="J178" s="93" t="b">
        <v>0</v>
      </c>
      <c r="K178" s="93" t="b">
        <v>0</v>
      </c>
      <c r="L178" s="93" t="b">
        <v>0</v>
      </c>
    </row>
    <row r="179" spans="1:12" ht="15">
      <c r="A179" s="93" t="s">
        <v>806</v>
      </c>
      <c r="B179" s="93" t="s">
        <v>1012</v>
      </c>
      <c r="C179" s="93">
        <v>4</v>
      </c>
      <c r="D179" s="133">
        <v>0.006179850316208827</v>
      </c>
      <c r="E179" s="133">
        <v>1.5430327769186705</v>
      </c>
      <c r="F179" s="93" t="s">
        <v>730</v>
      </c>
      <c r="G179" s="93" t="b">
        <v>0</v>
      </c>
      <c r="H179" s="93" t="b">
        <v>0</v>
      </c>
      <c r="I179" s="93" t="b">
        <v>0</v>
      </c>
      <c r="J179" s="93" t="b">
        <v>0</v>
      </c>
      <c r="K179" s="93" t="b">
        <v>0</v>
      </c>
      <c r="L179" s="93" t="b">
        <v>0</v>
      </c>
    </row>
    <row r="180" spans="1:12" ht="15">
      <c r="A180" s="93" t="s">
        <v>1012</v>
      </c>
      <c r="B180" s="93" t="s">
        <v>242</v>
      </c>
      <c r="C180" s="93">
        <v>4</v>
      </c>
      <c r="D180" s="133">
        <v>0.006179850316208827</v>
      </c>
      <c r="E180" s="133">
        <v>1.3434604220134663</v>
      </c>
      <c r="F180" s="93" t="s">
        <v>730</v>
      </c>
      <c r="G180" s="93" t="b">
        <v>0</v>
      </c>
      <c r="H180" s="93" t="b">
        <v>0</v>
      </c>
      <c r="I180" s="93" t="b">
        <v>0</v>
      </c>
      <c r="J180" s="93" t="b">
        <v>0</v>
      </c>
      <c r="K180" s="93" t="b">
        <v>0</v>
      </c>
      <c r="L180" s="93" t="b">
        <v>0</v>
      </c>
    </row>
    <row r="181" spans="1:12" ht="15">
      <c r="A181" s="93" t="s">
        <v>242</v>
      </c>
      <c r="B181" s="93" t="s">
        <v>1013</v>
      </c>
      <c r="C181" s="93">
        <v>4</v>
      </c>
      <c r="D181" s="133">
        <v>0.006179850316208827</v>
      </c>
      <c r="E181" s="133">
        <v>1.3434604220134663</v>
      </c>
      <c r="F181" s="93" t="s">
        <v>730</v>
      </c>
      <c r="G181" s="93" t="b">
        <v>0</v>
      </c>
      <c r="H181" s="93" t="b">
        <v>0</v>
      </c>
      <c r="I181" s="93" t="b">
        <v>0</v>
      </c>
      <c r="J181" s="93" t="b">
        <v>0</v>
      </c>
      <c r="K181" s="93" t="b">
        <v>0</v>
      </c>
      <c r="L181" s="93" t="b">
        <v>0</v>
      </c>
    </row>
    <row r="182" spans="1:12" ht="15">
      <c r="A182" s="93" t="s">
        <v>1013</v>
      </c>
      <c r="B182" s="93" t="s">
        <v>805</v>
      </c>
      <c r="C182" s="93">
        <v>4</v>
      </c>
      <c r="D182" s="133">
        <v>0.006179850316208827</v>
      </c>
      <c r="E182" s="133">
        <v>1.446122763910614</v>
      </c>
      <c r="F182" s="93" t="s">
        <v>730</v>
      </c>
      <c r="G182" s="93" t="b">
        <v>0</v>
      </c>
      <c r="H182" s="93" t="b">
        <v>0</v>
      </c>
      <c r="I182" s="93" t="b">
        <v>0</v>
      </c>
      <c r="J182" s="93" t="b">
        <v>0</v>
      </c>
      <c r="K182" s="93" t="b">
        <v>0</v>
      </c>
      <c r="L182" s="93" t="b">
        <v>0</v>
      </c>
    </row>
    <row r="183" spans="1:12" ht="15">
      <c r="A183" s="93" t="s">
        <v>805</v>
      </c>
      <c r="B183" s="93" t="s">
        <v>967</v>
      </c>
      <c r="C183" s="93">
        <v>4</v>
      </c>
      <c r="D183" s="133">
        <v>0.006179850316208827</v>
      </c>
      <c r="E183" s="133">
        <v>1.446122763910614</v>
      </c>
      <c r="F183" s="93" t="s">
        <v>730</v>
      </c>
      <c r="G183" s="93" t="b">
        <v>0</v>
      </c>
      <c r="H183" s="93" t="b">
        <v>0</v>
      </c>
      <c r="I183" s="93" t="b">
        <v>0</v>
      </c>
      <c r="J183" s="93" t="b">
        <v>0</v>
      </c>
      <c r="K183" s="93" t="b">
        <v>0</v>
      </c>
      <c r="L183" s="93" t="b">
        <v>0</v>
      </c>
    </row>
    <row r="184" spans="1:12" ht="15">
      <c r="A184" s="93" t="s">
        <v>967</v>
      </c>
      <c r="B184" s="93" t="s">
        <v>839</v>
      </c>
      <c r="C184" s="93">
        <v>4</v>
      </c>
      <c r="D184" s="133">
        <v>0.006179850316208827</v>
      </c>
      <c r="E184" s="133">
        <v>1.7191240359743516</v>
      </c>
      <c r="F184" s="93" t="s">
        <v>730</v>
      </c>
      <c r="G184" s="93" t="b">
        <v>0</v>
      </c>
      <c r="H184" s="93" t="b">
        <v>0</v>
      </c>
      <c r="I184" s="93" t="b">
        <v>0</v>
      </c>
      <c r="J184" s="93" t="b">
        <v>0</v>
      </c>
      <c r="K184" s="93" t="b">
        <v>0</v>
      </c>
      <c r="L184" s="93" t="b">
        <v>0</v>
      </c>
    </row>
    <row r="185" spans="1:12" ht="15">
      <c r="A185" s="93" t="s">
        <v>810</v>
      </c>
      <c r="B185" s="93" t="s">
        <v>801</v>
      </c>
      <c r="C185" s="93">
        <v>11</v>
      </c>
      <c r="D185" s="133">
        <v>0</v>
      </c>
      <c r="E185" s="133">
        <v>0.9223951421873302</v>
      </c>
      <c r="F185" s="93" t="s">
        <v>731</v>
      </c>
      <c r="G185" s="93" t="b">
        <v>0</v>
      </c>
      <c r="H185" s="93" t="b">
        <v>0</v>
      </c>
      <c r="I185" s="93" t="b">
        <v>0</v>
      </c>
      <c r="J185" s="93" t="b">
        <v>0</v>
      </c>
      <c r="K185" s="93" t="b">
        <v>0</v>
      </c>
      <c r="L185" s="93" t="b">
        <v>0</v>
      </c>
    </row>
    <row r="186" spans="1:12" ht="15">
      <c r="A186" s="93" t="s">
        <v>801</v>
      </c>
      <c r="B186" s="93" t="s">
        <v>811</v>
      </c>
      <c r="C186" s="93">
        <v>11</v>
      </c>
      <c r="D186" s="133">
        <v>0</v>
      </c>
      <c r="E186" s="133">
        <v>0.9223951421873302</v>
      </c>
      <c r="F186" s="93" t="s">
        <v>731</v>
      </c>
      <c r="G186" s="93" t="b">
        <v>0</v>
      </c>
      <c r="H186" s="93" t="b">
        <v>0</v>
      </c>
      <c r="I186" s="93" t="b">
        <v>0</v>
      </c>
      <c r="J186" s="93" t="b">
        <v>0</v>
      </c>
      <c r="K186" s="93" t="b">
        <v>0</v>
      </c>
      <c r="L186" s="93" t="b">
        <v>0</v>
      </c>
    </row>
    <row r="187" spans="1:12" ht="15">
      <c r="A187" s="93" t="s">
        <v>811</v>
      </c>
      <c r="B187" s="93" t="s">
        <v>801</v>
      </c>
      <c r="C187" s="93">
        <v>11</v>
      </c>
      <c r="D187" s="133">
        <v>0</v>
      </c>
      <c r="E187" s="133">
        <v>0.9223951421873302</v>
      </c>
      <c r="F187" s="93" t="s">
        <v>731</v>
      </c>
      <c r="G187" s="93" t="b">
        <v>0</v>
      </c>
      <c r="H187" s="93" t="b">
        <v>0</v>
      </c>
      <c r="I187" s="93" t="b">
        <v>0</v>
      </c>
      <c r="J187" s="93" t="b">
        <v>0</v>
      </c>
      <c r="K187" s="93" t="b">
        <v>0</v>
      </c>
      <c r="L187" s="93" t="b">
        <v>0</v>
      </c>
    </row>
    <row r="188" spans="1:12" ht="15">
      <c r="A188" s="93" t="s">
        <v>801</v>
      </c>
      <c r="B188" s="93" t="s">
        <v>812</v>
      </c>
      <c r="C188" s="93">
        <v>11</v>
      </c>
      <c r="D188" s="133">
        <v>0</v>
      </c>
      <c r="E188" s="133">
        <v>0.9223951421873302</v>
      </c>
      <c r="F188" s="93" t="s">
        <v>731</v>
      </c>
      <c r="G188" s="93" t="b">
        <v>0</v>
      </c>
      <c r="H188" s="93" t="b">
        <v>0</v>
      </c>
      <c r="I188" s="93" t="b">
        <v>0</v>
      </c>
      <c r="J188" s="93" t="b">
        <v>0</v>
      </c>
      <c r="K188" s="93" t="b">
        <v>0</v>
      </c>
      <c r="L188" s="93" t="b">
        <v>0</v>
      </c>
    </row>
    <row r="189" spans="1:12" ht="15">
      <c r="A189" s="93" t="s">
        <v>812</v>
      </c>
      <c r="B189" s="93" t="s">
        <v>813</v>
      </c>
      <c r="C189" s="93">
        <v>11</v>
      </c>
      <c r="D189" s="133">
        <v>0</v>
      </c>
      <c r="E189" s="133">
        <v>1.3995163969069928</v>
      </c>
      <c r="F189" s="93" t="s">
        <v>731</v>
      </c>
      <c r="G189" s="93" t="b">
        <v>0</v>
      </c>
      <c r="H189" s="93" t="b">
        <v>0</v>
      </c>
      <c r="I189" s="93" t="b">
        <v>0</v>
      </c>
      <c r="J189" s="93" t="b">
        <v>0</v>
      </c>
      <c r="K189" s="93" t="b">
        <v>0</v>
      </c>
      <c r="L189" s="93" t="b">
        <v>0</v>
      </c>
    </row>
    <row r="190" spans="1:12" ht="15">
      <c r="A190" s="93" t="s">
        <v>813</v>
      </c>
      <c r="B190" s="93" t="s">
        <v>814</v>
      </c>
      <c r="C190" s="93">
        <v>11</v>
      </c>
      <c r="D190" s="133">
        <v>0</v>
      </c>
      <c r="E190" s="133">
        <v>1.3995163969069928</v>
      </c>
      <c r="F190" s="93" t="s">
        <v>731</v>
      </c>
      <c r="G190" s="93" t="b">
        <v>0</v>
      </c>
      <c r="H190" s="93" t="b">
        <v>0</v>
      </c>
      <c r="I190" s="93" t="b">
        <v>0</v>
      </c>
      <c r="J190" s="93" t="b">
        <v>0</v>
      </c>
      <c r="K190" s="93" t="b">
        <v>0</v>
      </c>
      <c r="L190" s="93" t="b">
        <v>0</v>
      </c>
    </row>
    <row r="191" spans="1:12" ht="15">
      <c r="A191" s="93" t="s">
        <v>814</v>
      </c>
      <c r="B191" s="93" t="s">
        <v>801</v>
      </c>
      <c r="C191" s="93">
        <v>11</v>
      </c>
      <c r="D191" s="133">
        <v>0</v>
      </c>
      <c r="E191" s="133">
        <v>0.9223951421873302</v>
      </c>
      <c r="F191" s="93" t="s">
        <v>731</v>
      </c>
      <c r="G191" s="93" t="b">
        <v>0</v>
      </c>
      <c r="H191" s="93" t="b">
        <v>0</v>
      </c>
      <c r="I191" s="93" t="b">
        <v>0</v>
      </c>
      <c r="J191" s="93" t="b">
        <v>0</v>
      </c>
      <c r="K191" s="93" t="b">
        <v>0</v>
      </c>
      <c r="L191" s="93" t="b">
        <v>0</v>
      </c>
    </row>
    <row r="192" spans="1:12" ht="15">
      <c r="A192" s="93" t="s">
        <v>800</v>
      </c>
      <c r="B192" s="93" t="s">
        <v>815</v>
      </c>
      <c r="C192" s="93">
        <v>11</v>
      </c>
      <c r="D192" s="133">
        <v>0</v>
      </c>
      <c r="E192" s="133">
        <v>1.3995163969069928</v>
      </c>
      <c r="F192" s="93" t="s">
        <v>731</v>
      </c>
      <c r="G192" s="93" t="b">
        <v>0</v>
      </c>
      <c r="H192" s="93" t="b">
        <v>0</v>
      </c>
      <c r="I192" s="93" t="b">
        <v>0</v>
      </c>
      <c r="J192" s="93" t="b">
        <v>0</v>
      </c>
      <c r="K192" s="93" t="b">
        <v>0</v>
      </c>
      <c r="L192" s="93" t="b">
        <v>0</v>
      </c>
    </row>
    <row r="193" spans="1:12" ht="15">
      <c r="A193" s="93" t="s">
        <v>815</v>
      </c>
      <c r="B193" s="93" t="s">
        <v>816</v>
      </c>
      <c r="C193" s="93">
        <v>11</v>
      </c>
      <c r="D193" s="133">
        <v>0</v>
      </c>
      <c r="E193" s="133">
        <v>1.3995163969069928</v>
      </c>
      <c r="F193" s="93" t="s">
        <v>731</v>
      </c>
      <c r="G193" s="93" t="b">
        <v>0</v>
      </c>
      <c r="H193" s="93" t="b">
        <v>0</v>
      </c>
      <c r="I193" s="93" t="b">
        <v>0</v>
      </c>
      <c r="J193" s="93" t="b">
        <v>0</v>
      </c>
      <c r="K193" s="93" t="b">
        <v>0</v>
      </c>
      <c r="L193" s="93" t="b">
        <v>0</v>
      </c>
    </row>
    <row r="194" spans="1:12" ht="15">
      <c r="A194" s="93" t="s">
        <v>816</v>
      </c>
      <c r="B194" s="93" t="s">
        <v>985</v>
      </c>
      <c r="C194" s="93">
        <v>11</v>
      </c>
      <c r="D194" s="133">
        <v>0</v>
      </c>
      <c r="E194" s="133">
        <v>1.3995163969069928</v>
      </c>
      <c r="F194" s="93" t="s">
        <v>731</v>
      </c>
      <c r="G194" s="93" t="b">
        <v>0</v>
      </c>
      <c r="H194" s="93" t="b">
        <v>0</v>
      </c>
      <c r="I194" s="93" t="b">
        <v>0</v>
      </c>
      <c r="J194" s="93" t="b">
        <v>0</v>
      </c>
      <c r="K194" s="93" t="b">
        <v>0</v>
      </c>
      <c r="L194" s="93" t="b">
        <v>0</v>
      </c>
    </row>
    <row r="195" spans="1:12" ht="15">
      <c r="A195" s="93" t="s">
        <v>985</v>
      </c>
      <c r="B195" s="93" t="s">
        <v>802</v>
      </c>
      <c r="C195" s="93">
        <v>11</v>
      </c>
      <c r="D195" s="133">
        <v>0</v>
      </c>
      <c r="E195" s="133">
        <v>1.3995163969069928</v>
      </c>
      <c r="F195" s="93" t="s">
        <v>731</v>
      </c>
      <c r="G195" s="93" t="b">
        <v>0</v>
      </c>
      <c r="H195" s="93" t="b">
        <v>0</v>
      </c>
      <c r="I195" s="93" t="b">
        <v>0</v>
      </c>
      <c r="J195" s="93" t="b">
        <v>0</v>
      </c>
      <c r="K195" s="93" t="b">
        <v>0</v>
      </c>
      <c r="L195" s="93" t="b">
        <v>0</v>
      </c>
    </row>
    <row r="196" spans="1:12" ht="15">
      <c r="A196" s="93" t="s">
        <v>802</v>
      </c>
      <c r="B196" s="93" t="s">
        <v>971</v>
      </c>
      <c r="C196" s="93">
        <v>11</v>
      </c>
      <c r="D196" s="133">
        <v>0</v>
      </c>
      <c r="E196" s="133">
        <v>1.3995163969069928</v>
      </c>
      <c r="F196" s="93" t="s">
        <v>731</v>
      </c>
      <c r="G196" s="93" t="b">
        <v>0</v>
      </c>
      <c r="H196" s="93" t="b">
        <v>0</v>
      </c>
      <c r="I196" s="93" t="b">
        <v>0</v>
      </c>
      <c r="J196" s="93" t="b">
        <v>0</v>
      </c>
      <c r="K196" s="93" t="b">
        <v>0</v>
      </c>
      <c r="L196" s="93" t="b">
        <v>0</v>
      </c>
    </row>
    <row r="197" spans="1:12" ht="15">
      <c r="A197" s="93" t="s">
        <v>971</v>
      </c>
      <c r="B197" s="93" t="s">
        <v>238</v>
      </c>
      <c r="C197" s="93">
        <v>11</v>
      </c>
      <c r="D197" s="133">
        <v>0</v>
      </c>
      <c r="E197" s="133">
        <v>1.3995163969069928</v>
      </c>
      <c r="F197" s="93" t="s">
        <v>731</v>
      </c>
      <c r="G197" s="93" t="b">
        <v>0</v>
      </c>
      <c r="H197" s="93" t="b">
        <v>0</v>
      </c>
      <c r="I197" s="93" t="b">
        <v>0</v>
      </c>
      <c r="J197" s="93" t="b">
        <v>0</v>
      </c>
      <c r="K197" s="93" t="b">
        <v>0</v>
      </c>
      <c r="L197" s="93" t="b">
        <v>0</v>
      </c>
    </row>
    <row r="198" spans="1:12" ht="15">
      <c r="A198" s="93" t="s">
        <v>986</v>
      </c>
      <c r="B198" s="93" t="s">
        <v>987</v>
      </c>
      <c r="C198" s="93">
        <v>11</v>
      </c>
      <c r="D198" s="133">
        <v>0</v>
      </c>
      <c r="E198" s="133">
        <v>1.3995163969069928</v>
      </c>
      <c r="F198" s="93" t="s">
        <v>731</v>
      </c>
      <c r="G198" s="93" t="b">
        <v>0</v>
      </c>
      <c r="H198" s="93" t="b">
        <v>0</v>
      </c>
      <c r="I198" s="93" t="b">
        <v>0</v>
      </c>
      <c r="J198" s="93" t="b">
        <v>0</v>
      </c>
      <c r="K198" s="93" t="b">
        <v>0</v>
      </c>
      <c r="L198" s="93" t="b">
        <v>0</v>
      </c>
    </row>
    <row r="199" spans="1:12" ht="15">
      <c r="A199" s="93" t="s">
        <v>987</v>
      </c>
      <c r="B199" s="93" t="s">
        <v>988</v>
      </c>
      <c r="C199" s="93">
        <v>11</v>
      </c>
      <c r="D199" s="133">
        <v>0</v>
      </c>
      <c r="E199" s="133">
        <v>1.3995163969069928</v>
      </c>
      <c r="F199" s="93" t="s">
        <v>731</v>
      </c>
      <c r="G199" s="93" t="b">
        <v>0</v>
      </c>
      <c r="H199" s="93" t="b">
        <v>0</v>
      </c>
      <c r="I199" s="93" t="b">
        <v>0</v>
      </c>
      <c r="J199" s="93" t="b">
        <v>0</v>
      </c>
      <c r="K199" s="93" t="b">
        <v>0</v>
      </c>
      <c r="L199" s="93" t="b">
        <v>0</v>
      </c>
    </row>
    <row r="200" spans="1:12" ht="15">
      <c r="A200" s="93" t="s">
        <v>988</v>
      </c>
      <c r="B200" s="93" t="s">
        <v>989</v>
      </c>
      <c r="C200" s="93">
        <v>11</v>
      </c>
      <c r="D200" s="133">
        <v>0</v>
      </c>
      <c r="E200" s="133">
        <v>1.3995163969069928</v>
      </c>
      <c r="F200" s="93" t="s">
        <v>731</v>
      </c>
      <c r="G200" s="93" t="b">
        <v>0</v>
      </c>
      <c r="H200" s="93" t="b">
        <v>0</v>
      </c>
      <c r="I200" s="93" t="b">
        <v>0</v>
      </c>
      <c r="J200" s="93" t="b">
        <v>0</v>
      </c>
      <c r="K200" s="93" t="b">
        <v>0</v>
      </c>
      <c r="L200" s="93" t="b">
        <v>0</v>
      </c>
    </row>
    <row r="201" spans="1:12" ht="15">
      <c r="A201" s="93" t="s">
        <v>989</v>
      </c>
      <c r="B201" s="93" t="s">
        <v>967</v>
      </c>
      <c r="C201" s="93">
        <v>11</v>
      </c>
      <c r="D201" s="133">
        <v>0</v>
      </c>
      <c r="E201" s="133">
        <v>1.3995163969069928</v>
      </c>
      <c r="F201" s="93" t="s">
        <v>731</v>
      </c>
      <c r="G201" s="93" t="b">
        <v>0</v>
      </c>
      <c r="H201" s="93" t="b">
        <v>0</v>
      </c>
      <c r="I201" s="93" t="b">
        <v>0</v>
      </c>
      <c r="J201" s="93" t="b">
        <v>0</v>
      </c>
      <c r="K201" s="93" t="b">
        <v>0</v>
      </c>
      <c r="L201" s="93" t="b">
        <v>0</v>
      </c>
    </row>
    <row r="202" spans="1:12" ht="15">
      <c r="A202" s="93" t="s">
        <v>967</v>
      </c>
      <c r="B202" s="93" t="s">
        <v>990</v>
      </c>
      <c r="C202" s="93">
        <v>11</v>
      </c>
      <c r="D202" s="133">
        <v>0</v>
      </c>
      <c r="E202" s="133">
        <v>1.3995163969069928</v>
      </c>
      <c r="F202" s="93" t="s">
        <v>731</v>
      </c>
      <c r="G202" s="93" t="b">
        <v>0</v>
      </c>
      <c r="H202" s="93" t="b">
        <v>0</v>
      </c>
      <c r="I202" s="93" t="b">
        <v>0</v>
      </c>
      <c r="J202" s="93" t="b">
        <v>0</v>
      </c>
      <c r="K202" s="93" t="b">
        <v>0</v>
      </c>
      <c r="L202" s="93" t="b">
        <v>0</v>
      </c>
    </row>
    <row r="203" spans="1:12" ht="15">
      <c r="A203" s="93" t="s">
        <v>990</v>
      </c>
      <c r="B203" s="93" t="s">
        <v>991</v>
      </c>
      <c r="C203" s="93">
        <v>11</v>
      </c>
      <c r="D203" s="133">
        <v>0</v>
      </c>
      <c r="E203" s="133">
        <v>1.3995163969069928</v>
      </c>
      <c r="F203" s="93" t="s">
        <v>731</v>
      </c>
      <c r="G203" s="93" t="b">
        <v>0</v>
      </c>
      <c r="H203" s="93" t="b">
        <v>0</v>
      </c>
      <c r="I203" s="93" t="b">
        <v>0</v>
      </c>
      <c r="J203" s="93" t="b">
        <v>0</v>
      </c>
      <c r="K203" s="93" t="b">
        <v>0</v>
      </c>
      <c r="L203" s="93" t="b">
        <v>0</v>
      </c>
    </row>
    <row r="204" spans="1:12" ht="15">
      <c r="A204" s="93" t="s">
        <v>809</v>
      </c>
      <c r="B204" s="93" t="s">
        <v>782</v>
      </c>
      <c r="C204" s="93">
        <v>10</v>
      </c>
      <c r="D204" s="133">
        <v>0.001442253838265682</v>
      </c>
      <c r="E204" s="133">
        <v>1.3995163969069926</v>
      </c>
      <c r="F204" s="93" t="s">
        <v>731</v>
      </c>
      <c r="G204" s="93" t="b">
        <v>0</v>
      </c>
      <c r="H204" s="93" t="b">
        <v>0</v>
      </c>
      <c r="I204" s="93" t="b">
        <v>0</v>
      </c>
      <c r="J204" s="93" t="b">
        <v>0</v>
      </c>
      <c r="K204" s="93" t="b">
        <v>0</v>
      </c>
      <c r="L204" s="93" t="b">
        <v>0</v>
      </c>
    </row>
    <row r="205" spans="1:12" ht="15">
      <c r="A205" s="93" t="s">
        <v>782</v>
      </c>
      <c r="B205" s="93" t="s">
        <v>810</v>
      </c>
      <c r="C205" s="93">
        <v>10</v>
      </c>
      <c r="D205" s="133">
        <v>0.001442253838265682</v>
      </c>
      <c r="E205" s="133">
        <v>1.3995163969069926</v>
      </c>
      <c r="F205" s="93" t="s">
        <v>731</v>
      </c>
      <c r="G205" s="93" t="b">
        <v>0</v>
      </c>
      <c r="H205" s="93" t="b">
        <v>0</v>
      </c>
      <c r="I205" s="93" t="b">
        <v>0</v>
      </c>
      <c r="J205" s="93" t="b">
        <v>0</v>
      </c>
      <c r="K205" s="93" t="b">
        <v>0</v>
      </c>
      <c r="L205" s="93" t="b">
        <v>0</v>
      </c>
    </row>
    <row r="206" spans="1:12" ht="15">
      <c r="A206" s="93" t="s">
        <v>801</v>
      </c>
      <c r="B206" s="93" t="s">
        <v>276</v>
      </c>
      <c r="C206" s="93">
        <v>10</v>
      </c>
      <c r="D206" s="133">
        <v>0.001442253838265682</v>
      </c>
      <c r="E206" s="133">
        <v>0.9223951421873302</v>
      </c>
      <c r="F206" s="93" t="s">
        <v>731</v>
      </c>
      <c r="G206" s="93" t="b">
        <v>0</v>
      </c>
      <c r="H206" s="93" t="b">
        <v>0</v>
      </c>
      <c r="I206" s="93" t="b">
        <v>0</v>
      </c>
      <c r="J206" s="93" t="b">
        <v>0</v>
      </c>
      <c r="K206" s="93" t="b">
        <v>0</v>
      </c>
      <c r="L206" s="93" t="b">
        <v>0</v>
      </c>
    </row>
    <row r="207" spans="1:12" ht="15">
      <c r="A207" s="93" t="s">
        <v>276</v>
      </c>
      <c r="B207" s="93" t="s">
        <v>992</v>
      </c>
      <c r="C207" s="93">
        <v>10</v>
      </c>
      <c r="D207" s="133">
        <v>0.001442253838265682</v>
      </c>
      <c r="E207" s="133">
        <v>1.4409090820652177</v>
      </c>
      <c r="F207" s="93" t="s">
        <v>731</v>
      </c>
      <c r="G207" s="93" t="b">
        <v>0</v>
      </c>
      <c r="H207" s="93" t="b">
        <v>0</v>
      </c>
      <c r="I207" s="93" t="b">
        <v>0</v>
      </c>
      <c r="J207" s="93" t="b">
        <v>0</v>
      </c>
      <c r="K207" s="93" t="b">
        <v>0</v>
      </c>
      <c r="L207" s="93" t="b">
        <v>0</v>
      </c>
    </row>
    <row r="208" spans="1:12" ht="15">
      <c r="A208" s="93" t="s">
        <v>992</v>
      </c>
      <c r="B208" s="93" t="s">
        <v>800</v>
      </c>
      <c r="C208" s="93">
        <v>10</v>
      </c>
      <c r="D208" s="133">
        <v>0.001442253838265682</v>
      </c>
      <c r="E208" s="133">
        <v>1.3995163969069926</v>
      </c>
      <c r="F208" s="93" t="s">
        <v>731</v>
      </c>
      <c r="G208" s="93" t="b">
        <v>0</v>
      </c>
      <c r="H208" s="93" t="b">
        <v>0</v>
      </c>
      <c r="I208" s="93" t="b">
        <v>0</v>
      </c>
      <c r="J208" s="93" t="b">
        <v>0</v>
      </c>
      <c r="K208" s="93" t="b">
        <v>0</v>
      </c>
      <c r="L208" s="93" t="b">
        <v>0</v>
      </c>
    </row>
    <row r="209" spans="1:12" ht="15">
      <c r="A209" s="93" t="s">
        <v>238</v>
      </c>
      <c r="B209" s="93" t="s">
        <v>986</v>
      </c>
      <c r="C209" s="93">
        <v>10</v>
      </c>
      <c r="D209" s="133">
        <v>0.001442253838265682</v>
      </c>
      <c r="E209" s="133">
        <v>1.3581237117487677</v>
      </c>
      <c r="F209" s="93" t="s">
        <v>731</v>
      </c>
      <c r="G209" s="93" t="b">
        <v>0</v>
      </c>
      <c r="H209" s="93" t="b">
        <v>0</v>
      </c>
      <c r="I209" s="93" t="b">
        <v>0</v>
      </c>
      <c r="J209" s="93" t="b">
        <v>0</v>
      </c>
      <c r="K209" s="93" t="b">
        <v>0</v>
      </c>
      <c r="L209" s="93" t="b">
        <v>0</v>
      </c>
    </row>
    <row r="210" spans="1:12" ht="15">
      <c r="A210" s="93" t="s">
        <v>819</v>
      </c>
      <c r="B210" s="93" t="s">
        <v>820</v>
      </c>
      <c r="C210" s="93">
        <v>2</v>
      </c>
      <c r="D210" s="133">
        <v>0</v>
      </c>
      <c r="E210" s="133">
        <v>1.3222192947339193</v>
      </c>
      <c r="F210" s="93" t="s">
        <v>733</v>
      </c>
      <c r="G210" s="93" t="b">
        <v>0</v>
      </c>
      <c r="H210" s="93" t="b">
        <v>0</v>
      </c>
      <c r="I210" s="93" t="b">
        <v>0</v>
      </c>
      <c r="J210" s="93" t="b">
        <v>0</v>
      </c>
      <c r="K210" s="93" t="b">
        <v>0</v>
      </c>
      <c r="L210" s="93" t="b">
        <v>0</v>
      </c>
    </row>
    <row r="211" spans="1:12" ht="15">
      <c r="A211" s="93" t="s">
        <v>820</v>
      </c>
      <c r="B211" s="93" t="s">
        <v>821</v>
      </c>
      <c r="C211" s="93">
        <v>2</v>
      </c>
      <c r="D211" s="133">
        <v>0</v>
      </c>
      <c r="E211" s="133">
        <v>1.3222192947339193</v>
      </c>
      <c r="F211" s="93" t="s">
        <v>733</v>
      </c>
      <c r="G211" s="93" t="b">
        <v>0</v>
      </c>
      <c r="H211" s="93" t="b">
        <v>0</v>
      </c>
      <c r="I211" s="93" t="b">
        <v>0</v>
      </c>
      <c r="J211" s="93" t="b">
        <v>0</v>
      </c>
      <c r="K211" s="93" t="b">
        <v>0</v>
      </c>
      <c r="L211" s="93" t="b">
        <v>0</v>
      </c>
    </row>
    <row r="212" spans="1:12" ht="15">
      <c r="A212" s="93" t="s">
        <v>821</v>
      </c>
      <c r="B212" s="93" t="s">
        <v>822</v>
      </c>
      <c r="C212" s="93">
        <v>2</v>
      </c>
      <c r="D212" s="133">
        <v>0</v>
      </c>
      <c r="E212" s="133">
        <v>1.3222192947339193</v>
      </c>
      <c r="F212" s="93" t="s">
        <v>733</v>
      </c>
      <c r="G212" s="93" t="b">
        <v>0</v>
      </c>
      <c r="H212" s="93" t="b">
        <v>0</v>
      </c>
      <c r="I212" s="93" t="b">
        <v>0</v>
      </c>
      <c r="J212" s="93" t="b">
        <v>0</v>
      </c>
      <c r="K212" s="93" t="b">
        <v>0</v>
      </c>
      <c r="L212" s="93" t="b">
        <v>0</v>
      </c>
    </row>
    <row r="213" spans="1:12" ht="15">
      <c r="A213" s="93" t="s">
        <v>822</v>
      </c>
      <c r="B213" s="93" t="s">
        <v>823</v>
      </c>
      <c r="C213" s="93">
        <v>2</v>
      </c>
      <c r="D213" s="133">
        <v>0</v>
      </c>
      <c r="E213" s="133">
        <v>1.3222192947339193</v>
      </c>
      <c r="F213" s="93" t="s">
        <v>733</v>
      </c>
      <c r="G213" s="93" t="b">
        <v>0</v>
      </c>
      <c r="H213" s="93" t="b">
        <v>0</v>
      </c>
      <c r="I213" s="93" t="b">
        <v>0</v>
      </c>
      <c r="J213" s="93" t="b">
        <v>0</v>
      </c>
      <c r="K213" s="93" t="b">
        <v>0</v>
      </c>
      <c r="L213" s="93" t="b">
        <v>0</v>
      </c>
    </row>
    <row r="214" spans="1:12" ht="15">
      <c r="A214" s="93" t="s">
        <v>823</v>
      </c>
      <c r="B214" s="93" t="s">
        <v>824</v>
      </c>
      <c r="C214" s="93">
        <v>2</v>
      </c>
      <c r="D214" s="133">
        <v>0</v>
      </c>
      <c r="E214" s="133">
        <v>1.3222192947339193</v>
      </c>
      <c r="F214" s="93" t="s">
        <v>733</v>
      </c>
      <c r="G214" s="93" t="b">
        <v>0</v>
      </c>
      <c r="H214" s="93" t="b">
        <v>0</v>
      </c>
      <c r="I214" s="93" t="b">
        <v>0</v>
      </c>
      <c r="J214" s="93" t="b">
        <v>0</v>
      </c>
      <c r="K214" s="93" t="b">
        <v>0</v>
      </c>
      <c r="L214" s="93" t="b">
        <v>0</v>
      </c>
    </row>
    <row r="215" spans="1:12" ht="15">
      <c r="A215" s="93" t="s">
        <v>824</v>
      </c>
      <c r="B215" s="93" t="s">
        <v>825</v>
      </c>
      <c r="C215" s="93">
        <v>2</v>
      </c>
      <c r="D215" s="133">
        <v>0</v>
      </c>
      <c r="E215" s="133">
        <v>1.3222192947339193</v>
      </c>
      <c r="F215" s="93" t="s">
        <v>733</v>
      </c>
      <c r="G215" s="93" t="b">
        <v>0</v>
      </c>
      <c r="H215" s="93" t="b">
        <v>0</v>
      </c>
      <c r="I215" s="93" t="b">
        <v>0</v>
      </c>
      <c r="J215" s="93" t="b">
        <v>0</v>
      </c>
      <c r="K215" s="93" t="b">
        <v>0</v>
      </c>
      <c r="L215" s="93" t="b">
        <v>0</v>
      </c>
    </row>
    <row r="216" spans="1:12" ht="15">
      <c r="A216" s="93" t="s">
        <v>825</v>
      </c>
      <c r="B216" s="93" t="s">
        <v>826</v>
      </c>
      <c r="C216" s="93">
        <v>2</v>
      </c>
      <c r="D216" s="133">
        <v>0</v>
      </c>
      <c r="E216" s="133">
        <v>1.3222192947339193</v>
      </c>
      <c r="F216" s="93" t="s">
        <v>733</v>
      </c>
      <c r="G216" s="93" t="b">
        <v>0</v>
      </c>
      <c r="H216" s="93" t="b">
        <v>0</v>
      </c>
      <c r="I216" s="93" t="b">
        <v>0</v>
      </c>
      <c r="J216" s="93" t="b">
        <v>0</v>
      </c>
      <c r="K216" s="93" t="b">
        <v>0</v>
      </c>
      <c r="L216" s="93" t="b">
        <v>0</v>
      </c>
    </row>
    <row r="217" spans="1:12" ht="15">
      <c r="A217" s="93" t="s">
        <v>826</v>
      </c>
      <c r="B217" s="93" t="s">
        <v>827</v>
      </c>
      <c r="C217" s="93">
        <v>2</v>
      </c>
      <c r="D217" s="133">
        <v>0</v>
      </c>
      <c r="E217" s="133">
        <v>1.3222192947339193</v>
      </c>
      <c r="F217" s="93" t="s">
        <v>733</v>
      </c>
      <c r="G217" s="93" t="b">
        <v>0</v>
      </c>
      <c r="H217" s="93" t="b">
        <v>0</v>
      </c>
      <c r="I217" s="93" t="b">
        <v>0</v>
      </c>
      <c r="J217" s="93" t="b">
        <v>0</v>
      </c>
      <c r="K217" s="93" t="b">
        <v>0</v>
      </c>
      <c r="L217" s="93" t="b">
        <v>0</v>
      </c>
    </row>
    <row r="218" spans="1:12" ht="15">
      <c r="A218" s="93" t="s">
        <v>827</v>
      </c>
      <c r="B218" s="93" t="s">
        <v>828</v>
      </c>
      <c r="C218" s="93">
        <v>2</v>
      </c>
      <c r="D218" s="133">
        <v>0</v>
      </c>
      <c r="E218" s="133">
        <v>1.3222192947339193</v>
      </c>
      <c r="F218" s="93" t="s">
        <v>733</v>
      </c>
      <c r="G218" s="93" t="b">
        <v>0</v>
      </c>
      <c r="H218" s="93" t="b">
        <v>0</v>
      </c>
      <c r="I218" s="93" t="b">
        <v>0</v>
      </c>
      <c r="J218" s="93" t="b">
        <v>0</v>
      </c>
      <c r="K218" s="93" t="b">
        <v>0</v>
      </c>
      <c r="L218" s="93" t="b">
        <v>0</v>
      </c>
    </row>
    <row r="219" spans="1:12" ht="15">
      <c r="A219" s="93" t="s">
        <v>828</v>
      </c>
      <c r="B219" s="93" t="s">
        <v>1020</v>
      </c>
      <c r="C219" s="93">
        <v>2</v>
      </c>
      <c r="D219" s="133">
        <v>0</v>
      </c>
      <c r="E219" s="133">
        <v>1.3222192947339193</v>
      </c>
      <c r="F219" s="93" t="s">
        <v>733</v>
      </c>
      <c r="G219" s="93" t="b">
        <v>0</v>
      </c>
      <c r="H219" s="93" t="b">
        <v>0</v>
      </c>
      <c r="I219" s="93" t="b">
        <v>0</v>
      </c>
      <c r="J219" s="93" t="b">
        <v>0</v>
      </c>
      <c r="K219" s="93" t="b">
        <v>0</v>
      </c>
      <c r="L219" s="93" t="b">
        <v>0</v>
      </c>
    </row>
    <row r="220" spans="1:12" ht="15">
      <c r="A220" s="93" t="s">
        <v>1020</v>
      </c>
      <c r="B220" s="93" t="s">
        <v>1021</v>
      </c>
      <c r="C220" s="93">
        <v>2</v>
      </c>
      <c r="D220" s="133">
        <v>0</v>
      </c>
      <c r="E220" s="133">
        <v>1.3222192947339193</v>
      </c>
      <c r="F220" s="93" t="s">
        <v>733</v>
      </c>
      <c r="G220" s="93" t="b">
        <v>0</v>
      </c>
      <c r="H220" s="93" t="b">
        <v>0</v>
      </c>
      <c r="I220" s="93" t="b">
        <v>0</v>
      </c>
      <c r="J220" s="93" t="b">
        <v>0</v>
      </c>
      <c r="K220" s="93" t="b">
        <v>0</v>
      </c>
      <c r="L220" s="93" t="b">
        <v>0</v>
      </c>
    </row>
    <row r="221" spans="1:12" ht="15">
      <c r="A221" s="93" t="s">
        <v>1021</v>
      </c>
      <c r="B221" s="93" t="s">
        <v>1022</v>
      </c>
      <c r="C221" s="93">
        <v>2</v>
      </c>
      <c r="D221" s="133">
        <v>0</v>
      </c>
      <c r="E221" s="133">
        <v>1.3222192947339193</v>
      </c>
      <c r="F221" s="93" t="s">
        <v>733</v>
      </c>
      <c r="G221" s="93" t="b">
        <v>0</v>
      </c>
      <c r="H221" s="93" t="b">
        <v>0</v>
      </c>
      <c r="I221" s="93" t="b">
        <v>0</v>
      </c>
      <c r="J221" s="93" t="b">
        <v>0</v>
      </c>
      <c r="K221" s="93" t="b">
        <v>0</v>
      </c>
      <c r="L221" s="93" t="b">
        <v>0</v>
      </c>
    </row>
    <row r="222" spans="1:12" ht="15">
      <c r="A222" s="93" t="s">
        <v>1022</v>
      </c>
      <c r="B222" s="93" t="s">
        <v>1023</v>
      </c>
      <c r="C222" s="93">
        <v>2</v>
      </c>
      <c r="D222" s="133">
        <v>0</v>
      </c>
      <c r="E222" s="133">
        <v>1.3222192947339193</v>
      </c>
      <c r="F222" s="93" t="s">
        <v>733</v>
      </c>
      <c r="G222" s="93" t="b">
        <v>0</v>
      </c>
      <c r="H222" s="93" t="b">
        <v>0</v>
      </c>
      <c r="I222" s="93" t="b">
        <v>0</v>
      </c>
      <c r="J222" s="93" t="b">
        <v>0</v>
      </c>
      <c r="K222" s="93" t="b">
        <v>0</v>
      </c>
      <c r="L222" s="93" t="b">
        <v>0</v>
      </c>
    </row>
    <row r="223" spans="1:12" ht="15">
      <c r="A223" s="93" t="s">
        <v>1023</v>
      </c>
      <c r="B223" s="93" t="s">
        <v>1024</v>
      </c>
      <c r="C223" s="93">
        <v>2</v>
      </c>
      <c r="D223" s="133">
        <v>0</v>
      </c>
      <c r="E223" s="133">
        <v>1.3222192947339193</v>
      </c>
      <c r="F223" s="93" t="s">
        <v>733</v>
      </c>
      <c r="G223" s="93" t="b">
        <v>0</v>
      </c>
      <c r="H223" s="93" t="b">
        <v>0</v>
      </c>
      <c r="I223" s="93" t="b">
        <v>0</v>
      </c>
      <c r="J223" s="93" t="b">
        <v>0</v>
      </c>
      <c r="K223" s="93" t="b">
        <v>0</v>
      </c>
      <c r="L223" s="93" t="b">
        <v>0</v>
      </c>
    </row>
    <row r="224" spans="1:12" ht="15">
      <c r="A224" s="93" t="s">
        <v>1024</v>
      </c>
      <c r="B224" s="93" t="s">
        <v>1025</v>
      </c>
      <c r="C224" s="93">
        <v>2</v>
      </c>
      <c r="D224" s="133">
        <v>0</v>
      </c>
      <c r="E224" s="133">
        <v>1.3222192947339193</v>
      </c>
      <c r="F224" s="93" t="s">
        <v>733</v>
      </c>
      <c r="G224" s="93" t="b">
        <v>0</v>
      </c>
      <c r="H224" s="93" t="b">
        <v>0</v>
      </c>
      <c r="I224" s="93" t="b">
        <v>0</v>
      </c>
      <c r="J224" s="93" t="b">
        <v>0</v>
      </c>
      <c r="K224" s="93" t="b">
        <v>0</v>
      </c>
      <c r="L224" s="93" t="b">
        <v>0</v>
      </c>
    </row>
    <row r="225" spans="1:12" ht="15">
      <c r="A225" s="93" t="s">
        <v>1025</v>
      </c>
      <c r="B225" s="93" t="s">
        <v>1026</v>
      </c>
      <c r="C225" s="93">
        <v>2</v>
      </c>
      <c r="D225" s="133">
        <v>0</v>
      </c>
      <c r="E225" s="133">
        <v>1.3222192947339193</v>
      </c>
      <c r="F225" s="93" t="s">
        <v>733</v>
      </c>
      <c r="G225" s="93" t="b">
        <v>0</v>
      </c>
      <c r="H225" s="93" t="b">
        <v>0</v>
      </c>
      <c r="I225" s="93" t="b">
        <v>0</v>
      </c>
      <c r="J225" s="93" t="b">
        <v>0</v>
      </c>
      <c r="K225" s="93" t="b">
        <v>0</v>
      </c>
      <c r="L225" s="93" t="b">
        <v>0</v>
      </c>
    </row>
    <row r="226" spans="1:12" ht="15">
      <c r="A226" s="93" t="s">
        <v>1026</v>
      </c>
      <c r="B226" s="93" t="s">
        <v>1027</v>
      </c>
      <c r="C226" s="93">
        <v>2</v>
      </c>
      <c r="D226" s="133">
        <v>0</v>
      </c>
      <c r="E226" s="133">
        <v>1.3222192947339193</v>
      </c>
      <c r="F226" s="93" t="s">
        <v>733</v>
      </c>
      <c r="G226" s="93" t="b">
        <v>0</v>
      </c>
      <c r="H226" s="93" t="b">
        <v>0</v>
      </c>
      <c r="I226" s="93" t="b">
        <v>0</v>
      </c>
      <c r="J226" s="93" t="b">
        <v>0</v>
      </c>
      <c r="K226" s="93" t="b">
        <v>0</v>
      </c>
      <c r="L226" s="93" t="b">
        <v>0</v>
      </c>
    </row>
    <row r="227" spans="1:12" ht="15">
      <c r="A227" s="93" t="s">
        <v>1027</v>
      </c>
      <c r="B227" s="93" t="s">
        <v>1028</v>
      </c>
      <c r="C227" s="93">
        <v>2</v>
      </c>
      <c r="D227" s="133">
        <v>0</v>
      </c>
      <c r="E227" s="133">
        <v>1.3222192947339193</v>
      </c>
      <c r="F227" s="93" t="s">
        <v>733</v>
      </c>
      <c r="G227" s="93" t="b">
        <v>0</v>
      </c>
      <c r="H227" s="93" t="b">
        <v>0</v>
      </c>
      <c r="I227" s="93" t="b">
        <v>0</v>
      </c>
      <c r="J227" s="93" t="b">
        <v>0</v>
      </c>
      <c r="K227" s="93" t="b">
        <v>0</v>
      </c>
      <c r="L227" s="93" t="b">
        <v>0</v>
      </c>
    </row>
    <row r="228" spans="1:12" ht="15">
      <c r="A228" s="93" t="s">
        <v>1028</v>
      </c>
      <c r="B228" s="93" t="s">
        <v>246</v>
      </c>
      <c r="C228" s="93">
        <v>2</v>
      </c>
      <c r="D228" s="133">
        <v>0</v>
      </c>
      <c r="E228" s="133">
        <v>1.3222192947339193</v>
      </c>
      <c r="F228" s="93" t="s">
        <v>733</v>
      </c>
      <c r="G228" s="93" t="b">
        <v>0</v>
      </c>
      <c r="H228" s="93" t="b">
        <v>0</v>
      </c>
      <c r="I228" s="93" t="b">
        <v>0</v>
      </c>
      <c r="J228" s="93" t="b">
        <v>0</v>
      </c>
      <c r="K228" s="93" t="b">
        <v>0</v>
      </c>
      <c r="L228" s="93" t="b">
        <v>0</v>
      </c>
    </row>
    <row r="229" spans="1:12" ht="15">
      <c r="A229" s="93" t="s">
        <v>246</v>
      </c>
      <c r="B229" s="93" t="s">
        <v>245</v>
      </c>
      <c r="C229" s="93">
        <v>2</v>
      </c>
      <c r="D229" s="133">
        <v>0</v>
      </c>
      <c r="E229" s="133">
        <v>1.3222192947339193</v>
      </c>
      <c r="F229" s="93" t="s">
        <v>733</v>
      </c>
      <c r="G229" s="93" t="b">
        <v>0</v>
      </c>
      <c r="H229" s="93" t="b">
        <v>0</v>
      </c>
      <c r="I229" s="93" t="b">
        <v>0</v>
      </c>
      <c r="J229" s="93" t="b">
        <v>0</v>
      </c>
      <c r="K229" s="93" t="b">
        <v>0</v>
      </c>
      <c r="L229" s="93" t="b">
        <v>0</v>
      </c>
    </row>
    <row r="230" spans="1:12" ht="15">
      <c r="A230" s="93" t="s">
        <v>245</v>
      </c>
      <c r="B230" s="93" t="s">
        <v>968</v>
      </c>
      <c r="C230" s="93">
        <v>2</v>
      </c>
      <c r="D230" s="133">
        <v>0</v>
      </c>
      <c r="E230" s="133">
        <v>1.3222192947339193</v>
      </c>
      <c r="F230" s="93" t="s">
        <v>733</v>
      </c>
      <c r="G230" s="93" t="b">
        <v>0</v>
      </c>
      <c r="H230" s="93" t="b">
        <v>0</v>
      </c>
      <c r="I230" s="93" t="b">
        <v>0</v>
      </c>
      <c r="J230" s="93" t="b">
        <v>0</v>
      </c>
      <c r="K230" s="93" t="b">
        <v>0</v>
      </c>
      <c r="L230" s="93" t="b">
        <v>0</v>
      </c>
    </row>
    <row r="231" spans="1:12" ht="15">
      <c r="A231" s="93" t="s">
        <v>216</v>
      </c>
      <c r="B231" s="93" t="s">
        <v>830</v>
      </c>
      <c r="C231" s="93">
        <v>3</v>
      </c>
      <c r="D231" s="133">
        <v>0</v>
      </c>
      <c r="E231" s="133">
        <v>1.1760912590556813</v>
      </c>
      <c r="F231" s="93" t="s">
        <v>734</v>
      </c>
      <c r="G231" s="93" t="b">
        <v>0</v>
      </c>
      <c r="H231" s="93" t="b">
        <v>0</v>
      </c>
      <c r="I231" s="93" t="b">
        <v>0</v>
      </c>
      <c r="J231" s="93" t="b">
        <v>0</v>
      </c>
      <c r="K231" s="93" t="b">
        <v>0</v>
      </c>
      <c r="L231" s="93" t="b">
        <v>0</v>
      </c>
    </row>
    <row r="232" spans="1:12" ht="15">
      <c r="A232" s="93" t="s">
        <v>830</v>
      </c>
      <c r="B232" s="93" t="s">
        <v>831</v>
      </c>
      <c r="C232" s="93">
        <v>3</v>
      </c>
      <c r="D232" s="133">
        <v>0</v>
      </c>
      <c r="E232" s="133">
        <v>1.1760912590556813</v>
      </c>
      <c r="F232" s="93" t="s">
        <v>734</v>
      </c>
      <c r="G232" s="93" t="b">
        <v>0</v>
      </c>
      <c r="H232" s="93" t="b">
        <v>0</v>
      </c>
      <c r="I232" s="93" t="b">
        <v>0</v>
      </c>
      <c r="J232" s="93" t="b">
        <v>0</v>
      </c>
      <c r="K232" s="93" t="b">
        <v>0</v>
      </c>
      <c r="L232" s="93" t="b">
        <v>0</v>
      </c>
    </row>
    <row r="233" spans="1:12" ht="15">
      <c r="A233" s="93" t="s">
        <v>831</v>
      </c>
      <c r="B233" s="93" t="s">
        <v>802</v>
      </c>
      <c r="C233" s="93">
        <v>3</v>
      </c>
      <c r="D233" s="133">
        <v>0</v>
      </c>
      <c r="E233" s="133">
        <v>0.8750612633917001</v>
      </c>
      <c r="F233" s="93" t="s">
        <v>734</v>
      </c>
      <c r="G233" s="93" t="b">
        <v>0</v>
      </c>
      <c r="H233" s="93" t="b">
        <v>0</v>
      </c>
      <c r="I233" s="93" t="b">
        <v>0</v>
      </c>
      <c r="J233" s="93" t="b">
        <v>0</v>
      </c>
      <c r="K233" s="93" t="b">
        <v>0</v>
      </c>
      <c r="L233" s="93" t="b">
        <v>0</v>
      </c>
    </row>
    <row r="234" spans="1:12" ht="15">
      <c r="A234" s="93" t="s">
        <v>802</v>
      </c>
      <c r="B234" s="93" t="s">
        <v>832</v>
      </c>
      <c r="C234" s="93">
        <v>3</v>
      </c>
      <c r="D234" s="133">
        <v>0</v>
      </c>
      <c r="E234" s="133">
        <v>0.8750612633917001</v>
      </c>
      <c r="F234" s="93" t="s">
        <v>734</v>
      </c>
      <c r="G234" s="93" t="b">
        <v>0</v>
      </c>
      <c r="H234" s="93" t="b">
        <v>0</v>
      </c>
      <c r="I234" s="93" t="b">
        <v>0</v>
      </c>
      <c r="J234" s="93" t="b">
        <v>0</v>
      </c>
      <c r="K234" s="93" t="b">
        <v>0</v>
      </c>
      <c r="L234" s="93" t="b">
        <v>0</v>
      </c>
    </row>
    <row r="235" spans="1:12" ht="15">
      <c r="A235" s="93" t="s">
        <v>832</v>
      </c>
      <c r="B235" s="93" t="s">
        <v>833</v>
      </c>
      <c r="C235" s="93">
        <v>3</v>
      </c>
      <c r="D235" s="133">
        <v>0</v>
      </c>
      <c r="E235" s="133">
        <v>1.1760912590556813</v>
      </c>
      <c r="F235" s="93" t="s">
        <v>734</v>
      </c>
      <c r="G235" s="93" t="b">
        <v>0</v>
      </c>
      <c r="H235" s="93" t="b">
        <v>0</v>
      </c>
      <c r="I235" s="93" t="b">
        <v>0</v>
      </c>
      <c r="J235" s="93" t="b">
        <v>0</v>
      </c>
      <c r="K235" s="93" t="b">
        <v>0</v>
      </c>
      <c r="L235" s="93" t="b">
        <v>0</v>
      </c>
    </row>
    <row r="236" spans="1:12" ht="15">
      <c r="A236" s="93" t="s">
        <v>833</v>
      </c>
      <c r="B236" s="93" t="s">
        <v>834</v>
      </c>
      <c r="C236" s="93">
        <v>3</v>
      </c>
      <c r="D236" s="133">
        <v>0</v>
      </c>
      <c r="E236" s="133">
        <v>1.1760912590556813</v>
      </c>
      <c r="F236" s="93" t="s">
        <v>734</v>
      </c>
      <c r="G236" s="93" t="b">
        <v>0</v>
      </c>
      <c r="H236" s="93" t="b">
        <v>0</v>
      </c>
      <c r="I236" s="93" t="b">
        <v>0</v>
      </c>
      <c r="J236" s="93" t="b">
        <v>0</v>
      </c>
      <c r="K236" s="93" t="b">
        <v>0</v>
      </c>
      <c r="L236" s="93" t="b">
        <v>0</v>
      </c>
    </row>
    <row r="237" spans="1:12" ht="15">
      <c r="A237" s="93" t="s">
        <v>834</v>
      </c>
      <c r="B237" s="93" t="s">
        <v>835</v>
      </c>
      <c r="C237" s="93">
        <v>3</v>
      </c>
      <c r="D237" s="133">
        <v>0</v>
      </c>
      <c r="E237" s="133">
        <v>1.1760912590556813</v>
      </c>
      <c r="F237" s="93" t="s">
        <v>734</v>
      </c>
      <c r="G237" s="93" t="b">
        <v>0</v>
      </c>
      <c r="H237" s="93" t="b">
        <v>0</v>
      </c>
      <c r="I237" s="93" t="b">
        <v>0</v>
      </c>
      <c r="J237" s="93" t="b">
        <v>0</v>
      </c>
      <c r="K237" s="93" t="b">
        <v>0</v>
      </c>
      <c r="L237" s="93" t="b">
        <v>0</v>
      </c>
    </row>
    <row r="238" spans="1:12" ht="15">
      <c r="A238" s="93" t="s">
        <v>835</v>
      </c>
      <c r="B238" s="93" t="s">
        <v>802</v>
      </c>
      <c r="C238" s="93">
        <v>3</v>
      </c>
      <c r="D238" s="133">
        <v>0</v>
      </c>
      <c r="E238" s="133">
        <v>0.8750612633917001</v>
      </c>
      <c r="F238" s="93" t="s">
        <v>734</v>
      </c>
      <c r="G238" s="93" t="b">
        <v>0</v>
      </c>
      <c r="H238" s="93" t="b">
        <v>0</v>
      </c>
      <c r="I238" s="93" t="b">
        <v>0</v>
      </c>
      <c r="J238" s="93" t="b">
        <v>0</v>
      </c>
      <c r="K238" s="93" t="b">
        <v>0</v>
      </c>
      <c r="L238" s="93" t="b">
        <v>0</v>
      </c>
    </row>
    <row r="239" spans="1:12" ht="15">
      <c r="A239" s="93" t="s">
        <v>802</v>
      </c>
      <c r="B239" s="93" t="s">
        <v>836</v>
      </c>
      <c r="C239" s="93">
        <v>3</v>
      </c>
      <c r="D239" s="133">
        <v>0</v>
      </c>
      <c r="E239" s="133">
        <v>0.8750612633917001</v>
      </c>
      <c r="F239" s="93" t="s">
        <v>734</v>
      </c>
      <c r="G239" s="93" t="b">
        <v>0</v>
      </c>
      <c r="H239" s="93" t="b">
        <v>0</v>
      </c>
      <c r="I239" s="93" t="b">
        <v>0</v>
      </c>
      <c r="J239" s="93" t="b">
        <v>0</v>
      </c>
      <c r="K239" s="93" t="b">
        <v>0</v>
      </c>
      <c r="L239" s="93" t="b">
        <v>0</v>
      </c>
    </row>
    <row r="240" spans="1:12" ht="15">
      <c r="A240" s="93" t="s">
        <v>836</v>
      </c>
      <c r="B240" s="93" t="s">
        <v>837</v>
      </c>
      <c r="C240" s="93">
        <v>3</v>
      </c>
      <c r="D240" s="133">
        <v>0</v>
      </c>
      <c r="E240" s="133">
        <v>1.1760912590556813</v>
      </c>
      <c r="F240" s="93" t="s">
        <v>734</v>
      </c>
      <c r="G240" s="93" t="b">
        <v>0</v>
      </c>
      <c r="H240" s="93" t="b">
        <v>0</v>
      </c>
      <c r="I240" s="93" t="b">
        <v>0</v>
      </c>
      <c r="J240" s="93" t="b">
        <v>0</v>
      </c>
      <c r="K240" s="93" t="b">
        <v>0</v>
      </c>
      <c r="L240" s="93" t="b">
        <v>0</v>
      </c>
    </row>
    <row r="241" spans="1:12" ht="15">
      <c r="A241" s="93" t="s">
        <v>837</v>
      </c>
      <c r="B241" s="93" t="s">
        <v>1015</v>
      </c>
      <c r="C241" s="93">
        <v>3</v>
      </c>
      <c r="D241" s="133">
        <v>0</v>
      </c>
      <c r="E241" s="133">
        <v>1.1760912590556813</v>
      </c>
      <c r="F241" s="93" t="s">
        <v>734</v>
      </c>
      <c r="G241" s="93" t="b">
        <v>0</v>
      </c>
      <c r="H241" s="93" t="b">
        <v>0</v>
      </c>
      <c r="I241" s="93" t="b">
        <v>0</v>
      </c>
      <c r="J241" s="93" t="b">
        <v>0</v>
      </c>
      <c r="K241" s="93" t="b">
        <v>0</v>
      </c>
      <c r="L241" s="93" t="b">
        <v>0</v>
      </c>
    </row>
    <row r="242" spans="1:12" ht="15">
      <c r="A242" s="93" t="s">
        <v>1015</v>
      </c>
      <c r="B242" s="93" t="s">
        <v>215</v>
      </c>
      <c r="C242" s="93">
        <v>3</v>
      </c>
      <c r="D242" s="133">
        <v>0</v>
      </c>
      <c r="E242" s="133">
        <v>1.1760912590556813</v>
      </c>
      <c r="F242" s="93" t="s">
        <v>734</v>
      </c>
      <c r="G242" s="93" t="b">
        <v>0</v>
      </c>
      <c r="H242" s="93" t="b">
        <v>0</v>
      </c>
      <c r="I242" s="93" t="b">
        <v>0</v>
      </c>
      <c r="J242" s="93" t="b">
        <v>0</v>
      </c>
      <c r="K242" s="93" t="b">
        <v>0</v>
      </c>
      <c r="L242" s="93" t="b">
        <v>0</v>
      </c>
    </row>
    <row r="243" spans="1:12" ht="15">
      <c r="A243" s="93" t="s">
        <v>215</v>
      </c>
      <c r="B243" s="93" t="s">
        <v>1016</v>
      </c>
      <c r="C243" s="93">
        <v>3</v>
      </c>
      <c r="D243" s="133">
        <v>0</v>
      </c>
      <c r="E243" s="133">
        <v>1.1760912590556813</v>
      </c>
      <c r="F243" s="93" t="s">
        <v>734</v>
      </c>
      <c r="G243" s="93" t="b">
        <v>0</v>
      </c>
      <c r="H243" s="93" t="b">
        <v>0</v>
      </c>
      <c r="I243" s="93" t="b">
        <v>0</v>
      </c>
      <c r="J243" s="93" t="b">
        <v>0</v>
      </c>
      <c r="K243" s="93" t="b">
        <v>0</v>
      </c>
      <c r="L243" s="93" t="b">
        <v>0</v>
      </c>
    </row>
    <row r="244" spans="1:12" ht="15">
      <c r="A244" s="93" t="s">
        <v>1016</v>
      </c>
      <c r="B244" s="93" t="s">
        <v>276</v>
      </c>
      <c r="C244" s="93">
        <v>3</v>
      </c>
      <c r="D244" s="133">
        <v>0</v>
      </c>
      <c r="E244" s="133">
        <v>1.1760912590556813</v>
      </c>
      <c r="F244" s="93" t="s">
        <v>734</v>
      </c>
      <c r="G244" s="93" t="b">
        <v>0</v>
      </c>
      <c r="H244" s="93" t="b">
        <v>0</v>
      </c>
      <c r="I244" s="93" t="b">
        <v>0</v>
      </c>
      <c r="J244" s="93" t="b">
        <v>0</v>
      </c>
      <c r="K244" s="93" t="b">
        <v>0</v>
      </c>
      <c r="L244" s="93" t="b">
        <v>0</v>
      </c>
    </row>
    <row r="245" spans="1:12" ht="15">
      <c r="A245" s="93" t="s">
        <v>276</v>
      </c>
      <c r="B245" s="93" t="s">
        <v>1014</v>
      </c>
      <c r="C245" s="93">
        <v>3</v>
      </c>
      <c r="D245" s="133">
        <v>0</v>
      </c>
      <c r="E245" s="133">
        <v>1.1760912590556813</v>
      </c>
      <c r="F245" s="93" t="s">
        <v>734</v>
      </c>
      <c r="G245" s="93" t="b">
        <v>0</v>
      </c>
      <c r="H245" s="93" t="b">
        <v>0</v>
      </c>
      <c r="I245" s="93" t="b">
        <v>0</v>
      </c>
      <c r="J245" s="93" t="b">
        <v>0</v>
      </c>
      <c r="K245" s="93" t="b">
        <v>0</v>
      </c>
      <c r="L245"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1055</v>
      </c>
      <c r="B2" s="136" t="s">
        <v>1056</v>
      </c>
      <c r="C2" s="67" t="s">
        <v>1057</v>
      </c>
    </row>
    <row r="3" spans="1:3" ht="15">
      <c r="A3" s="135" t="s">
        <v>730</v>
      </c>
      <c r="B3" s="135" t="s">
        <v>730</v>
      </c>
      <c r="C3" s="36">
        <v>61</v>
      </c>
    </row>
    <row r="4" spans="1:3" ht="15">
      <c r="A4" s="135" t="s">
        <v>731</v>
      </c>
      <c r="B4" s="135" t="s">
        <v>731</v>
      </c>
      <c r="C4" s="36">
        <v>12</v>
      </c>
    </row>
    <row r="5" spans="1:3" ht="15">
      <c r="A5" s="135" t="s">
        <v>732</v>
      </c>
      <c r="B5" s="135" t="s">
        <v>730</v>
      </c>
      <c r="C5" s="36">
        <v>1</v>
      </c>
    </row>
    <row r="6" spans="1:3" ht="15">
      <c r="A6" s="135" t="s">
        <v>732</v>
      </c>
      <c r="B6" s="135" t="s">
        <v>732</v>
      </c>
      <c r="C6" s="36">
        <v>3</v>
      </c>
    </row>
    <row r="7" spans="1:3" ht="15">
      <c r="A7" s="135" t="s">
        <v>733</v>
      </c>
      <c r="B7" s="135" t="s">
        <v>733</v>
      </c>
      <c r="C7" s="36">
        <v>5</v>
      </c>
    </row>
    <row r="8" spans="1:3" ht="15">
      <c r="A8" s="135" t="s">
        <v>734</v>
      </c>
      <c r="B8" s="135" t="s">
        <v>734</v>
      </c>
      <c r="C8" s="36">
        <v>6</v>
      </c>
    </row>
    <row r="9" spans="1:3" ht="15">
      <c r="A9" s="135" t="s">
        <v>735</v>
      </c>
      <c r="B9" s="135" t="s">
        <v>735</v>
      </c>
      <c r="C9"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1062</v>
      </c>
      <c r="B1" s="13" t="s">
        <v>17</v>
      </c>
    </row>
    <row r="2" spans="1:2" ht="15">
      <c r="A2" s="85" t="s">
        <v>1063</v>
      </c>
      <c r="B2" s="85" t="s">
        <v>1069</v>
      </c>
    </row>
    <row r="3" spans="1:2" ht="15">
      <c r="A3" s="85" t="s">
        <v>1064</v>
      </c>
      <c r="B3" s="85" t="s">
        <v>1070</v>
      </c>
    </row>
    <row r="4" spans="1:2" ht="15">
      <c r="A4" s="85" t="s">
        <v>1065</v>
      </c>
      <c r="B4" s="85" t="s">
        <v>1071</v>
      </c>
    </row>
    <row r="5" spans="1:2" ht="15">
      <c r="A5" s="85" t="s">
        <v>1066</v>
      </c>
      <c r="B5" s="85" t="s">
        <v>1072</v>
      </c>
    </row>
    <row r="6" spans="1:2" ht="15">
      <c r="A6" s="85" t="s">
        <v>1067</v>
      </c>
      <c r="B6" s="85" t="s">
        <v>1073</v>
      </c>
    </row>
    <row r="7" spans="1:2" ht="15">
      <c r="A7" s="85" t="s">
        <v>1068</v>
      </c>
      <c r="B7" s="85" t="s">
        <v>1070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1074</v>
      </c>
      <c r="B1" s="13" t="s">
        <v>34</v>
      </c>
    </row>
    <row r="2" spans="1:2" ht="15">
      <c r="A2" s="127" t="s">
        <v>244</v>
      </c>
      <c r="B2" s="85">
        <v>102</v>
      </c>
    </row>
    <row r="3" spans="1:2" ht="15">
      <c r="A3" s="127" t="s">
        <v>226</v>
      </c>
      <c r="B3" s="85">
        <v>78</v>
      </c>
    </row>
    <row r="4" spans="1:2" ht="15">
      <c r="A4" s="127" t="s">
        <v>238</v>
      </c>
      <c r="B4" s="85">
        <v>70</v>
      </c>
    </row>
    <row r="5" spans="1:2" ht="15">
      <c r="A5" s="127" t="s">
        <v>240</v>
      </c>
      <c r="B5" s="85">
        <v>14</v>
      </c>
    </row>
    <row r="6" spans="1:2" ht="15">
      <c r="A6" s="127" t="s">
        <v>242</v>
      </c>
      <c r="B6" s="85">
        <v>14</v>
      </c>
    </row>
    <row r="7" spans="1:2" ht="15">
      <c r="A7" s="127" t="s">
        <v>241</v>
      </c>
      <c r="B7" s="85">
        <v>14</v>
      </c>
    </row>
    <row r="8" spans="1:2" ht="15">
      <c r="A8" s="127" t="s">
        <v>224</v>
      </c>
      <c r="B8" s="85">
        <v>1</v>
      </c>
    </row>
    <row r="9" spans="1:2" ht="15">
      <c r="A9" s="127" t="s">
        <v>225</v>
      </c>
      <c r="B9" s="85">
        <v>1</v>
      </c>
    </row>
    <row r="10" spans="1:2" ht="15">
      <c r="A10" s="127" t="s">
        <v>227</v>
      </c>
      <c r="B10" s="85">
        <v>0</v>
      </c>
    </row>
    <row r="11" spans="1:2" ht="15">
      <c r="A11" s="127" t="s">
        <v>231</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1085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434</v>
      </c>
      <c r="AF2" s="13" t="s">
        <v>435</v>
      </c>
      <c r="AG2" s="13" t="s">
        <v>436</v>
      </c>
      <c r="AH2" s="13" t="s">
        <v>437</v>
      </c>
      <c r="AI2" s="13" t="s">
        <v>438</v>
      </c>
      <c r="AJ2" s="13" t="s">
        <v>439</v>
      </c>
      <c r="AK2" s="13" t="s">
        <v>440</v>
      </c>
      <c r="AL2" s="13" t="s">
        <v>441</v>
      </c>
      <c r="AM2" s="13" t="s">
        <v>442</v>
      </c>
      <c r="AN2" s="13" t="s">
        <v>443</v>
      </c>
      <c r="AO2" s="13" t="s">
        <v>444</v>
      </c>
      <c r="AP2" s="13" t="s">
        <v>445</v>
      </c>
      <c r="AQ2" s="13" t="s">
        <v>446</v>
      </c>
      <c r="AR2" s="13" t="s">
        <v>447</v>
      </c>
      <c r="AS2" s="13" t="s">
        <v>448</v>
      </c>
      <c r="AT2" s="13" t="s">
        <v>194</v>
      </c>
      <c r="AU2" s="13" t="s">
        <v>449</v>
      </c>
      <c r="AV2" s="13" t="s">
        <v>450</v>
      </c>
      <c r="AW2" s="13" t="s">
        <v>451</v>
      </c>
      <c r="AX2" s="13" t="s">
        <v>452</v>
      </c>
      <c r="AY2" s="13" t="s">
        <v>453</v>
      </c>
      <c r="AZ2" s="13" t="s">
        <v>454</v>
      </c>
      <c r="BA2" s="13" t="s">
        <v>742</v>
      </c>
      <c r="BB2" s="130" t="s">
        <v>934</v>
      </c>
      <c r="BC2" s="130" t="s">
        <v>935</v>
      </c>
      <c r="BD2" s="130" t="s">
        <v>936</v>
      </c>
      <c r="BE2" s="130" t="s">
        <v>937</v>
      </c>
      <c r="BF2" s="130" t="s">
        <v>938</v>
      </c>
      <c r="BG2" s="130" t="s">
        <v>941</v>
      </c>
      <c r="BH2" s="130" t="s">
        <v>943</v>
      </c>
      <c r="BI2" s="130" t="s">
        <v>952</v>
      </c>
      <c r="BJ2" s="130" t="s">
        <v>956</v>
      </c>
      <c r="BK2" s="130" t="s">
        <v>964</v>
      </c>
      <c r="BL2" s="130" t="s">
        <v>1044</v>
      </c>
      <c r="BM2" s="130" t="s">
        <v>1045</v>
      </c>
      <c r="BN2" s="130" t="s">
        <v>1046</v>
      </c>
      <c r="BO2" s="130" t="s">
        <v>1047</v>
      </c>
      <c r="BP2" s="130" t="s">
        <v>1048</v>
      </c>
      <c r="BQ2" s="130" t="s">
        <v>1049</v>
      </c>
      <c r="BR2" s="130" t="s">
        <v>1050</v>
      </c>
      <c r="BS2" s="130" t="s">
        <v>1051</v>
      </c>
      <c r="BT2" s="130" t="s">
        <v>1053</v>
      </c>
      <c r="BU2" s="3"/>
      <c r="BV2" s="3"/>
    </row>
    <row r="3" spans="1:74" ht="41.45" customHeight="1">
      <c r="A3" s="50" t="s">
        <v>214</v>
      </c>
      <c r="C3" s="53"/>
      <c r="D3" s="53" t="s">
        <v>64</v>
      </c>
      <c r="E3" s="54">
        <v>222.63604100946372</v>
      </c>
      <c r="F3" s="55">
        <v>99.4239824212619</v>
      </c>
      <c r="G3" s="114" t="s">
        <v>284</v>
      </c>
      <c r="H3" s="53"/>
      <c r="I3" s="57" t="s">
        <v>214</v>
      </c>
      <c r="J3" s="56"/>
      <c r="K3" s="56"/>
      <c r="L3" s="116" t="s">
        <v>655</v>
      </c>
      <c r="M3" s="59">
        <v>192.96745840745004</v>
      </c>
      <c r="N3" s="60">
        <v>9754.9052734375</v>
      </c>
      <c r="O3" s="60">
        <v>766.5679931640625</v>
      </c>
      <c r="P3" s="58"/>
      <c r="Q3" s="61"/>
      <c r="R3" s="61"/>
      <c r="S3" s="51"/>
      <c r="T3" s="51">
        <v>2</v>
      </c>
      <c r="U3" s="51">
        <v>2</v>
      </c>
      <c r="V3" s="52">
        <v>0</v>
      </c>
      <c r="W3" s="52">
        <v>0.5</v>
      </c>
      <c r="X3" s="52">
        <v>0</v>
      </c>
      <c r="Y3" s="52">
        <v>0.999985</v>
      </c>
      <c r="Z3" s="52">
        <v>1</v>
      </c>
      <c r="AA3" s="52">
        <v>1</v>
      </c>
      <c r="AB3" s="62">
        <v>3</v>
      </c>
      <c r="AC3" s="62"/>
      <c r="AD3" s="63"/>
      <c r="AE3" s="85" t="s">
        <v>455</v>
      </c>
      <c r="AF3" s="85">
        <v>209</v>
      </c>
      <c r="AG3" s="85">
        <v>393</v>
      </c>
      <c r="AH3" s="85">
        <v>243</v>
      </c>
      <c r="AI3" s="85">
        <v>9</v>
      </c>
      <c r="AJ3" s="85"/>
      <c r="AK3" s="85"/>
      <c r="AL3" s="85"/>
      <c r="AM3" s="89" t="s">
        <v>547</v>
      </c>
      <c r="AN3" s="85"/>
      <c r="AO3" s="87">
        <v>40552.56486111111</v>
      </c>
      <c r="AP3" s="85"/>
      <c r="AQ3" s="85" t="b">
        <v>1</v>
      </c>
      <c r="AR3" s="85" t="b">
        <v>0</v>
      </c>
      <c r="AS3" s="85" t="b">
        <v>0</v>
      </c>
      <c r="AT3" s="85"/>
      <c r="AU3" s="85">
        <v>20</v>
      </c>
      <c r="AV3" s="89" t="s">
        <v>602</v>
      </c>
      <c r="AW3" s="85" t="b">
        <v>0</v>
      </c>
      <c r="AX3" s="85" t="s">
        <v>618</v>
      </c>
      <c r="AY3" s="89" t="s">
        <v>619</v>
      </c>
      <c r="AZ3" s="85" t="s">
        <v>66</v>
      </c>
      <c r="BA3" s="85" t="str">
        <f>REPLACE(INDEX(GroupVertices[Group],MATCH(Vertices[[#This Row],[Vertex]],GroupVertices[Vertex],0)),1,1,"")</f>
        <v>5</v>
      </c>
      <c r="BB3" s="51" t="s">
        <v>263</v>
      </c>
      <c r="BC3" s="51" t="s">
        <v>263</v>
      </c>
      <c r="BD3" s="51" t="s">
        <v>268</v>
      </c>
      <c r="BE3" s="51" t="s">
        <v>268</v>
      </c>
      <c r="BF3" s="51"/>
      <c r="BG3" s="51"/>
      <c r="BH3" s="131" t="s">
        <v>844</v>
      </c>
      <c r="BI3" s="131" t="s">
        <v>844</v>
      </c>
      <c r="BJ3" s="131" t="s">
        <v>898</v>
      </c>
      <c r="BK3" s="131" t="s">
        <v>898</v>
      </c>
      <c r="BL3" s="131">
        <v>0</v>
      </c>
      <c r="BM3" s="134">
        <v>0</v>
      </c>
      <c r="BN3" s="131">
        <v>0</v>
      </c>
      <c r="BO3" s="134">
        <v>0</v>
      </c>
      <c r="BP3" s="131">
        <v>0</v>
      </c>
      <c r="BQ3" s="134">
        <v>0</v>
      </c>
      <c r="BR3" s="131">
        <v>26</v>
      </c>
      <c r="BS3" s="134">
        <v>100</v>
      </c>
      <c r="BT3" s="131">
        <v>26</v>
      </c>
      <c r="BU3" s="3"/>
      <c r="BV3" s="3"/>
    </row>
    <row r="4" spans="1:77" ht="41.45" customHeight="1">
      <c r="A4" s="14" t="s">
        <v>215</v>
      </c>
      <c r="C4" s="15"/>
      <c r="D4" s="15" t="s">
        <v>64</v>
      </c>
      <c r="E4" s="95">
        <v>472.61514195583595</v>
      </c>
      <c r="F4" s="81">
        <v>97.04928324788114</v>
      </c>
      <c r="G4" s="114" t="s">
        <v>285</v>
      </c>
      <c r="H4" s="15"/>
      <c r="I4" s="16" t="s">
        <v>215</v>
      </c>
      <c r="J4" s="66"/>
      <c r="K4" s="66"/>
      <c r="L4" s="116" t="s">
        <v>656</v>
      </c>
      <c r="M4" s="96">
        <v>984.3755362561474</v>
      </c>
      <c r="N4" s="97">
        <v>8095.35693359375</v>
      </c>
      <c r="O4" s="97">
        <v>563.9436645507812</v>
      </c>
      <c r="P4" s="77"/>
      <c r="Q4" s="98"/>
      <c r="R4" s="98"/>
      <c r="S4" s="99"/>
      <c r="T4" s="51">
        <v>2</v>
      </c>
      <c r="U4" s="51">
        <v>2</v>
      </c>
      <c r="V4" s="52">
        <v>0</v>
      </c>
      <c r="W4" s="52">
        <v>0.5</v>
      </c>
      <c r="X4" s="52">
        <v>0</v>
      </c>
      <c r="Y4" s="52">
        <v>0.999985</v>
      </c>
      <c r="Z4" s="52">
        <v>1</v>
      </c>
      <c r="AA4" s="52">
        <v>1</v>
      </c>
      <c r="AB4" s="82">
        <v>4</v>
      </c>
      <c r="AC4" s="82"/>
      <c r="AD4" s="100"/>
      <c r="AE4" s="85" t="s">
        <v>456</v>
      </c>
      <c r="AF4" s="85">
        <v>942</v>
      </c>
      <c r="AG4" s="85">
        <v>1906</v>
      </c>
      <c r="AH4" s="85">
        <v>10121</v>
      </c>
      <c r="AI4" s="85">
        <v>1288</v>
      </c>
      <c r="AJ4" s="85"/>
      <c r="AK4" s="85" t="s">
        <v>489</v>
      </c>
      <c r="AL4" s="85" t="s">
        <v>523</v>
      </c>
      <c r="AM4" s="89" t="s">
        <v>548</v>
      </c>
      <c r="AN4" s="85"/>
      <c r="AO4" s="87">
        <v>39154.718043981484</v>
      </c>
      <c r="AP4" s="89" t="s">
        <v>574</v>
      </c>
      <c r="AQ4" s="85" t="b">
        <v>0</v>
      </c>
      <c r="AR4" s="85" t="b">
        <v>0</v>
      </c>
      <c r="AS4" s="85" t="b">
        <v>1</v>
      </c>
      <c r="AT4" s="85"/>
      <c r="AU4" s="85">
        <v>144</v>
      </c>
      <c r="AV4" s="89" t="s">
        <v>603</v>
      </c>
      <c r="AW4" s="85" t="b">
        <v>0</v>
      </c>
      <c r="AX4" s="85" t="s">
        <v>618</v>
      </c>
      <c r="AY4" s="89" t="s">
        <v>620</v>
      </c>
      <c r="AZ4" s="85" t="s">
        <v>66</v>
      </c>
      <c r="BA4" s="85" t="str">
        <f>REPLACE(INDEX(GroupVertices[Group],MATCH(Vertices[[#This Row],[Vertex]],GroupVertices[Vertex],0)),1,1,"")</f>
        <v>5</v>
      </c>
      <c r="BB4" s="51"/>
      <c r="BC4" s="51"/>
      <c r="BD4" s="51"/>
      <c r="BE4" s="51"/>
      <c r="BF4" s="51"/>
      <c r="BG4" s="51"/>
      <c r="BH4" s="131" t="s">
        <v>844</v>
      </c>
      <c r="BI4" s="131" t="s">
        <v>844</v>
      </c>
      <c r="BJ4" s="131" t="s">
        <v>898</v>
      </c>
      <c r="BK4" s="131" t="s">
        <v>898</v>
      </c>
      <c r="BL4" s="131">
        <v>0</v>
      </c>
      <c r="BM4" s="134">
        <v>0</v>
      </c>
      <c r="BN4" s="131">
        <v>0</v>
      </c>
      <c r="BO4" s="134">
        <v>0</v>
      </c>
      <c r="BP4" s="131">
        <v>0</v>
      </c>
      <c r="BQ4" s="134">
        <v>0</v>
      </c>
      <c r="BR4" s="131">
        <v>26</v>
      </c>
      <c r="BS4" s="134">
        <v>100</v>
      </c>
      <c r="BT4" s="131">
        <v>26</v>
      </c>
      <c r="BU4" s="2"/>
      <c r="BV4" s="3"/>
      <c r="BW4" s="3"/>
      <c r="BX4" s="3"/>
      <c r="BY4" s="3"/>
    </row>
    <row r="5" spans="1:77" ht="41.45" customHeight="1">
      <c r="A5" s="14" t="s">
        <v>216</v>
      </c>
      <c r="C5" s="15"/>
      <c r="D5" s="15" t="s">
        <v>64</v>
      </c>
      <c r="E5" s="95">
        <v>200.99211356466878</v>
      </c>
      <c r="F5" s="81">
        <v>99.62959087579785</v>
      </c>
      <c r="G5" s="114" t="s">
        <v>286</v>
      </c>
      <c r="H5" s="15"/>
      <c r="I5" s="16" t="s">
        <v>216</v>
      </c>
      <c r="J5" s="66"/>
      <c r="K5" s="66"/>
      <c r="L5" s="116" t="s">
        <v>657</v>
      </c>
      <c r="M5" s="96">
        <v>124.44501412577169</v>
      </c>
      <c r="N5" s="97">
        <v>8801.197265625</v>
      </c>
      <c r="O5" s="97">
        <v>4128.9990234375</v>
      </c>
      <c r="P5" s="77"/>
      <c r="Q5" s="98"/>
      <c r="R5" s="98"/>
      <c r="S5" s="99"/>
      <c r="T5" s="51">
        <v>2</v>
      </c>
      <c r="U5" s="51">
        <v>2</v>
      </c>
      <c r="V5" s="52">
        <v>0</v>
      </c>
      <c r="W5" s="52">
        <v>0.5</v>
      </c>
      <c r="X5" s="52">
        <v>0</v>
      </c>
      <c r="Y5" s="52">
        <v>0.999985</v>
      </c>
      <c r="Z5" s="52">
        <v>1</v>
      </c>
      <c r="AA5" s="52">
        <v>1</v>
      </c>
      <c r="AB5" s="82">
        <v>5</v>
      </c>
      <c r="AC5" s="82"/>
      <c r="AD5" s="100"/>
      <c r="AE5" s="85" t="s">
        <v>457</v>
      </c>
      <c r="AF5" s="85">
        <v>143</v>
      </c>
      <c r="AG5" s="85">
        <v>262</v>
      </c>
      <c r="AH5" s="85">
        <v>9</v>
      </c>
      <c r="AI5" s="85">
        <v>15</v>
      </c>
      <c r="AJ5" s="85"/>
      <c r="AK5" s="85" t="s">
        <v>490</v>
      </c>
      <c r="AL5" s="85" t="s">
        <v>523</v>
      </c>
      <c r="AM5" s="89" t="s">
        <v>549</v>
      </c>
      <c r="AN5" s="85"/>
      <c r="AO5" s="87">
        <v>43578.39686342593</v>
      </c>
      <c r="AP5" s="89" t="s">
        <v>575</v>
      </c>
      <c r="AQ5" s="85" t="b">
        <v>0</v>
      </c>
      <c r="AR5" s="85" t="b">
        <v>0</v>
      </c>
      <c r="AS5" s="85" t="b">
        <v>0</v>
      </c>
      <c r="AT5" s="85"/>
      <c r="AU5" s="85">
        <v>2</v>
      </c>
      <c r="AV5" s="89" t="s">
        <v>602</v>
      </c>
      <c r="AW5" s="85" t="b">
        <v>0</v>
      </c>
      <c r="AX5" s="85" t="s">
        <v>618</v>
      </c>
      <c r="AY5" s="89" t="s">
        <v>621</v>
      </c>
      <c r="AZ5" s="85" t="s">
        <v>66</v>
      </c>
      <c r="BA5" s="85" t="str">
        <f>REPLACE(INDEX(GroupVertices[Group],MATCH(Vertices[[#This Row],[Vertex]],GroupVertices[Vertex],0)),1,1,"")</f>
        <v>5</v>
      </c>
      <c r="BB5" s="51"/>
      <c r="BC5" s="51"/>
      <c r="BD5" s="51"/>
      <c r="BE5" s="51"/>
      <c r="BF5" s="51"/>
      <c r="BG5" s="51"/>
      <c r="BH5" s="131" t="s">
        <v>844</v>
      </c>
      <c r="BI5" s="131" t="s">
        <v>844</v>
      </c>
      <c r="BJ5" s="131" t="s">
        <v>898</v>
      </c>
      <c r="BK5" s="131" t="s">
        <v>898</v>
      </c>
      <c r="BL5" s="131">
        <v>0</v>
      </c>
      <c r="BM5" s="134">
        <v>0</v>
      </c>
      <c r="BN5" s="131">
        <v>0</v>
      </c>
      <c r="BO5" s="134">
        <v>0</v>
      </c>
      <c r="BP5" s="131">
        <v>0</v>
      </c>
      <c r="BQ5" s="134">
        <v>0</v>
      </c>
      <c r="BR5" s="131">
        <v>26</v>
      </c>
      <c r="BS5" s="134">
        <v>100</v>
      </c>
      <c r="BT5" s="131">
        <v>26</v>
      </c>
      <c r="BU5" s="2"/>
      <c r="BV5" s="3"/>
      <c r="BW5" s="3"/>
      <c r="BX5" s="3"/>
      <c r="BY5" s="3"/>
    </row>
    <row r="6" spans="1:77" ht="41.45" customHeight="1">
      <c r="A6" s="14" t="s">
        <v>217</v>
      </c>
      <c r="C6" s="15"/>
      <c r="D6" s="15" t="s">
        <v>64</v>
      </c>
      <c r="E6" s="95">
        <v>206.6096214511041</v>
      </c>
      <c r="F6" s="81">
        <v>99.57622684942973</v>
      </c>
      <c r="G6" s="114" t="s">
        <v>287</v>
      </c>
      <c r="H6" s="15"/>
      <c r="I6" s="16" t="s">
        <v>217</v>
      </c>
      <c r="J6" s="66"/>
      <c r="K6" s="66"/>
      <c r="L6" s="116" t="s">
        <v>658</v>
      </c>
      <c r="M6" s="96">
        <v>142.22946531338286</v>
      </c>
      <c r="N6" s="97">
        <v>1798.0875244140625</v>
      </c>
      <c r="O6" s="97">
        <v>9567.8076171875</v>
      </c>
      <c r="P6" s="77"/>
      <c r="Q6" s="98"/>
      <c r="R6" s="98"/>
      <c r="S6" s="99"/>
      <c r="T6" s="51">
        <v>0</v>
      </c>
      <c r="U6" s="51">
        <v>4</v>
      </c>
      <c r="V6" s="52">
        <v>0</v>
      </c>
      <c r="W6" s="52">
        <v>0.034483</v>
      </c>
      <c r="X6" s="52">
        <v>0.063483</v>
      </c>
      <c r="Y6" s="52">
        <v>0.710814</v>
      </c>
      <c r="Z6" s="52">
        <v>0.75</v>
      </c>
      <c r="AA6" s="52">
        <v>0</v>
      </c>
      <c r="AB6" s="82">
        <v>6</v>
      </c>
      <c r="AC6" s="82"/>
      <c r="AD6" s="100"/>
      <c r="AE6" s="85" t="s">
        <v>458</v>
      </c>
      <c r="AF6" s="85">
        <v>211</v>
      </c>
      <c r="AG6" s="85">
        <v>296</v>
      </c>
      <c r="AH6" s="85">
        <v>415</v>
      </c>
      <c r="AI6" s="85">
        <v>1108</v>
      </c>
      <c r="AJ6" s="85"/>
      <c r="AK6" s="85" t="s">
        <v>491</v>
      </c>
      <c r="AL6" s="85" t="s">
        <v>524</v>
      </c>
      <c r="AM6" s="85"/>
      <c r="AN6" s="85"/>
      <c r="AO6" s="87">
        <v>42138.06847222222</v>
      </c>
      <c r="AP6" s="85"/>
      <c r="AQ6" s="85" t="b">
        <v>1</v>
      </c>
      <c r="AR6" s="85" t="b">
        <v>0</v>
      </c>
      <c r="AS6" s="85" t="b">
        <v>0</v>
      </c>
      <c r="AT6" s="85"/>
      <c r="AU6" s="85">
        <v>8</v>
      </c>
      <c r="AV6" s="89" t="s">
        <v>602</v>
      </c>
      <c r="AW6" s="85" t="b">
        <v>0</v>
      </c>
      <c r="AX6" s="85" t="s">
        <v>618</v>
      </c>
      <c r="AY6" s="89" t="s">
        <v>622</v>
      </c>
      <c r="AZ6" s="85" t="s">
        <v>66</v>
      </c>
      <c r="BA6" s="85" t="str">
        <f>REPLACE(INDEX(GroupVertices[Group],MATCH(Vertices[[#This Row],[Vertex]],GroupVertices[Vertex],0)),1,1,"")</f>
        <v>1</v>
      </c>
      <c r="BB6" s="51"/>
      <c r="BC6" s="51"/>
      <c r="BD6" s="51"/>
      <c r="BE6" s="51"/>
      <c r="BF6" s="51"/>
      <c r="BG6" s="51"/>
      <c r="BH6" s="131" t="s">
        <v>944</v>
      </c>
      <c r="BI6" s="131" t="s">
        <v>944</v>
      </c>
      <c r="BJ6" s="131" t="s">
        <v>895</v>
      </c>
      <c r="BK6" s="131" t="s">
        <v>895</v>
      </c>
      <c r="BL6" s="131">
        <v>1</v>
      </c>
      <c r="BM6" s="134">
        <v>2.4390243902439024</v>
      </c>
      <c r="BN6" s="131">
        <v>0</v>
      </c>
      <c r="BO6" s="134">
        <v>0</v>
      </c>
      <c r="BP6" s="131">
        <v>0</v>
      </c>
      <c r="BQ6" s="134">
        <v>0</v>
      </c>
      <c r="BR6" s="131">
        <v>40</v>
      </c>
      <c r="BS6" s="134">
        <v>97.5609756097561</v>
      </c>
      <c r="BT6" s="131">
        <v>41</v>
      </c>
      <c r="BU6" s="2"/>
      <c r="BV6" s="3"/>
      <c r="BW6" s="3"/>
      <c r="BX6" s="3"/>
      <c r="BY6" s="3"/>
    </row>
    <row r="7" spans="1:77" ht="41.45" customHeight="1">
      <c r="A7" s="14" t="s">
        <v>241</v>
      </c>
      <c r="C7" s="15"/>
      <c r="D7" s="15" t="s">
        <v>64</v>
      </c>
      <c r="E7" s="95">
        <v>180.8351735015773</v>
      </c>
      <c r="F7" s="81">
        <v>99.82107355864811</v>
      </c>
      <c r="G7" s="114" t="s">
        <v>308</v>
      </c>
      <c r="H7" s="15"/>
      <c r="I7" s="16" t="s">
        <v>241</v>
      </c>
      <c r="J7" s="66"/>
      <c r="K7" s="66"/>
      <c r="L7" s="116" t="s">
        <v>659</v>
      </c>
      <c r="M7" s="96">
        <v>60.63021868787276</v>
      </c>
      <c r="N7" s="97">
        <v>1348.3143310546875</v>
      </c>
      <c r="O7" s="97">
        <v>4714.1630859375</v>
      </c>
      <c r="P7" s="77"/>
      <c r="Q7" s="98"/>
      <c r="R7" s="98"/>
      <c r="S7" s="99"/>
      <c r="T7" s="51">
        <v>10</v>
      </c>
      <c r="U7" s="51">
        <v>3</v>
      </c>
      <c r="V7" s="52">
        <v>14</v>
      </c>
      <c r="W7" s="52">
        <v>0.045455</v>
      </c>
      <c r="X7" s="52">
        <v>0.116542</v>
      </c>
      <c r="Y7" s="52">
        <v>1.781532</v>
      </c>
      <c r="Z7" s="52">
        <v>0.2545454545454545</v>
      </c>
      <c r="AA7" s="52">
        <v>0.18181818181818182</v>
      </c>
      <c r="AB7" s="82">
        <v>7</v>
      </c>
      <c r="AC7" s="82"/>
      <c r="AD7" s="100"/>
      <c r="AE7" s="85" t="s">
        <v>459</v>
      </c>
      <c r="AF7" s="85">
        <v>53</v>
      </c>
      <c r="AG7" s="85">
        <v>140</v>
      </c>
      <c r="AH7" s="85">
        <v>69</v>
      </c>
      <c r="AI7" s="85">
        <v>59</v>
      </c>
      <c r="AJ7" s="85"/>
      <c r="AK7" s="85" t="s">
        <v>492</v>
      </c>
      <c r="AL7" s="85"/>
      <c r="AM7" s="85"/>
      <c r="AN7" s="85"/>
      <c r="AO7" s="87">
        <v>43009.83945601852</v>
      </c>
      <c r="AP7" s="89" t="s">
        <v>576</v>
      </c>
      <c r="AQ7" s="85" t="b">
        <v>1</v>
      </c>
      <c r="AR7" s="85" t="b">
        <v>0</v>
      </c>
      <c r="AS7" s="85" t="b">
        <v>0</v>
      </c>
      <c r="AT7" s="85"/>
      <c r="AU7" s="85">
        <v>1</v>
      </c>
      <c r="AV7" s="85"/>
      <c r="AW7" s="85" t="b">
        <v>0</v>
      </c>
      <c r="AX7" s="85" t="s">
        <v>618</v>
      </c>
      <c r="AY7" s="89" t="s">
        <v>623</v>
      </c>
      <c r="AZ7" s="85" t="s">
        <v>66</v>
      </c>
      <c r="BA7" s="85" t="str">
        <f>REPLACE(INDEX(GroupVertices[Group],MATCH(Vertices[[#This Row],[Vertex]],GroupVertices[Vertex],0)),1,1,"")</f>
        <v>1</v>
      </c>
      <c r="BB7" s="51"/>
      <c r="BC7" s="51"/>
      <c r="BD7" s="51"/>
      <c r="BE7" s="51"/>
      <c r="BF7" s="51" t="s">
        <v>939</v>
      </c>
      <c r="BG7" s="51" t="s">
        <v>942</v>
      </c>
      <c r="BH7" s="131" t="s">
        <v>945</v>
      </c>
      <c r="BI7" s="131" t="s">
        <v>953</v>
      </c>
      <c r="BJ7" s="131" t="s">
        <v>957</v>
      </c>
      <c r="BK7" s="131" t="s">
        <v>957</v>
      </c>
      <c r="BL7" s="131">
        <v>4</v>
      </c>
      <c r="BM7" s="134">
        <v>3.8461538461538463</v>
      </c>
      <c r="BN7" s="131">
        <v>0</v>
      </c>
      <c r="BO7" s="134">
        <v>0</v>
      </c>
      <c r="BP7" s="131">
        <v>0</v>
      </c>
      <c r="BQ7" s="134">
        <v>0</v>
      </c>
      <c r="BR7" s="131">
        <v>100</v>
      </c>
      <c r="BS7" s="134">
        <v>96.15384615384616</v>
      </c>
      <c r="BT7" s="131">
        <v>104</v>
      </c>
      <c r="BU7" s="2"/>
      <c r="BV7" s="3"/>
      <c r="BW7" s="3"/>
      <c r="BX7" s="3"/>
      <c r="BY7" s="3"/>
    </row>
    <row r="8" spans="1:77" ht="41.45" customHeight="1">
      <c r="A8" s="14" t="s">
        <v>240</v>
      </c>
      <c r="C8" s="15"/>
      <c r="D8" s="15" t="s">
        <v>64</v>
      </c>
      <c r="E8" s="95">
        <v>217.18375394321765</v>
      </c>
      <c r="F8" s="81">
        <v>99.47577691744272</v>
      </c>
      <c r="G8" s="114" t="s">
        <v>307</v>
      </c>
      <c r="H8" s="15"/>
      <c r="I8" s="16" t="s">
        <v>240</v>
      </c>
      <c r="J8" s="66"/>
      <c r="K8" s="66"/>
      <c r="L8" s="116" t="s">
        <v>660</v>
      </c>
      <c r="M8" s="96">
        <v>175.70607931359214</v>
      </c>
      <c r="N8" s="97">
        <v>1825.916015625</v>
      </c>
      <c r="O8" s="97">
        <v>3840.8984375</v>
      </c>
      <c r="P8" s="77"/>
      <c r="Q8" s="98"/>
      <c r="R8" s="98"/>
      <c r="S8" s="99"/>
      <c r="T8" s="51">
        <v>10</v>
      </c>
      <c r="U8" s="51">
        <v>3</v>
      </c>
      <c r="V8" s="52">
        <v>14</v>
      </c>
      <c r="W8" s="52">
        <v>0.045455</v>
      </c>
      <c r="X8" s="52">
        <v>0.116542</v>
      </c>
      <c r="Y8" s="52">
        <v>1.781532</v>
      </c>
      <c r="Z8" s="52">
        <v>0.2545454545454545</v>
      </c>
      <c r="AA8" s="52">
        <v>0.18181818181818182</v>
      </c>
      <c r="AB8" s="82">
        <v>8</v>
      </c>
      <c r="AC8" s="82"/>
      <c r="AD8" s="100"/>
      <c r="AE8" s="85" t="s">
        <v>460</v>
      </c>
      <c r="AF8" s="85">
        <v>1039</v>
      </c>
      <c r="AG8" s="85">
        <v>360</v>
      </c>
      <c r="AH8" s="85">
        <v>635</v>
      </c>
      <c r="AI8" s="85">
        <v>1603</v>
      </c>
      <c r="AJ8" s="85"/>
      <c r="AK8" s="85" t="s">
        <v>493</v>
      </c>
      <c r="AL8" s="85" t="s">
        <v>525</v>
      </c>
      <c r="AM8" s="89" t="s">
        <v>550</v>
      </c>
      <c r="AN8" s="85"/>
      <c r="AO8" s="87">
        <v>43473.66789351852</v>
      </c>
      <c r="AP8" s="89" t="s">
        <v>577</v>
      </c>
      <c r="AQ8" s="85" t="b">
        <v>0</v>
      </c>
      <c r="AR8" s="85" t="b">
        <v>0</v>
      </c>
      <c r="AS8" s="85" t="b">
        <v>0</v>
      </c>
      <c r="AT8" s="85"/>
      <c r="AU8" s="85">
        <v>7</v>
      </c>
      <c r="AV8" s="89" t="s">
        <v>602</v>
      </c>
      <c r="AW8" s="85" t="b">
        <v>0</v>
      </c>
      <c r="AX8" s="85" t="s">
        <v>618</v>
      </c>
      <c r="AY8" s="89" t="s">
        <v>624</v>
      </c>
      <c r="AZ8" s="85" t="s">
        <v>66</v>
      </c>
      <c r="BA8" s="85" t="str">
        <f>REPLACE(INDEX(GroupVertices[Group],MATCH(Vertices[[#This Row],[Vertex]],GroupVertices[Vertex],0)),1,1,"")</f>
        <v>1</v>
      </c>
      <c r="BB8" s="51"/>
      <c r="BC8" s="51"/>
      <c r="BD8" s="51"/>
      <c r="BE8" s="51"/>
      <c r="BF8" s="51"/>
      <c r="BG8" s="51"/>
      <c r="BH8" s="131" t="s">
        <v>944</v>
      </c>
      <c r="BI8" s="131" t="s">
        <v>944</v>
      </c>
      <c r="BJ8" s="131" t="s">
        <v>895</v>
      </c>
      <c r="BK8" s="131" t="s">
        <v>895</v>
      </c>
      <c r="BL8" s="131">
        <v>1</v>
      </c>
      <c r="BM8" s="134">
        <v>2.4390243902439024</v>
      </c>
      <c r="BN8" s="131">
        <v>0</v>
      </c>
      <c r="BO8" s="134">
        <v>0</v>
      </c>
      <c r="BP8" s="131">
        <v>0</v>
      </c>
      <c r="BQ8" s="134">
        <v>0</v>
      </c>
      <c r="BR8" s="131">
        <v>40</v>
      </c>
      <c r="BS8" s="134">
        <v>97.5609756097561</v>
      </c>
      <c r="BT8" s="131">
        <v>41</v>
      </c>
      <c r="BU8" s="2"/>
      <c r="BV8" s="3"/>
      <c r="BW8" s="3"/>
      <c r="BX8" s="3"/>
      <c r="BY8" s="3"/>
    </row>
    <row r="9" spans="1:77" ht="41.45" customHeight="1">
      <c r="A9" s="14" t="s">
        <v>244</v>
      </c>
      <c r="C9" s="15"/>
      <c r="D9" s="15" t="s">
        <v>64</v>
      </c>
      <c r="E9" s="95">
        <v>178.02641955835963</v>
      </c>
      <c r="F9" s="81">
        <v>99.84775557183217</v>
      </c>
      <c r="G9" s="114" t="s">
        <v>609</v>
      </c>
      <c r="H9" s="15"/>
      <c r="I9" s="16" t="s">
        <v>244</v>
      </c>
      <c r="J9" s="66"/>
      <c r="K9" s="66"/>
      <c r="L9" s="116" t="s">
        <v>661</v>
      </c>
      <c r="M9" s="96">
        <v>51.73799309406718</v>
      </c>
      <c r="N9" s="97">
        <v>2114.64453125</v>
      </c>
      <c r="O9" s="97">
        <v>5284.8427734375</v>
      </c>
      <c r="P9" s="77"/>
      <c r="Q9" s="98"/>
      <c r="R9" s="98"/>
      <c r="S9" s="99"/>
      <c r="T9" s="51">
        <v>12</v>
      </c>
      <c r="U9" s="51">
        <v>0</v>
      </c>
      <c r="V9" s="52">
        <v>102</v>
      </c>
      <c r="W9" s="52">
        <v>0.055556</v>
      </c>
      <c r="X9" s="52">
        <v>0.118574</v>
      </c>
      <c r="Y9" s="52">
        <v>2.086936</v>
      </c>
      <c r="Z9" s="52">
        <v>0.22727272727272727</v>
      </c>
      <c r="AA9" s="52">
        <v>0</v>
      </c>
      <c r="AB9" s="82">
        <v>9</v>
      </c>
      <c r="AC9" s="82"/>
      <c r="AD9" s="100"/>
      <c r="AE9" s="85" t="s">
        <v>461</v>
      </c>
      <c r="AF9" s="85">
        <v>79</v>
      </c>
      <c r="AG9" s="85">
        <v>123</v>
      </c>
      <c r="AH9" s="85">
        <v>710</v>
      </c>
      <c r="AI9" s="85">
        <v>2</v>
      </c>
      <c r="AJ9" s="85"/>
      <c r="AK9" s="85" t="s">
        <v>494</v>
      </c>
      <c r="AL9" s="85" t="s">
        <v>526</v>
      </c>
      <c r="AM9" s="89" t="s">
        <v>551</v>
      </c>
      <c r="AN9" s="85"/>
      <c r="AO9" s="87">
        <v>42600.21954861111</v>
      </c>
      <c r="AP9" s="89" t="s">
        <v>578</v>
      </c>
      <c r="AQ9" s="85" t="b">
        <v>1</v>
      </c>
      <c r="AR9" s="85" t="b">
        <v>0</v>
      </c>
      <c r="AS9" s="85" t="b">
        <v>0</v>
      </c>
      <c r="AT9" s="85"/>
      <c r="AU9" s="85">
        <v>2</v>
      </c>
      <c r="AV9" s="85"/>
      <c r="AW9" s="85" t="b">
        <v>0</v>
      </c>
      <c r="AX9" s="85" t="s">
        <v>618</v>
      </c>
      <c r="AY9" s="89" t="s">
        <v>625</v>
      </c>
      <c r="AZ9" s="85" t="s">
        <v>65</v>
      </c>
      <c r="BA9" s="85" t="str">
        <f>REPLACE(INDEX(GroupVertices[Group],MATCH(Vertices[[#This Row],[Vertex]],GroupVertices[Vertex],0)),1,1,"")</f>
        <v>1</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242</v>
      </c>
      <c r="C10" s="15"/>
      <c r="D10" s="15" t="s">
        <v>64</v>
      </c>
      <c r="E10" s="95">
        <v>704.7503943217665</v>
      </c>
      <c r="F10" s="81">
        <v>94.84409333472847</v>
      </c>
      <c r="G10" s="114" t="s">
        <v>309</v>
      </c>
      <c r="H10" s="15"/>
      <c r="I10" s="16" t="s">
        <v>242</v>
      </c>
      <c r="J10" s="66"/>
      <c r="K10" s="66"/>
      <c r="L10" s="116" t="s">
        <v>662</v>
      </c>
      <c r="M10" s="96">
        <v>1719.2918279794915</v>
      </c>
      <c r="N10" s="97">
        <v>1637.070556640625</v>
      </c>
      <c r="O10" s="97">
        <v>6158.20166015625</v>
      </c>
      <c r="P10" s="77"/>
      <c r="Q10" s="98"/>
      <c r="R10" s="98"/>
      <c r="S10" s="99"/>
      <c r="T10" s="51">
        <v>10</v>
      </c>
      <c r="U10" s="51">
        <v>3</v>
      </c>
      <c r="V10" s="52">
        <v>14</v>
      </c>
      <c r="W10" s="52">
        <v>0.045455</v>
      </c>
      <c r="X10" s="52">
        <v>0.116542</v>
      </c>
      <c r="Y10" s="52">
        <v>1.781532</v>
      </c>
      <c r="Z10" s="52">
        <v>0.2545454545454545</v>
      </c>
      <c r="AA10" s="52">
        <v>0.18181818181818182</v>
      </c>
      <c r="AB10" s="82">
        <v>10</v>
      </c>
      <c r="AC10" s="82"/>
      <c r="AD10" s="100"/>
      <c r="AE10" s="85" t="s">
        <v>462</v>
      </c>
      <c r="AF10" s="85">
        <v>78</v>
      </c>
      <c r="AG10" s="85">
        <v>3311</v>
      </c>
      <c r="AH10" s="85">
        <v>886</v>
      </c>
      <c r="AI10" s="85">
        <v>1134</v>
      </c>
      <c r="AJ10" s="85"/>
      <c r="AK10" s="85" t="s">
        <v>495</v>
      </c>
      <c r="AL10" s="85"/>
      <c r="AM10" s="89" t="s">
        <v>552</v>
      </c>
      <c r="AN10" s="85"/>
      <c r="AO10" s="87">
        <v>43376.05888888889</v>
      </c>
      <c r="AP10" s="89" t="s">
        <v>579</v>
      </c>
      <c r="AQ10" s="85" t="b">
        <v>1</v>
      </c>
      <c r="AR10" s="85" t="b">
        <v>0</v>
      </c>
      <c r="AS10" s="85" t="b">
        <v>1</v>
      </c>
      <c r="AT10" s="85"/>
      <c r="AU10" s="85">
        <v>59</v>
      </c>
      <c r="AV10" s="85"/>
      <c r="AW10" s="85" t="b">
        <v>0</v>
      </c>
      <c r="AX10" s="85" t="s">
        <v>618</v>
      </c>
      <c r="AY10" s="89" t="s">
        <v>626</v>
      </c>
      <c r="AZ10" s="85" t="s">
        <v>66</v>
      </c>
      <c r="BA10" s="85" t="str">
        <f>REPLACE(INDEX(GroupVertices[Group],MATCH(Vertices[[#This Row],[Vertex]],GroupVertices[Vertex],0)),1,1,"")</f>
        <v>1</v>
      </c>
      <c r="BB10" s="51"/>
      <c r="BC10" s="51"/>
      <c r="BD10" s="51"/>
      <c r="BE10" s="51"/>
      <c r="BF10" s="51" t="s">
        <v>940</v>
      </c>
      <c r="BG10" s="51" t="s">
        <v>277</v>
      </c>
      <c r="BH10" s="131" t="s">
        <v>945</v>
      </c>
      <c r="BI10" s="131" t="s">
        <v>953</v>
      </c>
      <c r="BJ10" s="131" t="s">
        <v>957</v>
      </c>
      <c r="BK10" s="131" t="s">
        <v>957</v>
      </c>
      <c r="BL10" s="131">
        <v>4</v>
      </c>
      <c r="BM10" s="134">
        <v>3.8461538461538463</v>
      </c>
      <c r="BN10" s="131">
        <v>0</v>
      </c>
      <c r="BO10" s="134">
        <v>0</v>
      </c>
      <c r="BP10" s="131">
        <v>0</v>
      </c>
      <c r="BQ10" s="134">
        <v>0</v>
      </c>
      <c r="BR10" s="131">
        <v>100</v>
      </c>
      <c r="BS10" s="134">
        <v>96.15384615384616</v>
      </c>
      <c r="BT10" s="131">
        <v>104</v>
      </c>
      <c r="BU10" s="2"/>
      <c r="BV10" s="3"/>
      <c r="BW10" s="3"/>
      <c r="BX10" s="3"/>
      <c r="BY10" s="3"/>
    </row>
    <row r="11" spans="1:77" ht="41.45" customHeight="1">
      <c r="A11" s="14" t="s">
        <v>218</v>
      </c>
      <c r="C11" s="15"/>
      <c r="D11" s="15" t="s">
        <v>64</v>
      </c>
      <c r="E11" s="95">
        <v>281.4546529968454</v>
      </c>
      <c r="F11" s="81">
        <v>98.86522967458407</v>
      </c>
      <c r="G11" s="114" t="s">
        <v>288</v>
      </c>
      <c r="H11" s="15"/>
      <c r="I11" s="16" t="s">
        <v>218</v>
      </c>
      <c r="J11" s="66"/>
      <c r="K11" s="66"/>
      <c r="L11" s="116" t="s">
        <v>663</v>
      </c>
      <c r="M11" s="96">
        <v>379.1811237836141</v>
      </c>
      <c r="N11" s="97">
        <v>3268.029296875</v>
      </c>
      <c r="O11" s="97">
        <v>4797.828125</v>
      </c>
      <c r="P11" s="77"/>
      <c r="Q11" s="98"/>
      <c r="R11" s="98"/>
      <c r="S11" s="99"/>
      <c r="T11" s="51">
        <v>0</v>
      </c>
      <c r="U11" s="51">
        <v>4</v>
      </c>
      <c r="V11" s="52">
        <v>0</v>
      </c>
      <c r="W11" s="52">
        <v>0.034483</v>
      </c>
      <c r="X11" s="52">
        <v>0.063483</v>
      </c>
      <c r="Y11" s="52">
        <v>0.710814</v>
      </c>
      <c r="Z11" s="52">
        <v>0.75</v>
      </c>
      <c r="AA11" s="52">
        <v>0</v>
      </c>
      <c r="AB11" s="82">
        <v>11</v>
      </c>
      <c r="AC11" s="82"/>
      <c r="AD11" s="100"/>
      <c r="AE11" s="85" t="s">
        <v>463</v>
      </c>
      <c r="AF11" s="85">
        <v>73</v>
      </c>
      <c r="AG11" s="85">
        <v>749</v>
      </c>
      <c r="AH11" s="85">
        <v>1399</v>
      </c>
      <c r="AI11" s="85">
        <v>1779</v>
      </c>
      <c r="AJ11" s="85"/>
      <c r="AK11" s="85" t="s">
        <v>496</v>
      </c>
      <c r="AL11" s="85"/>
      <c r="AM11" s="89" t="s">
        <v>553</v>
      </c>
      <c r="AN11" s="85"/>
      <c r="AO11" s="87">
        <v>42936.63607638889</v>
      </c>
      <c r="AP11" s="85"/>
      <c r="AQ11" s="85" t="b">
        <v>0</v>
      </c>
      <c r="AR11" s="85" t="b">
        <v>0</v>
      </c>
      <c r="AS11" s="85" t="b">
        <v>0</v>
      </c>
      <c r="AT11" s="85"/>
      <c r="AU11" s="85">
        <v>10</v>
      </c>
      <c r="AV11" s="89" t="s">
        <v>602</v>
      </c>
      <c r="AW11" s="85" t="b">
        <v>0</v>
      </c>
      <c r="AX11" s="85" t="s">
        <v>618</v>
      </c>
      <c r="AY11" s="89" t="s">
        <v>627</v>
      </c>
      <c r="AZ11" s="85" t="s">
        <v>66</v>
      </c>
      <c r="BA11" s="85" t="str">
        <f>REPLACE(INDEX(GroupVertices[Group],MATCH(Vertices[[#This Row],[Vertex]],GroupVertices[Vertex],0)),1,1,"")</f>
        <v>1</v>
      </c>
      <c r="BB11" s="51"/>
      <c r="BC11" s="51"/>
      <c r="BD11" s="51"/>
      <c r="BE11" s="51"/>
      <c r="BF11" s="51"/>
      <c r="BG11" s="51"/>
      <c r="BH11" s="131" t="s">
        <v>944</v>
      </c>
      <c r="BI11" s="131" t="s">
        <v>944</v>
      </c>
      <c r="BJ11" s="131" t="s">
        <v>895</v>
      </c>
      <c r="BK11" s="131" t="s">
        <v>895</v>
      </c>
      <c r="BL11" s="131">
        <v>1</v>
      </c>
      <c r="BM11" s="134">
        <v>2.4390243902439024</v>
      </c>
      <c r="BN11" s="131">
        <v>0</v>
      </c>
      <c r="BO11" s="134">
        <v>0</v>
      </c>
      <c r="BP11" s="131">
        <v>0</v>
      </c>
      <c r="BQ11" s="134">
        <v>0</v>
      </c>
      <c r="BR11" s="131">
        <v>40</v>
      </c>
      <c r="BS11" s="134">
        <v>97.5609756097561</v>
      </c>
      <c r="BT11" s="131">
        <v>41</v>
      </c>
      <c r="BU11" s="2"/>
      <c r="BV11" s="3"/>
      <c r="BW11" s="3"/>
      <c r="BX11" s="3"/>
      <c r="BY11" s="3"/>
    </row>
    <row r="12" spans="1:77" ht="41.45" customHeight="1">
      <c r="A12" s="14" t="s">
        <v>219</v>
      </c>
      <c r="C12" s="15"/>
      <c r="D12" s="15" t="s">
        <v>64</v>
      </c>
      <c r="E12" s="95">
        <v>455.76261829653</v>
      </c>
      <c r="F12" s="81">
        <v>97.20937532698545</v>
      </c>
      <c r="G12" s="114" t="s">
        <v>289</v>
      </c>
      <c r="H12" s="15"/>
      <c r="I12" s="16" t="s">
        <v>219</v>
      </c>
      <c r="J12" s="66"/>
      <c r="K12" s="66"/>
      <c r="L12" s="116" t="s">
        <v>664</v>
      </c>
      <c r="M12" s="96">
        <v>931.0221826933138</v>
      </c>
      <c r="N12" s="97">
        <v>602.5911865234375</v>
      </c>
      <c r="O12" s="97">
        <v>1846.5201416015625</v>
      </c>
      <c r="P12" s="77"/>
      <c r="Q12" s="98"/>
      <c r="R12" s="98"/>
      <c r="S12" s="99"/>
      <c r="T12" s="51">
        <v>0</v>
      </c>
      <c r="U12" s="51">
        <v>4</v>
      </c>
      <c r="V12" s="52">
        <v>0</v>
      </c>
      <c r="W12" s="52">
        <v>0.034483</v>
      </c>
      <c r="X12" s="52">
        <v>0.063483</v>
      </c>
      <c r="Y12" s="52">
        <v>0.710814</v>
      </c>
      <c r="Z12" s="52">
        <v>0.75</v>
      </c>
      <c r="AA12" s="52">
        <v>0</v>
      </c>
      <c r="AB12" s="82">
        <v>12</v>
      </c>
      <c r="AC12" s="82"/>
      <c r="AD12" s="100"/>
      <c r="AE12" s="85" t="s">
        <v>219</v>
      </c>
      <c r="AF12" s="85">
        <v>387</v>
      </c>
      <c r="AG12" s="85">
        <v>1804</v>
      </c>
      <c r="AH12" s="85">
        <v>6140</v>
      </c>
      <c r="AI12" s="85">
        <v>2848</v>
      </c>
      <c r="AJ12" s="85"/>
      <c r="AK12" s="85" t="s">
        <v>497</v>
      </c>
      <c r="AL12" s="85" t="s">
        <v>527</v>
      </c>
      <c r="AM12" s="89" t="s">
        <v>554</v>
      </c>
      <c r="AN12" s="85"/>
      <c r="AO12" s="87">
        <v>39633.21888888889</v>
      </c>
      <c r="AP12" s="89" t="s">
        <v>580</v>
      </c>
      <c r="AQ12" s="85" t="b">
        <v>0</v>
      </c>
      <c r="AR12" s="85" t="b">
        <v>0</v>
      </c>
      <c r="AS12" s="85" t="b">
        <v>0</v>
      </c>
      <c r="AT12" s="85"/>
      <c r="AU12" s="85">
        <v>116</v>
      </c>
      <c r="AV12" s="89" t="s">
        <v>602</v>
      </c>
      <c r="AW12" s="85" t="b">
        <v>0</v>
      </c>
      <c r="AX12" s="85" t="s">
        <v>618</v>
      </c>
      <c r="AY12" s="89" t="s">
        <v>628</v>
      </c>
      <c r="AZ12" s="85" t="s">
        <v>66</v>
      </c>
      <c r="BA12" s="85" t="str">
        <f>REPLACE(INDEX(GroupVertices[Group],MATCH(Vertices[[#This Row],[Vertex]],GroupVertices[Vertex],0)),1,1,"")</f>
        <v>1</v>
      </c>
      <c r="BB12" s="51"/>
      <c r="BC12" s="51"/>
      <c r="BD12" s="51"/>
      <c r="BE12" s="51"/>
      <c r="BF12" s="51"/>
      <c r="BG12" s="51"/>
      <c r="BH12" s="131" t="s">
        <v>944</v>
      </c>
      <c r="BI12" s="131" t="s">
        <v>944</v>
      </c>
      <c r="BJ12" s="131" t="s">
        <v>895</v>
      </c>
      <c r="BK12" s="131" t="s">
        <v>895</v>
      </c>
      <c r="BL12" s="131">
        <v>1</v>
      </c>
      <c r="BM12" s="134">
        <v>2.4390243902439024</v>
      </c>
      <c r="BN12" s="131">
        <v>0</v>
      </c>
      <c r="BO12" s="134">
        <v>0</v>
      </c>
      <c r="BP12" s="131">
        <v>0</v>
      </c>
      <c r="BQ12" s="134">
        <v>0</v>
      </c>
      <c r="BR12" s="131">
        <v>40</v>
      </c>
      <c r="BS12" s="134">
        <v>97.5609756097561</v>
      </c>
      <c r="BT12" s="131">
        <v>41</v>
      </c>
      <c r="BU12" s="2"/>
      <c r="BV12" s="3"/>
      <c r="BW12" s="3"/>
      <c r="BX12" s="3"/>
      <c r="BY12" s="3"/>
    </row>
    <row r="13" spans="1:77" ht="41.45" customHeight="1">
      <c r="A13" s="14" t="s">
        <v>220</v>
      </c>
      <c r="C13" s="15"/>
      <c r="D13" s="15" t="s">
        <v>64</v>
      </c>
      <c r="E13" s="95">
        <v>194.54850157728708</v>
      </c>
      <c r="F13" s="81">
        <v>99.69080255310244</v>
      </c>
      <c r="G13" s="114" t="s">
        <v>290</v>
      </c>
      <c r="H13" s="15"/>
      <c r="I13" s="16" t="s">
        <v>220</v>
      </c>
      <c r="J13" s="66"/>
      <c r="K13" s="66"/>
      <c r="L13" s="116" t="s">
        <v>665</v>
      </c>
      <c r="M13" s="96">
        <v>104.04520246939416</v>
      </c>
      <c r="N13" s="97">
        <v>2860.4404296875</v>
      </c>
      <c r="O13" s="97">
        <v>8152.4892578125</v>
      </c>
      <c r="P13" s="77"/>
      <c r="Q13" s="98"/>
      <c r="R13" s="98"/>
      <c r="S13" s="99"/>
      <c r="T13" s="51">
        <v>0</v>
      </c>
      <c r="U13" s="51">
        <v>4</v>
      </c>
      <c r="V13" s="52">
        <v>0</v>
      </c>
      <c r="W13" s="52">
        <v>0.034483</v>
      </c>
      <c r="X13" s="52">
        <v>0.063483</v>
      </c>
      <c r="Y13" s="52">
        <v>0.710814</v>
      </c>
      <c r="Z13" s="52">
        <v>0.75</v>
      </c>
      <c r="AA13" s="52">
        <v>0</v>
      </c>
      <c r="AB13" s="82">
        <v>13</v>
      </c>
      <c r="AC13" s="82"/>
      <c r="AD13" s="100"/>
      <c r="AE13" s="85" t="s">
        <v>464</v>
      </c>
      <c r="AF13" s="85">
        <v>154</v>
      </c>
      <c r="AG13" s="85">
        <v>223</v>
      </c>
      <c r="AH13" s="85">
        <v>883</v>
      </c>
      <c r="AI13" s="85">
        <v>36</v>
      </c>
      <c r="AJ13" s="85"/>
      <c r="AK13" s="85" t="s">
        <v>498</v>
      </c>
      <c r="AL13" s="85"/>
      <c r="AM13" s="85"/>
      <c r="AN13" s="85"/>
      <c r="AO13" s="87">
        <v>39906.04267361111</v>
      </c>
      <c r="AP13" s="89" t="s">
        <v>581</v>
      </c>
      <c r="AQ13" s="85" t="b">
        <v>0</v>
      </c>
      <c r="AR13" s="85" t="b">
        <v>0</v>
      </c>
      <c r="AS13" s="85" t="b">
        <v>1</v>
      </c>
      <c r="AT13" s="85"/>
      <c r="AU13" s="85">
        <v>18</v>
      </c>
      <c r="AV13" s="89" t="s">
        <v>604</v>
      </c>
      <c r="AW13" s="85" t="b">
        <v>0</v>
      </c>
      <c r="AX13" s="85" t="s">
        <v>618</v>
      </c>
      <c r="AY13" s="89" t="s">
        <v>629</v>
      </c>
      <c r="AZ13" s="85" t="s">
        <v>66</v>
      </c>
      <c r="BA13" s="85" t="str">
        <f>REPLACE(INDEX(GroupVertices[Group],MATCH(Vertices[[#This Row],[Vertex]],GroupVertices[Vertex],0)),1,1,"")</f>
        <v>1</v>
      </c>
      <c r="BB13" s="51"/>
      <c r="BC13" s="51"/>
      <c r="BD13" s="51"/>
      <c r="BE13" s="51"/>
      <c r="BF13" s="51"/>
      <c r="BG13" s="51"/>
      <c r="BH13" s="131" t="s">
        <v>944</v>
      </c>
      <c r="BI13" s="131" t="s">
        <v>944</v>
      </c>
      <c r="BJ13" s="131" t="s">
        <v>895</v>
      </c>
      <c r="BK13" s="131" t="s">
        <v>895</v>
      </c>
      <c r="BL13" s="131">
        <v>1</v>
      </c>
      <c r="BM13" s="134">
        <v>2.4390243902439024</v>
      </c>
      <c r="BN13" s="131">
        <v>0</v>
      </c>
      <c r="BO13" s="134">
        <v>0</v>
      </c>
      <c r="BP13" s="131">
        <v>0</v>
      </c>
      <c r="BQ13" s="134">
        <v>0</v>
      </c>
      <c r="BR13" s="131">
        <v>40</v>
      </c>
      <c r="BS13" s="134">
        <v>97.5609756097561</v>
      </c>
      <c r="BT13" s="131">
        <v>41</v>
      </c>
      <c r="BU13" s="2"/>
      <c r="BV13" s="3"/>
      <c r="BW13" s="3"/>
      <c r="BX13" s="3"/>
      <c r="BY13" s="3"/>
    </row>
    <row r="14" spans="1:77" ht="41.45" customHeight="1">
      <c r="A14" s="14" t="s">
        <v>221</v>
      </c>
      <c r="C14" s="15"/>
      <c r="D14" s="15" t="s">
        <v>64</v>
      </c>
      <c r="E14" s="95">
        <v>898.3891955835962</v>
      </c>
      <c r="F14" s="81">
        <v>93.00460395521607</v>
      </c>
      <c r="G14" s="114" t="s">
        <v>291</v>
      </c>
      <c r="H14" s="15"/>
      <c r="I14" s="16" t="s">
        <v>221</v>
      </c>
      <c r="J14" s="66"/>
      <c r="K14" s="66"/>
      <c r="L14" s="116" t="s">
        <v>666</v>
      </c>
      <c r="M14" s="96">
        <v>2332.3323218583237</v>
      </c>
      <c r="N14" s="97">
        <v>688.8493041992188</v>
      </c>
      <c r="O14" s="97">
        <v>8413.6796875</v>
      </c>
      <c r="P14" s="77"/>
      <c r="Q14" s="98"/>
      <c r="R14" s="98"/>
      <c r="S14" s="99"/>
      <c r="T14" s="51">
        <v>0</v>
      </c>
      <c r="U14" s="51">
        <v>4</v>
      </c>
      <c r="V14" s="52">
        <v>0</v>
      </c>
      <c r="W14" s="52">
        <v>0.034483</v>
      </c>
      <c r="X14" s="52">
        <v>0.063483</v>
      </c>
      <c r="Y14" s="52">
        <v>0.710814</v>
      </c>
      <c r="Z14" s="52">
        <v>0.75</v>
      </c>
      <c r="AA14" s="52">
        <v>0</v>
      </c>
      <c r="AB14" s="82">
        <v>14</v>
      </c>
      <c r="AC14" s="82"/>
      <c r="AD14" s="100"/>
      <c r="AE14" s="85" t="s">
        <v>465</v>
      </c>
      <c r="AF14" s="85">
        <v>4491</v>
      </c>
      <c r="AG14" s="85">
        <v>4483</v>
      </c>
      <c r="AH14" s="85">
        <v>21198</v>
      </c>
      <c r="AI14" s="85">
        <v>13051</v>
      </c>
      <c r="AJ14" s="85"/>
      <c r="AK14" s="85" t="s">
        <v>499</v>
      </c>
      <c r="AL14" s="85" t="s">
        <v>528</v>
      </c>
      <c r="AM14" s="89" t="s">
        <v>555</v>
      </c>
      <c r="AN14" s="85"/>
      <c r="AO14" s="87">
        <v>40929.77332175926</v>
      </c>
      <c r="AP14" s="89" t="s">
        <v>582</v>
      </c>
      <c r="AQ14" s="85" t="b">
        <v>0</v>
      </c>
      <c r="AR14" s="85" t="b">
        <v>0</v>
      </c>
      <c r="AS14" s="85" t="b">
        <v>1</v>
      </c>
      <c r="AT14" s="85"/>
      <c r="AU14" s="85">
        <v>394</v>
      </c>
      <c r="AV14" s="89" t="s">
        <v>605</v>
      </c>
      <c r="AW14" s="85" t="b">
        <v>0</v>
      </c>
      <c r="AX14" s="85" t="s">
        <v>618</v>
      </c>
      <c r="AY14" s="89" t="s">
        <v>630</v>
      </c>
      <c r="AZ14" s="85" t="s">
        <v>66</v>
      </c>
      <c r="BA14" s="85" t="str">
        <f>REPLACE(INDEX(GroupVertices[Group],MATCH(Vertices[[#This Row],[Vertex]],GroupVertices[Vertex],0)),1,1,"")</f>
        <v>1</v>
      </c>
      <c r="BB14" s="51"/>
      <c r="BC14" s="51"/>
      <c r="BD14" s="51"/>
      <c r="BE14" s="51"/>
      <c r="BF14" s="51"/>
      <c r="BG14" s="51"/>
      <c r="BH14" s="131" t="s">
        <v>944</v>
      </c>
      <c r="BI14" s="131" t="s">
        <v>944</v>
      </c>
      <c r="BJ14" s="131" t="s">
        <v>895</v>
      </c>
      <c r="BK14" s="131" t="s">
        <v>895</v>
      </c>
      <c r="BL14" s="131">
        <v>1</v>
      </c>
      <c r="BM14" s="134">
        <v>2.4390243902439024</v>
      </c>
      <c r="BN14" s="131">
        <v>0</v>
      </c>
      <c r="BO14" s="134">
        <v>0</v>
      </c>
      <c r="BP14" s="131">
        <v>0</v>
      </c>
      <c r="BQ14" s="134">
        <v>0</v>
      </c>
      <c r="BR14" s="131">
        <v>40</v>
      </c>
      <c r="BS14" s="134">
        <v>97.5609756097561</v>
      </c>
      <c r="BT14" s="131">
        <v>41</v>
      </c>
      <c r="BU14" s="2"/>
      <c r="BV14" s="3"/>
      <c r="BW14" s="3"/>
      <c r="BX14" s="3"/>
      <c r="BY14" s="3"/>
    </row>
    <row r="15" spans="1:77" ht="41.45" customHeight="1">
      <c r="A15" s="14" t="s">
        <v>222</v>
      </c>
      <c r="C15" s="15"/>
      <c r="D15" s="15" t="s">
        <v>64</v>
      </c>
      <c r="E15" s="95">
        <v>1000</v>
      </c>
      <c r="F15" s="81">
        <v>70</v>
      </c>
      <c r="G15" s="114" t="s">
        <v>292</v>
      </c>
      <c r="H15" s="15"/>
      <c r="I15" s="16" t="s">
        <v>222</v>
      </c>
      <c r="J15" s="66"/>
      <c r="K15" s="66"/>
      <c r="L15" s="116" t="s">
        <v>667</v>
      </c>
      <c r="M15" s="96">
        <v>9999</v>
      </c>
      <c r="N15" s="97">
        <v>410.55023193359375</v>
      </c>
      <c r="O15" s="97">
        <v>5201.109375</v>
      </c>
      <c r="P15" s="77"/>
      <c r="Q15" s="98"/>
      <c r="R15" s="98"/>
      <c r="S15" s="99"/>
      <c r="T15" s="51">
        <v>0</v>
      </c>
      <c r="U15" s="51">
        <v>4</v>
      </c>
      <c r="V15" s="52">
        <v>0</v>
      </c>
      <c r="W15" s="52">
        <v>0.034483</v>
      </c>
      <c r="X15" s="52">
        <v>0.063483</v>
      </c>
      <c r="Y15" s="52">
        <v>0.710814</v>
      </c>
      <c r="Z15" s="52">
        <v>0.75</v>
      </c>
      <c r="AA15" s="52">
        <v>0</v>
      </c>
      <c r="AB15" s="82">
        <v>15</v>
      </c>
      <c r="AC15" s="82"/>
      <c r="AD15" s="100"/>
      <c r="AE15" s="85" t="s">
        <v>466</v>
      </c>
      <c r="AF15" s="85">
        <v>9679</v>
      </c>
      <c r="AG15" s="85">
        <v>19140</v>
      </c>
      <c r="AH15" s="85">
        <v>3579</v>
      </c>
      <c r="AI15" s="85">
        <v>14667</v>
      </c>
      <c r="AJ15" s="85"/>
      <c r="AK15" s="85" t="s">
        <v>500</v>
      </c>
      <c r="AL15" s="85" t="s">
        <v>529</v>
      </c>
      <c r="AM15" s="89" t="s">
        <v>556</v>
      </c>
      <c r="AN15" s="85"/>
      <c r="AO15" s="87">
        <v>41942.1490162037</v>
      </c>
      <c r="AP15" s="89" t="s">
        <v>583</v>
      </c>
      <c r="AQ15" s="85" t="b">
        <v>1</v>
      </c>
      <c r="AR15" s="85" t="b">
        <v>0</v>
      </c>
      <c r="AS15" s="85" t="b">
        <v>1</v>
      </c>
      <c r="AT15" s="85"/>
      <c r="AU15" s="85">
        <v>515</v>
      </c>
      <c r="AV15" s="89" t="s">
        <v>602</v>
      </c>
      <c r="AW15" s="85" t="b">
        <v>0</v>
      </c>
      <c r="AX15" s="85" t="s">
        <v>618</v>
      </c>
      <c r="AY15" s="89" t="s">
        <v>631</v>
      </c>
      <c r="AZ15" s="85" t="s">
        <v>66</v>
      </c>
      <c r="BA15" s="85" t="str">
        <f>REPLACE(INDEX(GroupVertices[Group],MATCH(Vertices[[#This Row],[Vertex]],GroupVertices[Vertex],0)),1,1,"")</f>
        <v>1</v>
      </c>
      <c r="BB15" s="51"/>
      <c r="BC15" s="51"/>
      <c r="BD15" s="51"/>
      <c r="BE15" s="51"/>
      <c r="BF15" s="51"/>
      <c r="BG15" s="51"/>
      <c r="BH15" s="131" t="s">
        <v>944</v>
      </c>
      <c r="BI15" s="131" t="s">
        <v>944</v>
      </c>
      <c r="BJ15" s="131" t="s">
        <v>895</v>
      </c>
      <c r="BK15" s="131" t="s">
        <v>895</v>
      </c>
      <c r="BL15" s="131">
        <v>1</v>
      </c>
      <c r="BM15" s="134">
        <v>2.4390243902439024</v>
      </c>
      <c r="BN15" s="131">
        <v>0</v>
      </c>
      <c r="BO15" s="134">
        <v>0</v>
      </c>
      <c r="BP15" s="131">
        <v>0</v>
      </c>
      <c r="BQ15" s="134">
        <v>0</v>
      </c>
      <c r="BR15" s="131">
        <v>40</v>
      </c>
      <c r="BS15" s="134">
        <v>97.5609756097561</v>
      </c>
      <c r="BT15" s="131">
        <v>41</v>
      </c>
      <c r="BU15" s="2"/>
      <c r="BV15" s="3"/>
      <c r="BW15" s="3"/>
      <c r="BX15" s="3"/>
      <c r="BY15" s="3"/>
    </row>
    <row r="16" spans="1:77" ht="41.45" customHeight="1">
      <c r="A16" s="14" t="s">
        <v>223</v>
      </c>
      <c r="C16" s="15"/>
      <c r="D16" s="15" t="s">
        <v>64</v>
      </c>
      <c r="E16" s="95">
        <v>178.852523659306</v>
      </c>
      <c r="F16" s="81">
        <v>99.83990792089568</v>
      </c>
      <c r="G16" s="114" t="s">
        <v>610</v>
      </c>
      <c r="H16" s="15"/>
      <c r="I16" s="16" t="s">
        <v>223</v>
      </c>
      <c r="J16" s="66"/>
      <c r="K16" s="66"/>
      <c r="L16" s="116" t="s">
        <v>668</v>
      </c>
      <c r="M16" s="96">
        <v>54.353353562833526</v>
      </c>
      <c r="N16" s="97">
        <v>6614.0234375</v>
      </c>
      <c r="O16" s="97">
        <v>1296.9290771484375</v>
      </c>
      <c r="P16" s="77"/>
      <c r="Q16" s="98"/>
      <c r="R16" s="98"/>
      <c r="S16" s="99"/>
      <c r="T16" s="51">
        <v>1</v>
      </c>
      <c r="U16" s="51">
        <v>1</v>
      </c>
      <c r="V16" s="52">
        <v>0</v>
      </c>
      <c r="W16" s="52">
        <v>0</v>
      </c>
      <c r="X16" s="52">
        <v>0</v>
      </c>
      <c r="Y16" s="52">
        <v>0.999985</v>
      </c>
      <c r="Z16" s="52">
        <v>0</v>
      </c>
      <c r="AA16" s="52" t="s">
        <v>745</v>
      </c>
      <c r="AB16" s="82">
        <v>16</v>
      </c>
      <c r="AC16" s="82"/>
      <c r="AD16" s="100"/>
      <c r="AE16" s="85" t="s">
        <v>467</v>
      </c>
      <c r="AF16" s="85">
        <v>499</v>
      </c>
      <c r="AG16" s="85">
        <v>128</v>
      </c>
      <c r="AH16" s="85">
        <v>142</v>
      </c>
      <c r="AI16" s="85">
        <v>210</v>
      </c>
      <c r="AJ16" s="85"/>
      <c r="AK16" s="85" t="s">
        <v>501</v>
      </c>
      <c r="AL16" s="85" t="s">
        <v>530</v>
      </c>
      <c r="AM16" s="85"/>
      <c r="AN16" s="85"/>
      <c r="AO16" s="87">
        <v>43339.758206018516</v>
      </c>
      <c r="AP16" s="85"/>
      <c r="AQ16" s="85" t="b">
        <v>1</v>
      </c>
      <c r="AR16" s="85" t="b">
        <v>0</v>
      </c>
      <c r="AS16" s="85" t="b">
        <v>0</v>
      </c>
      <c r="AT16" s="85"/>
      <c r="AU16" s="85">
        <v>3</v>
      </c>
      <c r="AV16" s="85"/>
      <c r="AW16" s="85" t="b">
        <v>0</v>
      </c>
      <c r="AX16" s="85" t="s">
        <v>618</v>
      </c>
      <c r="AY16" s="89" t="s">
        <v>632</v>
      </c>
      <c r="AZ16" s="85" t="s">
        <v>66</v>
      </c>
      <c r="BA16" s="85" t="str">
        <f>REPLACE(INDEX(GroupVertices[Group],MATCH(Vertices[[#This Row],[Vertex]],GroupVertices[Vertex],0)),1,1,"")</f>
        <v>6</v>
      </c>
      <c r="BB16" s="51"/>
      <c r="BC16" s="51"/>
      <c r="BD16" s="51"/>
      <c r="BE16" s="51"/>
      <c r="BF16" s="51" t="s">
        <v>273</v>
      </c>
      <c r="BG16" s="51" t="s">
        <v>273</v>
      </c>
      <c r="BH16" s="131" t="s">
        <v>946</v>
      </c>
      <c r="BI16" s="131" t="s">
        <v>946</v>
      </c>
      <c r="BJ16" s="131" t="s">
        <v>958</v>
      </c>
      <c r="BK16" s="131" t="s">
        <v>958</v>
      </c>
      <c r="BL16" s="131">
        <v>1</v>
      </c>
      <c r="BM16" s="134">
        <v>8.333333333333334</v>
      </c>
      <c r="BN16" s="131">
        <v>0</v>
      </c>
      <c r="BO16" s="134">
        <v>0</v>
      </c>
      <c r="BP16" s="131">
        <v>0</v>
      </c>
      <c r="BQ16" s="134">
        <v>0</v>
      </c>
      <c r="BR16" s="131">
        <v>11</v>
      </c>
      <c r="BS16" s="134">
        <v>91.66666666666667</v>
      </c>
      <c r="BT16" s="131">
        <v>12</v>
      </c>
      <c r="BU16" s="2"/>
      <c r="BV16" s="3"/>
      <c r="BW16" s="3"/>
      <c r="BX16" s="3"/>
      <c r="BY16" s="3"/>
    </row>
    <row r="17" spans="1:77" ht="41.45" customHeight="1">
      <c r="A17" s="14" t="s">
        <v>224</v>
      </c>
      <c r="C17" s="15"/>
      <c r="D17" s="15" t="s">
        <v>64</v>
      </c>
      <c r="E17" s="95">
        <v>367.86514195583595</v>
      </c>
      <c r="F17" s="81">
        <v>98.0443653866276</v>
      </c>
      <c r="G17" s="114" t="s">
        <v>293</v>
      </c>
      <c r="H17" s="15"/>
      <c r="I17" s="16" t="s">
        <v>224</v>
      </c>
      <c r="J17" s="66"/>
      <c r="K17" s="66"/>
      <c r="L17" s="116" t="s">
        <v>669</v>
      </c>
      <c r="M17" s="96">
        <v>652.7478288165743</v>
      </c>
      <c r="N17" s="97">
        <v>6185.21630859375</v>
      </c>
      <c r="O17" s="97">
        <v>6013.27783203125</v>
      </c>
      <c r="P17" s="77"/>
      <c r="Q17" s="98"/>
      <c r="R17" s="98"/>
      <c r="S17" s="99"/>
      <c r="T17" s="51">
        <v>1</v>
      </c>
      <c r="U17" s="51">
        <v>2</v>
      </c>
      <c r="V17" s="52">
        <v>1</v>
      </c>
      <c r="W17" s="52">
        <v>0.333333</v>
      </c>
      <c r="X17" s="52">
        <v>0</v>
      </c>
      <c r="Y17" s="52">
        <v>1.180833</v>
      </c>
      <c r="Z17" s="52">
        <v>0.3333333333333333</v>
      </c>
      <c r="AA17" s="52">
        <v>0</v>
      </c>
      <c r="AB17" s="82">
        <v>17</v>
      </c>
      <c r="AC17" s="82"/>
      <c r="AD17" s="100"/>
      <c r="AE17" s="85" t="s">
        <v>468</v>
      </c>
      <c r="AF17" s="85">
        <v>163</v>
      </c>
      <c r="AG17" s="85">
        <v>1272</v>
      </c>
      <c r="AH17" s="85">
        <v>1117</v>
      </c>
      <c r="AI17" s="85">
        <v>2120</v>
      </c>
      <c r="AJ17" s="85"/>
      <c r="AK17" s="85" t="s">
        <v>502</v>
      </c>
      <c r="AL17" s="85" t="s">
        <v>531</v>
      </c>
      <c r="AM17" s="89" t="s">
        <v>557</v>
      </c>
      <c r="AN17" s="85"/>
      <c r="AO17" s="87">
        <v>43118.84680555556</v>
      </c>
      <c r="AP17" s="89" t="s">
        <v>584</v>
      </c>
      <c r="AQ17" s="85" t="b">
        <v>0</v>
      </c>
      <c r="AR17" s="85" t="b">
        <v>0</v>
      </c>
      <c r="AS17" s="85" t="b">
        <v>0</v>
      </c>
      <c r="AT17" s="85"/>
      <c r="AU17" s="85">
        <v>25</v>
      </c>
      <c r="AV17" s="89" t="s">
        <v>602</v>
      </c>
      <c r="AW17" s="85" t="b">
        <v>0</v>
      </c>
      <c r="AX17" s="85" t="s">
        <v>618</v>
      </c>
      <c r="AY17" s="89" t="s">
        <v>633</v>
      </c>
      <c r="AZ17" s="85" t="s">
        <v>66</v>
      </c>
      <c r="BA17" s="85" t="str">
        <f>REPLACE(INDEX(GroupVertices[Group],MATCH(Vertices[[#This Row],[Vertex]],GroupVertices[Vertex],0)),1,1,"")</f>
        <v>4</v>
      </c>
      <c r="BB17" s="51" t="s">
        <v>264</v>
      </c>
      <c r="BC17" s="51" t="s">
        <v>264</v>
      </c>
      <c r="BD17" s="51" t="s">
        <v>269</v>
      </c>
      <c r="BE17" s="51" t="s">
        <v>269</v>
      </c>
      <c r="BF17" s="51" t="s">
        <v>274</v>
      </c>
      <c r="BG17" s="51" t="s">
        <v>274</v>
      </c>
      <c r="BH17" s="131" t="s">
        <v>843</v>
      </c>
      <c r="BI17" s="131" t="s">
        <v>843</v>
      </c>
      <c r="BJ17" s="131" t="s">
        <v>897</v>
      </c>
      <c r="BK17" s="131" t="s">
        <v>897</v>
      </c>
      <c r="BL17" s="131">
        <v>0</v>
      </c>
      <c r="BM17" s="134">
        <v>0</v>
      </c>
      <c r="BN17" s="131">
        <v>0</v>
      </c>
      <c r="BO17" s="134">
        <v>0</v>
      </c>
      <c r="BP17" s="131">
        <v>0</v>
      </c>
      <c r="BQ17" s="134">
        <v>0</v>
      </c>
      <c r="BR17" s="131">
        <v>30</v>
      </c>
      <c r="BS17" s="134">
        <v>100</v>
      </c>
      <c r="BT17" s="131">
        <v>30</v>
      </c>
      <c r="BU17" s="2"/>
      <c r="BV17" s="3"/>
      <c r="BW17" s="3"/>
      <c r="BX17" s="3"/>
      <c r="BY17" s="3"/>
    </row>
    <row r="18" spans="1:77" ht="41.45" customHeight="1">
      <c r="A18" s="14" t="s">
        <v>245</v>
      </c>
      <c r="C18" s="15"/>
      <c r="D18" s="15" t="s">
        <v>64</v>
      </c>
      <c r="E18" s="95">
        <v>169.93059936908517</v>
      </c>
      <c r="F18" s="81">
        <v>99.92466255100973</v>
      </c>
      <c r="G18" s="114" t="s">
        <v>611</v>
      </c>
      <c r="H18" s="15"/>
      <c r="I18" s="16" t="s">
        <v>245</v>
      </c>
      <c r="J18" s="66"/>
      <c r="K18" s="66"/>
      <c r="L18" s="116" t="s">
        <v>670</v>
      </c>
      <c r="M18" s="96">
        <v>26.107460500156954</v>
      </c>
      <c r="N18" s="97">
        <v>7900.4443359375</v>
      </c>
      <c r="O18" s="97">
        <v>4481.90478515625</v>
      </c>
      <c r="P18" s="77"/>
      <c r="Q18" s="98"/>
      <c r="R18" s="98"/>
      <c r="S18" s="99"/>
      <c r="T18" s="51">
        <v>2</v>
      </c>
      <c r="U18" s="51">
        <v>0</v>
      </c>
      <c r="V18" s="52">
        <v>0</v>
      </c>
      <c r="W18" s="52">
        <v>0.25</v>
      </c>
      <c r="X18" s="52">
        <v>0</v>
      </c>
      <c r="Y18" s="52">
        <v>0.819137</v>
      </c>
      <c r="Z18" s="52">
        <v>0.5</v>
      </c>
      <c r="AA18" s="52">
        <v>0</v>
      </c>
      <c r="AB18" s="82">
        <v>18</v>
      </c>
      <c r="AC18" s="82"/>
      <c r="AD18" s="100"/>
      <c r="AE18" s="85" t="s">
        <v>469</v>
      </c>
      <c r="AF18" s="85">
        <v>285</v>
      </c>
      <c r="AG18" s="85">
        <v>74</v>
      </c>
      <c r="AH18" s="85">
        <v>22</v>
      </c>
      <c r="AI18" s="85">
        <v>126</v>
      </c>
      <c r="AJ18" s="85"/>
      <c r="AK18" s="85" t="s">
        <v>503</v>
      </c>
      <c r="AL18" s="85" t="s">
        <v>531</v>
      </c>
      <c r="AM18" s="89" t="s">
        <v>558</v>
      </c>
      <c r="AN18" s="85"/>
      <c r="AO18" s="87">
        <v>41522.11681712963</v>
      </c>
      <c r="AP18" s="89" t="s">
        <v>585</v>
      </c>
      <c r="AQ18" s="85" t="b">
        <v>0</v>
      </c>
      <c r="AR18" s="85" t="b">
        <v>0</v>
      </c>
      <c r="AS18" s="85" t="b">
        <v>0</v>
      </c>
      <c r="AT18" s="85"/>
      <c r="AU18" s="85">
        <v>0</v>
      </c>
      <c r="AV18" s="89" t="s">
        <v>602</v>
      </c>
      <c r="AW18" s="85" t="b">
        <v>0</v>
      </c>
      <c r="AX18" s="85" t="s">
        <v>618</v>
      </c>
      <c r="AY18" s="89" t="s">
        <v>634</v>
      </c>
      <c r="AZ18" s="85" t="s">
        <v>65</v>
      </c>
      <c r="BA18" s="85" t="str">
        <f>REPLACE(INDEX(GroupVertices[Group],MATCH(Vertices[[#This Row],[Vertex]],GroupVertices[Vertex],0)),1,1,"")</f>
        <v>4</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246</v>
      </c>
      <c r="C19" s="15"/>
      <c r="D19" s="15" t="s">
        <v>64</v>
      </c>
      <c r="E19" s="95">
        <v>297.1506309148265</v>
      </c>
      <c r="F19" s="81">
        <v>98.71612430679083</v>
      </c>
      <c r="G19" s="114" t="s">
        <v>612</v>
      </c>
      <c r="H19" s="15"/>
      <c r="I19" s="16" t="s">
        <v>246</v>
      </c>
      <c r="J19" s="66"/>
      <c r="K19" s="66"/>
      <c r="L19" s="116" t="s">
        <v>671</v>
      </c>
      <c r="M19" s="96">
        <v>428.8729726901747</v>
      </c>
      <c r="N19" s="97">
        <v>6704.35791015625</v>
      </c>
      <c r="O19" s="97">
        <v>6015.00537109375</v>
      </c>
      <c r="P19" s="77"/>
      <c r="Q19" s="98"/>
      <c r="R19" s="98"/>
      <c r="S19" s="99"/>
      <c r="T19" s="51">
        <v>2</v>
      </c>
      <c r="U19" s="51">
        <v>0</v>
      </c>
      <c r="V19" s="52">
        <v>0</v>
      </c>
      <c r="W19" s="52">
        <v>0.25</v>
      </c>
      <c r="X19" s="52">
        <v>0</v>
      </c>
      <c r="Y19" s="52">
        <v>0.819137</v>
      </c>
      <c r="Z19" s="52">
        <v>0.5</v>
      </c>
      <c r="AA19" s="52">
        <v>0</v>
      </c>
      <c r="AB19" s="82">
        <v>19</v>
      </c>
      <c r="AC19" s="82"/>
      <c r="AD19" s="100"/>
      <c r="AE19" s="85" t="s">
        <v>470</v>
      </c>
      <c r="AF19" s="85">
        <v>296</v>
      </c>
      <c r="AG19" s="85">
        <v>844</v>
      </c>
      <c r="AH19" s="85">
        <v>197</v>
      </c>
      <c r="AI19" s="85">
        <v>952</v>
      </c>
      <c r="AJ19" s="85"/>
      <c r="AK19" s="85" t="s">
        <v>504</v>
      </c>
      <c r="AL19" s="85" t="s">
        <v>532</v>
      </c>
      <c r="AM19" s="89" t="s">
        <v>559</v>
      </c>
      <c r="AN19" s="85"/>
      <c r="AO19" s="87">
        <v>41413.76574074074</v>
      </c>
      <c r="AP19" s="89" t="s">
        <v>586</v>
      </c>
      <c r="AQ19" s="85" t="b">
        <v>0</v>
      </c>
      <c r="AR19" s="85" t="b">
        <v>0</v>
      </c>
      <c r="AS19" s="85" t="b">
        <v>0</v>
      </c>
      <c r="AT19" s="85"/>
      <c r="AU19" s="85">
        <v>15</v>
      </c>
      <c r="AV19" s="89" t="s">
        <v>602</v>
      </c>
      <c r="AW19" s="85" t="b">
        <v>0</v>
      </c>
      <c r="AX19" s="85" t="s">
        <v>618</v>
      </c>
      <c r="AY19" s="89" t="s">
        <v>635</v>
      </c>
      <c r="AZ19" s="85" t="s">
        <v>65</v>
      </c>
      <c r="BA19" s="85" t="str">
        <f>REPLACE(INDEX(GroupVertices[Group],MATCH(Vertices[[#This Row],[Vertex]],GroupVertices[Vertex],0)),1,1,"")</f>
        <v>4</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225</v>
      </c>
      <c r="C20" s="15"/>
      <c r="D20" s="15" t="s">
        <v>64</v>
      </c>
      <c r="E20" s="95">
        <v>241.6364353312303</v>
      </c>
      <c r="F20" s="81">
        <v>99.24348644972271</v>
      </c>
      <c r="G20" s="114" t="s">
        <v>294</v>
      </c>
      <c r="H20" s="15"/>
      <c r="I20" s="16" t="s">
        <v>225</v>
      </c>
      <c r="J20" s="66"/>
      <c r="K20" s="66"/>
      <c r="L20" s="116" t="s">
        <v>672</v>
      </c>
      <c r="M20" s="96">
        <v>253.12074918907607</v>
      </c>
      <c r="N20" s="97">
        <v>7323.98583984375</v>
      </c>
      <c r="O20" s="97">
        <v>9546.2802734375</v>
      </c>
      <c r="P20" s="77"/>
      <c r="Q20" s="98"/>
      <c r="R20" s="98"/>
      <c r="S20" s="99"/>
      <c r="T20" s="51">
        <v>0</v>
      </c>
      <c r="U20" s="51">
        <v>3</v>
      </c>
      <c r="V20" s="52">
        <v>1</v>
      </c>
      <c r="W20" s="52">
        <v>0.333333</v>
      </c>
      <c r="X20" s="52">
        <v>0</v>
      </c>
      <c r="Y20" s="52">
        <v>1.180833</v>
      </c>
      <c r="Z20" s="52">
        <v>0.3333333333333333</v>
      </c>
      <c r="AA20" s="52">
        <v>0</v>
      </c>
      <c r="AB20" s="82">
        <v>20</v>
      </c>
      <c r="AC20" s="82"/>
      <c r="AD20" s="100"/>
      <c r="AE20" s="85" t="s">
        <v>471</v>
      </c>
      <c r="AF20" s="85">
        <v>1551</v>
      </c>
      <c r="AG20" s="85">
        <v>508</v>
      </c>
      <c r="AH20" s="85">
        <v>84475</v>
      </c>
      <c r="AI20" s="85">
        <v>85293</v>
      </c>
      <c r="AJ20" s="85"/>
      <c r="AK20" s="85" t="s">
        <v>505</v>
      </c>
      <c r="AL20" s="85" t="s">
        <v>533</v>
      </c>
      <c r="AM20" s="85"/>
      <c r="AN20" s="85"/>
      <c r="AO20" s="87">
        <v>40482.778912037036</v>
      </c>
      <c r="AP20" s="89" t="s">
        <v>587</v>
      </c>
      <c r="AQ20" s="85" t="b">
        <v>1</v>
      </c>
      <c r="AR20" s="85" t="b">
        <v>0</v>
      </c>
      <c r="AS20" s="85" t="b">
        <v>0</v>
      </c>
      <c r="AT20" s="85"/>
      <c r="AU20" s="85">
        <v>15</v>
      </c>
      <c r="AV20" s="89" t="s">
        <v>602</v>
      </c>
      <c r="AW20" s="85" t="b">
        <v>0</v>
      </c>
      <c r="AX20" s="85" t="s">
        <v>618</v>
      </c>
      <c r="AY20" s="89" t="s">
        <v>636</v>
      </c>
      <c r="AZ20" s="85" t="s">
        <v>66</v>
      </c>
      <c r="BA20" s="85" t="str">
        <f>REPLACE(INDEX(GroupVertices[Group],MATCH(Vertices[[#This Row],[Vertex]],GroupVertices[Vertex],0)),1,1,"")</f>
        <v>4</v>
      </c>
      <c r="BB20" s="51"/>
      <c r="BC20" s="51"/>
      <c r="BD20" s="51"/>
      <c r="BE20" s="51"/>
      <c r="BF20" s="51"/>
      <c r="BG20" s="51"/>
      <c r="BH20" s="131" t="s">
        <v>843</v>
      </c>
      <c r="BI20" s="131" t="s">
        <v>843</v>
      </c>
      <c r="BJ20" s="131" t="s">
        <v>897</v>
      </c>
      <c r="BK20" s="131" t="s">
        <v>897</v>
      </c>
      <c r="BL20" s="131">
        <v>0</v>
      </c>
      <c r="BM20" s="134">
        <v>0</v>
      </c>
      <c r="BN20" s="131">
        <v>0</v>
      </c>
      <c r="BO20" s="134">
        <v>0</v>
      </c>
      <c r="BP20" s="131">
        <v>0</v>
      </c>
      <c r="BQ20" s="134">
        <v>0</v>
      </c>
      <c r="BR20" s="131">
        <v>30</v>
      </c>
      <c r="BS20" s="134">
        <v>100</v>
      </c>
      <c r="BT20" s="131">
        <v>30</v>
      </c>
      <c r="BU20" s="2"/>
      <c r="BV20" s="3"/>
      <c r="BW20" s="3"/>
      <c r="BX20" s="3"/>
      <c r="BY20" s="3"/>
    </row>
    <row r="21" spans="1:77" ht="41.45" customHeight="1">
      <c r="A21" s="14" t="s">
        <v>226</v>
      </c>
      <c r="C21" s="15"/>
      <c r="D21" s="15" t="s">
        <v>64</v>
      </c>
      <c r="E21" s="95">
        <v>199.00946372239747</v>
      </c>
      <c r="F21" s="81">
        <v>99.6484252380454</v>
      </c>
      <c r="G21" s="114" t="s">
        <v>613</v>
      </c>
      <c r="H21" s="15"/>
      <c r="I21" s="16" t="s">
        <v>226</v>
      </c>
      <c r="J21" s="66"/>
      <c r="K21" s="66"/>
      <c r="L21" s="116" t="s">
        <v>673</v>
      </c>
      <c r="M21" s="96">
        <v>118.16814900073244</v>
      </c>
      <c r="N21" s="97">
        <v>8522.5390625</v>
      </c>
      <c r="O21" s="97">
        <v>5772.95166015625</v>
      </c>
      <c r="P21" s="77"/>
      <c r="Q21" s="98"/>
      <c r="R21" s="98"/>
      <c r="S21" s="99"/>
      <c r="T21" s="51">
        <v>0</v>
      </c>
      <c r="U21" s="51">
        <v>4</v>
      </c>
      <c r="V21" s="52">
        <v>78</v>
      </c>
      <c r="W21" s="52">
        <v>0.038462</v>
      </c>
      <c r="X21" s="52">
        <v>0.017016</v>
      </c>
      <c r="Y21" s="52">
        <v>1.485013</v>
      </c>
      <c r="Z21" s="52">
        <v>0</v>
      </c>
      <c r="AA21" s="52">
        <v>0</v>
      </c>
      <c r="AB21" s="82">
        <v>21</v>
      </c>
      <c r="AC21" s="82"/>
      <c r="AD21" s="100"/>
      <c r="AE21" s="85" t="s">
        <v>472</v>
      </c>
      <c r="AF21" s="85">
        <v>916</v>
      </c>
      <c r="AG21" s="85">
        <v>250</v>
      </c>
      <c r="AH21" s="85">
        <v>388</v>
      </c>
      <c r="AI21" s="85">
        <v>1093</v>
      </c>
      <c r="AJ21" s="85"/>
      <c r="AK21" s="85" t="s">
        <v>506</v>
      </c>
      <c r="AL21" s="85" t="s">
        <v>532</v>
      </c>
      <c r="AM21" s="89" t="s">
        <v>560</v>
      </c>
      <c r="AN21" s="85"/>
      <c r="AO21" s="87">
        <v>42834.08710648148</v>
      </c>
      <c r="AP21" s="89" t="s">
        <v>588</v>
      </c>
      <c r="AQ21" s="85" t="b">
        <v>1</v>
      </c>
      <c r="AR21" s="85" t="b">
        <v>0</v>
      </c>
      <c r="AS21" s="85" t="b">
        <v>0</v>
      </c>
      <c r="AT21" s="85"/>
      <c r="AU21" s="85">
        <v>2</v>
      </c>
      <c r="AV21" s="85"/>
      <c r="AW21" s="85" t="b">
        <v>0</v>
      </c>
      <c r="AX21" s="85" t="s">
        <v>618</v>
      </c>
      <c r="AY21" s="89" t="s">
        <v>637</v>
      </c>
      <c r="AZ21" s="85" t="s">
        <v>66</v>
      </c>
      <c r="BA21" s="85" t="str">
        <f>REPLACE(INDEX(GroupVertices[Group],MATCH(Vertices[[#This Row],[Vertex]],GroupVertices[Vertex],0)),1,1,"")</f>
        <v>3</v>
      </c>
      <c r="BB21" s="51" t="s">
        <v>265</v>
      </c>
      <c r="BC21" s="51" t="s">
        <v>265</v>
      </c>
      <c r="BD21" s="51" t="s">
        <v>270</v>
      </c>
      <c r="BE21" s="51" t="s">
        <v>270</v>
      </c>
      <c r="BF21" s="51" t="s">
        <v>274</v>
      </c>
      <c r="BG21" s="51" t="s">
        <v>274</v>
      </c>
      <c r="BH21" s="131" t="s">
        <v>947</v>
      </c>
      <c r="BI21" s="131" t="s">
        <v>947</v>
      </c>
      <c r="BJ21" s="131" t="s">
        <v>959</v>
      </c>
      <c r="BK21" s="131" t="s">
        <v>959</v>
      </c>
      <c r="BL21" s="131">
        <v>0</v>
      </c>
      <c r="BM21" s="134">
        <v>0</v>
      </c>
      <c r="BN21" s="131">
        <v>0</v>
      </c>
      <c r="BO21" s="134">
        <v>0</v>
      </c>
      <c r="BP21" s="131">
        <v>0</v>
      </c>
      <c r="BQ21" s="134">
        <v>0</v>
      </c>
      <c r="BR21" s="131">
        <v>29</v>
      </c>
      <c r="BS21" s="134">
        <v>100</v>
      </c>
      <c r="BT21" s="131">
        <v>29</v>
      </c>
      <c r="BU21" s="2"/>
      <c r="BV21" s="3"/>
      <c r="BW21" s="3"/>
      <c r="BX21" s="3"/>
      <c r="BY21" s="3"/>
    </row>
    <row r="22" spans="1:77" ht="41.45" customHeight="1">
      <c r="A22" s="14" t="s">
        <v>247</v>
      </c>
      <c r="C22" s="15"/>
      <c r="D22" s="15" t="s">
        <v>64</v>
      </c>
      <c r="E22" s="95">
        <v>579.8434542586751</v>
      </c>
      <c r="F22" s="81">
        <v>96.0306581563252</v>
      </c>
      <c r="G22" s="114" t="s">
        <v>614</v>
      </c>
      <c r="H22" s="15"/>
      <c r="I22" s="16" t="s">
        <v>247</v>
      </c>
      <c r="J22" s="66"/>
      <c r="K22" s="66"/>
      <c r="L22" s="116" t="s">
        <v>674</v>
      </c>
      <c r="M22" s="96">
        <v>1323.8493251020195</v>
      </c>
      <c r="N22" s="97">
        <v>9376.9052734375</v>
      </c>
      <c r="O22" s="97">
        <v>5772.95166015625</v>
      </c>
      <c r="P22" s="77"/>
      <c r="Q22" s="98"/>
      <c r="R22" s="98"/>
      <c r="S22" s="99"/>
      <c r="T22" s="51">
        <v>1</v>
      </c>
      <c r="U22" s="51">
        <v>0</v>
      </c>
      <c r="V22" s="52">
        <v>0</v>
      </c>
      <c r="W22" s="52">
        <v>0.025</v>
      </c>
      <c r="X22" s="52">
        <v>0.002307</v>
      </c>
      <c r="Y22" s="52">
        <v>0.465565</v>
      </c>
      <c r="Z22" s="52">
        <v>0</v>
      </c>
      <c r="AA22" s="52">
        <v>0</v>
      </c>
      <c r="AB22" s="82">
        <v>22</v>
      </c>
      <c r="AC22" s="82"/>
      <c r="AD22" s="100"/>
      <c r="AE22" s="85" t="s">
        <v>473</v>
      </c>
      <c r="AF22" s="85">
        <v>779</v>
      </c>
      <c r="AG22" s="85">
        <v>2555</v>
      </c>
      <c r="AH22" s="85">
        <v>4959</v>
      </c>
      <c r="AI22" s="85">
        <v>843</v>
      </c>
      <c r="AJ22" s="85"/>
      <c r="AK22" s="85" t="s">
        <v>507</v>
      </c>
      <c r="AL22" s="85" t="s">
        <v>534</v>
      </c>
      <c r="AM22" s="89" t="s">
        <v>561</v>
      </c>
      <c r="AN22" s="85"/>
      <c r="AO22" s="87">
        <v>39779.61645833333</v>
      </c>
      <c r="AP22" s="89" t="s">
        <v>589</v>
      </c>
      <c r="AQ22" s="85" t="b">
        <v>0</v>
      </c>
      <c r="AR22" s="85" t="b">
        <v>0</v>
      </c>
      <c r="AS22" s="85" t="b">
        <v>0</v>
      </c>
      <c r="AT22" s="85"/>
      <c r="AU22" s="85">
        <v>109</v>
      </c>
      <c r="AV22" s="89" t="s">
        <v>606</v>
      </c>
      <c r="AW22" s="85" t="b">
        <v>0</v>
      </c>
      <c r="AX22" s="85" t="s">
        <v>618</v>
      </c>
      <c r="AY22" s="89" t="s">
        <v>638</v>
      </c>
      <c r="AZ22" s="85" t="s">
        <v>65</v>
      </c>
      <c r="BA22" s="85" t="str">
        <f>REPLACE(INDEX(GroupVertices[Group],MATCH(Vertices[[#This Row],[Vertex]],GroupVertices[Vertex],0)),1,1,"")</f>
        <v>3</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248</v>
      </c>
      <c r="C23" s="15"/>
      <c r="D23" s="15" t="s">
        <v>64</v>
      </c>
      <c r="E23" s="95">
        <v>176.2089905362776</v>
      </c>
      <c r="F23" s="81">
        <v>99.86502040389243</v>
      </c>
      <c r="G23" s="114" t="s">
        <v>615</v>
      </c>
      <c r="H23" s="15"/>
      <c r="I23" s="16" t="s">
        <v>248</v>
      </c>
      <c r="J23" s="66"/>
      <c r="K23" s="66"/>
      <c r="L23" s="116" t="s">
        <v>675</v>
      </c>
      <c r="M23" s="96">
        <v>45.984200062781206</v>
      </c>
      <c r="N23" s="97">
        <v>9376.9052734375</v>
      </c>
      <c r="O23" s="97">
        <v>8355.046875</v>
      </c>
      <c r="P23" s="77"/>
      <c r="Q23" s="98"/>
      <c r="R23" s="98"/>
      <c r="S23" s="99"/>
      <c r="T23" s="51">
        <v>1</v>
      </c>
      <c r="U23" s="51">
        <v>0</v>
      </c>
      <c r="V23" s="52">
        <v>0</v>
      </c>
      <c r="W23" s="52">
        <v>0.025</v>
      </c>
      <c r="X23" s="52">
        <v>0.002307</v>
      </c>
      <c r="Y23" s="52">
        <v>0.465565</v>
      </c>
      <c r="Z23" s="52">
        <v>0</v>
      </c>
      <c r="AA23" s="52">
        <v>0</v>
      </c>
      <c r="AB23" s="82">
        <v>23</v>
      </c>
      <c r="AC23" s="82"/>
      <c r="AD23" s="100"/>
      <c r="AE23" s="85" t="s">
        <v>474</v>
      </c>
      <c r="AF23" s="85">
        <v>122</v>
      </c>
      <c r="AG23" s="85">
        <v>112</v>
      </c>
      <c r="AH23" s="85">
        <v>72</v>
      </c>
      <c r="AI23" s="85">
        <v>34</v>
      </c>
      <c r="AJ23" s="85"/>
      <c r="AK23" s="85" t="s">
        <v>508</v>
      </c>
      <c r="AL23" s="85" t="s">
        <v>535</v>
      </c>
      <c r="AM23" s="89" t="s">
        <v>562</v>
      </c>
      <c r="AN23" s="85"/>
      <c r="AO23" s="87">
        <v>40595.73452546296</v>
      </c>
      <c r="AP23" s="85"/>
      <c r="AQ23" s="85" t="b">
        <v>1</v>
      </c>
      <c r="AR23" s="85" t="b">
        <v>0</v>
      </c>
      <c r="AS23" s="85" t="b">
        <v>1</v>
      </c>
      <c r="AT23" s="85"/>
      <c r="AU23" s="85">
        <v>1</v>
      </c>
      <c r="AV23" s="89" t="s">
        <v>602</v>
      </c>
      <c r="AW23" s="85" t="b">
        <v>0</v>
      </c>
      <c r="AX23" s="85" t="s">
        <v>618</v>
      </c>
      <c r="AY23" s="89" t="s">
        <v>639</v>
      </c>
      <c r="AZ23" s="85" t="s">
        <v>65</v>
      </c>
      <c r="BA23" s="85" t="str">
        <f>REPLACE(INDEX(GroupVertices[Group],MATCH(Vertices[[#This Row],[Vertex]],GroupVertices[Vertex],0)),1,1,"")</f>
        <v>3</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249</v>
      </c>
      <c r="C24" s="15"/>
      <c r="D24" s="15" t="s">
        <v>64</v>
      </c>
      <c r="E24" s="95">
        <v>163.9826498422713</v>
      </c>
      <c r="F24" s="81">
        <v>99.98116563775243</v>
      </c>
      <c r="G24" s="114" t="s">
        <v>616</v>
      </c>
      <c r="H24" s="15"/>
      <c r="I24" s="16" t="s">
        <v>249</v>
      </c>
      <c r="J24" s="66"/>
      <c r="K24" s="66"/>
      <c r="L24" s="116" t="s">
        <v>676</v>
      </c>
      <c r="M24" s="96">
        <v>7.276865125039238</v>
      </c>
      <c r="N24" s="97">
        <v>8522.5390625</v>
      </c>
      <c r="O24" s="97">
        <v>8355.046875</v>
      </c>
      <c r="P24" s="77"/>
      <c r="Q24" s="98"/>
      <c r="R24" s="98"/>
      <c r="S24" s="99"/>
      <c r="T24" s="51">
        <v>1</v>
      </c>
      <c r="U24" s="51">
        <v>0</v>
      </c>
      <c r="V24" s="52">
        <v>0</v>
      </c>
      <c r="W24" s="52">
        <v>0.025</v>
      </c>
      <c r="X24" s="52">
        <v>0.002307</v>
      </c>
      <c r="Y24" s="52">
        <v>0.465565</v>
      </c>
      <c r="Z24" s="52">
        <v>0</v>
      </c>
      <c r="AA24" s="52">
        <v>0</v>
      </c>
      <c r="AB24" s="82">
        <v>24</v>
      </c>
      <c r="AC24" s="82"/>
      <c r="AD24" s="100"/>
      <c r="AE24" s="85" t="s">
        <v>475</v>
      </c>
      <c r="AF24" s="85">
        <v>92</v>
      </c>
      <c r="AG24" s="85">
        <v>38</v>
      </c>
      <c r="AH24" s="85">
        <v>45</v>
      </c>
      <c r="AI24" s="85">
        <v>63</v>
      </c>
      <c r="AJ24" s="85"/>
      <c r="AK24" s="85" t="s">
        <v>509</v>
      </c>
      <c r="AL24" s="85" t="s">
        <v>534</v>
      </c>
      <c r="AM24" s="89" t="s">
        <v>563</v>
      </c>
      <c r="AN24" s="85"/>
      <c r="AO24" s="87">
        <v>42239.78251157407</v>
      </c>
      <c r="AP24" s="89" t="s">
        <v>590</v>
      </c>
      <c r="AQ24" s="85" t="b">
        <v>0</v>
      </c>
      <c r="AR24" s="85" t="b">
        <v>0</v>
      </c>
      <c r="AS24" s="85" t="b">
        <v>1</v>
      </c>
      <c r="AT24" s="85"/>
      <c r="AU24" s="85">
        <v>0</v>
      </c>
      <c r="AV24" s="89" t="s">
        <v>602</v>
      </c>
      <c r="AW24" s="85" t="b">
        <v>0</v>
      </c>
      <c r="AX24" s="85" t="s">
        <v>618</v>
      </c>
      <c r="AY24" s="89" t="s">
        <v>640</v>
      </c>
      <c r="AZ24" s="85" t="s">
        <v>65</v>
      </c>
      <c r="BA24" s="85" t="str">
        <f>REPLACE(INDEX(GroupVertices[Group],MATCH(Vertices[[#This Row],[Vertex]],GroupVertices[Vertex],0)),1,1,"")</f>
        <v>3</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227</v>
      </c>
      <c r="C25" s="15"/>
      <c r="D25" s="15" t="s">
        <v>64</v>
      </c>
      <c r="E25" s="95">
        <v>316.64668769716087</v>
      </c>
      <c r="F25" s="81">
        <v>98.53091974468975</v>
      </c>
      <c r="G25" s="114" t="s">
        <v>295</v>
      </c>
      <c r="H25" s="15"/>
      <c r="I25" s="16" t="s">
        <v>227</v>
      </c>
      <c r="J25" s="66"/>
      <c r="K25" s="66"/>
      <c r="L25" s="116" t="s">
        <v>677</v>
      </c>
      <c r="M25" s="96">
        <v>490.5954797530606</v>
      </c>
      <c r="N25" s="97">
        <v>3752.268798828125</v>
      </c>
      <c r="O25" s="97">
        <v>7871.61669921875</v>
      </c>
      <c r="P25" s="77"/>
      <c r="Q25" s="98"/>
      <c r="R25" s="98"/>
      <c r="S25" s="99"/>
      <c r="T25" s="51">
        <v>0</v>
      </c>
      <c r="U25" s="51">
        <v>1</v>
      </c>
      <c r="V25" s="52">
        <v>0</v>
      </c>
      <c r="W25" s="52">
        <v>0.058824</v>
      </c>
      <c r="X25" s="52">
        <v>0</v>
      </c>
      <c r="Y25" s="52">
        <v>0.528911</v>
      </c>
      <c r="Z25" s="52">
        <v>0</v>
      </c>
      <c r="AA25" s="52">
        <v>0</v>
      </c>
      <c r="AB25" s="82">
        <v>25</v>
      </c>
      <c r="AC25" s="82"/>
      <c r="AD25" s="100"/>
      <c r="AE25" s="85" t="s">
        <v>476</v>
      </c>
      <c r="AF25" s="85">
        <v>3295</v>
      </c>
      <c r="AG25" s="85">
        <v>962</v>
      </c>
      <c r="AH25" s="85">
        <v>850</v>
      </c>
      <c r="AI25" s="85">
        <v>19174</v>
      </c>
      <c r="AJ25" s="85"/>
      <c r="AK25" s="85" t="s">
        <v>510</v>
      </c>
      <c r="AL25" s="85" t="s">
        <v>536</v>
      </c>
      <c r="AM25" s="89" t="s">
        <v>564</v>
      </c>
      <c r="AN25" s="85"/>
      <c r="AO25" s="87">
        <v>42873.005266203705</v>
      </c>
      <c r="AP25" s="89" t="s">
        <v>591</v>
      </c>
      <c r="AQ25" s="85" t="b">
        <v>1</v>
      </c>
      <c r="AR25" s="85" t="b">
        <v>0</v>
      </c>
      <c r="AS25" s="85" t="b">
        <v>0</v>
      </c>
      <c r="AT25" s="85"/>
      <c r="AU25" s="85">
        <v>20</v>
      </c>
      <c r="AV25" s="85"/>
      <c r="AW25" s="85" t="b">
        <v>0</v>
      </c>
      <c r="AX25" s="85" t="s">
        <v>618</v>
      </c>
      <c r="AY25" s="89" t="s">
        <v>641</v>
      </c>
      <c r="AZ25" s="85" t="s">
        <v>66</v>
      </c>
      <c r="BA25" s="85" t="str">
        <f>REPLACE(INDEX(GroupVertices[Group],MATCH(Vertices[[#This Row],[Vertex]],GroupVertices[Vertex],0)),1,1,"")</f>
        <v>2</v>
      </c>
      <c r="BB25" s="51"/>
      <c r="BC25" s="51"/>
      <c r="BD25" s="51"/>
      <c r="BE25" s="51"/>
      <c r="BF25" s="51"/>
      <c r="BG25" s="51"/>
      <c r="BH25" s="131" t="s">
        <v>948</v>
      </c>
      <c r="BI25" s="131" t="s">
        <v>948</v>
      </c>
      <c r="BJ25" s="131" t="s">
        <v>960</v>
      </c>
      <c r="BK25" s="131" t="s">
        <v>960</v>
      </c>
      <c r="BL25" s="131">
        <v>0</v>
      </c>
      <c r="BM25" s="134">
        <v>0</v>
      </c>
      <c r="BN25" s="131">
        <v>0</v>
      </c>
      <c r="BO25" s="134">
        <v>0</v>
      </c>
      <c r="BP25" s="131">
        <v>0</v>
      </c>
      <c r="BQ25" s="134">
        <v>0</v>
      </c>
      <c r="BR25" s="131">
        <v>31</v>
      </c>
      <c r="BS25" s="134">
        <v>100</v>
      </c>
      <c r="BT25" s="131">
        <v>31</v>
      </c>
      <c r="BU25" s="2"/>
      <c r="BV25" s="3"/>
      <c r="BW25" s="3"/>
      <c r="BX25" s="3"/>
      <c r="BY25" s="3"/>
    </row>
    <row r="26" spans="1:77" ht="41.45" customHeight="1">
      <c r="A26" s="14" t="s">
        <v>238</v>
      </c>
      <c r="C26" s="15"/>
      <c r="D26" s="15" t="s">
        <v>64</v>
      </c>
      <c r="E26" s="95">
        <v>1000</v>
      </c>
      <c r="F26" s="81">
        <v>85.54148791461756</v>
      </c>
      <c r="G26" s="114" t="s">
        <v>617</v>
      </c>
      <c r="H26" s="15"/>
      <c r="I26" s="16" t="s">
        <v>238</v>
      </c>
      <c r="J26" s="66"/>
      <c r="K26" s="66"/>
      <c r="L26" s="116" t="s">
        <v>678</v>
      </c>
      <c r="M26" s="96">
        <v>4819.540127655122</v>
      </c>
      <c r="N26" s="97">
        <v>4733.28466796875</v>
      </c>
      <c r="O26" s="97">
        <v>4965.0341796875</v>
      </c>
      <c r="P26" s="77"/>
      <c r="Q26" s="98"/>
      <c r="R26" s="98"/>
      <c r="S26" s="99"/>
      <c r="T26" s="51">
        <v>10</v>
      </c>
      <c r="U26" s="51">
        <v>1</v>
      </c>
      <c r="V26" s="52">
        <v>70</v>
      </c>
      <c r="W26" s="52">
        <v>0.111111</v>
      </c>
      <c r="X26" s="52">
        <v>0</v>
      </c>
      <c r="Y26" s="52">
        <v>4.457786</v>
      </c>
      <c r="Z26" s="52">
        <v>0.013888888888888888</v>
      </c>
      <c r="AA26" s="52">
        <v>0</v>
      </c>
      <c r="AB26" s="82">
        <v>26</v>
      </c>
      <c r="AC26" s="82"/>
      <c r="AD26" s="100"/>
      <c r="AE26" s="85" t="s">
        <v>477</v>
      </c>
      <c r="AF26" s="85">
        <v>3860</v>
      </c>
      <c r="AG26" s="85">
        <v>9238</v>
      </c>
      <c r="AH26" s="85">
        <v>8642</v>
      </c>
      <c r="AI26" s="85">
        <v>33692</v>
      </c>
      <c r="AJ26" s="85"/>
      <c r="AK26" s="85" t="s">
        <v>511</v>
      </c>
      <c r="AL26" s="85" t="s">
        <v>536</v>
      </c>
      <c r="AM26" s="89" t="s">
        <v>565</v>
      </c>
      <c r="AN26" s="85"/>
      <c r="AO26" s="87">
        <v>40122.1453587963</v>
      </c>
      <c r="AP26" s="89" t="s">
        <v>592</v>
      </c>
      <c r="AQ26" s="85" t="b">
        <v>0</v>
      </c>
      <c r="AR26" s="85" t="b">
        <v>0</v>
      </c>
      <c r="AS26" s="85" t="b">
        <v>1</v>
      </c>
      <c r="AT26" s="85"/>
      <c r="AU26" s="85">
        <v>860</v>
      </c>
      <c r="AV26" s="89" t="s">
        <v>603</v>
      </c>
      <c r="AW26" s="85" t="b">
        <v>1</v>
      </c>
      <c r="AX26" s="85" t="s">
        <v>618</v>
      </c>
      <c r="AY26" s="89" t="s">
        <v>642</v>
      </c>
      <c r="AZ26" s="85" t="s">
        <v>66</v>
      </c>
      <c r="BA26" s="85" t="str">
        <f>REPLACE(INDEX(GroupVertices[Group],MATCH(Vertices[[#This Row],[Vertex]],GroupVertices[Vertex],0)),1,1,"")</f>
        <v>2</v>
      </c>
      <c r="BB26" s="51" t="s">
        <v>267</v>
      </c>
      <c r="BC26" s="51" t="s">
        <v>267</v>
      </c>
      <c r="BD26" s="51" t="s">
        <v>272</v>
      </c>
      <c r="BE26" s="51" t="s">
        <v>272</v>
      </c>
      <c r="BF26" s="51" t="s">
        <v>278</v>
      </c>
      <c r="BG26" s="51" t="s">
        <v>278</v>
      </c>
      <c r="BH26" s="131" t="s">
        <v>948</v>
      </c>
      <c r="BI26" s="131" t="s">
        <v>948</v>
      </c>
      <c r="BJ26" s="131" t="s">
        <v>960</v>
      </c>
      <c r="BK26" s="131" t="s">
        <v>960</v>
      </c>
      <c r="BL26" s="131">
        <v>0</v>
      </c>
      <c r="BM26" s="134">
        <v>0</v>
      </c>
      <c r="BN26" s="131">
        <v>0</v>
      </c>
      <c r="BO26" s="134">
        <v>0</v>
      </c>
      <c r="BP26" s="131">
        <v>0</v>
      </c>
      <c r="BQ26" s="134">
        <v>0</v>
      </c>
      <c r="BR26" s="131">
        <v>31</v>
      </c>
      <c r="BS26" s="134">
        <v>100</v>
      </c>
      <c r="BT26" s="131">
        <v>31</v>
      </c>
      <c r="BU26" s="2"/>
      <c r="BV26" s="3"/>
      <c r="BW26" s="3"/>
      <c r="BX26" s="3"/>
      <c r="BY26" s="3"/>
    </row>
    <row r="27" spans="1:77" ht="41.45" customHeight="1">
      <c r="A27" s="14" t="s">
        <v>228</v>
      </c>
      <c r="C27" s="15"/>
      <c r="D27" s="15" t="s">
        <v>64</v>
      </c>
      <c r="E27" s="95">
        <v>427.34463722397476</v>
      </c>
      <c r="F27" s="81">
        <v>97.47933451920059</v>
      </c>
      <c r="G27" s="114" t="s">
        <v>296</v>
      </c>
      <c r="H27" s="15"/>
      <c r="I27" s="16" t="s">
        <v>228</v>
      </c>
      <c r="J27" s="66"/>
      <c r="K27" s="66"/>
      <c r="L27" s="116" t="s">
        <v>679</v>
      </c>
      <c r="M27" s="96">
        <v>841.0537825677513</v>
      </c>
      <c r="N27" s="97">
        <v>4493.201171875</v>
      </c>
      <c r="O27" s="97">
        <v>9452.99609375</v>
      </c>
      <c r="P27" s="77"/>
      <c r="Q27" s="98"/>
      <c r="R27" s="98"/>
      <c r="S27" s="99"/>
      <c r="T27" s="51">
        <v>0</v>
      </c>
      <c r="U27" s="51">
        <v>1</v>
      </c>
      <c r="V27" s="52">
        <v>0</v>
      </c>
      <c r="W27" s="52">
        <v>0.058824</v>
      </c>
      <c r="X27" s="52">
        <v>0</v>
      </c>
      <c r="Y27" s="52">
        <v>0.528911</v>
      </c>
      <c r="Z27" s="52">
        <v>0</v>
      </c>
      <c r="AA27" s="52">
        <v>0</v>
      </c>
      <c r="AB27" s="82">
        <v>27</v>
      </c>
      <c r="AC27" s="82"/>
      <c r="AD27" s="100"/>
      <c r="AE27" s="85" t="s">
        <v>478</v>
      </c>
      <c r="AF27" s="85">
        <v>1260</v>
      </c>
      <c r="AG27" s="85">
        <v>1632</v>
      </c>
      <c r="AH27" s="85">
        <v>1892</v>
      </c>
      <c r="AI27" s="85">
        <v>23310</v>
      </c>
      <c r="AJ27" s="85"/>
      <c r="AK27" s="85" t="s">
        <v>512</v>
      </c>
      <c r="AL27" s="85" t="s">
        <v>537</v>
      </c>
      <c r="AM27" s="89" t="s">
        <v>566</v>
      </c>
      <c r="AN27" s="85"/>
      <c r="AO27" s="87">
        <v>40333.691087962965</v>
      </c>
      <c r="AP27" s="89" t="s">
        <v>593</v>
      </c>
      <c r="AQ27" s="85" t="b">
        <v>1</v>
      </c>
      <c r="AR27" s="85" t="b">
        <v>0</v>
      </c>
      <c r="AS27" s="85" t="b">
        <v>0</v>
      </c>
      <c r="AT27" s="85"/>
      <c r="AU27" s="85">
        <v>204</v>
      </c>
      <c r="AV27" s="89" t="s">
        <v>602</v>
      </c>
      <c r="AW27" s="85" t="b">
        <v>0</v>
      </c>
      <c r="AX27" s="85" t="s">
        <v>618</v>
      </c>
      <c r="AY27" s="89" t="s">
        <v>643</v>
      </c>
      <c r="AZ27" s="85" t="s">
        <v>66</v>
      </c>
      <c r="BA27" s="85" t="str">
        <f>REPLACE(INDEX(GroupVertices[Group],MATCH(Vertices[[#This Row],[Vertex]],GroupVertices[Vertex],0)),1,1,"")</f>
        <v>2</v>
      </c>
      <c r="BB27" s="51"/>
      <c r="BC27" s="51"/>
      <c r="BD27" s="51"/>
      <c r="BE27" s="51"/>
      <c r="BF27" s="51"/>
      <c r="BG27" s="51"/>
      <c r="BH27" s="131" t="s">
        <v>948</v>
      </c>
      <c r="BI27" s="131" t="s">
        <v>948</v>
      </c>
      <c r="BJ27" s="131" t="s">
        <v>960</v>
      </c>
      <c r="BK27" s="131" t="s">
        <v>960</v>
      </c>
      <c r="BL27" s="131">
        <v>0</v>
      </c>
      <c r="BM27" s="134">
        <v>0</v>
      </c>
      <c r="BN27" s="131">
        <v>0</v>
      </c>
      <c r="BO27" s="134">
        <v>0</v>
      </c>
      <c r="BP27" s="131">
        <v>0</v>
      </c>
      <c r="BQ27" s="134">
        <v>0</v>
      </c>
      <c r="BR27" s="131">
        <v>31</v>
      </c>
      <c r="BS27" s="134">
        <v>100</v>
      </c>
      <c r="BT27" s="131">
        <v>31</v>
      </c>
      <c r="BU27" s="2"/>
      <c r="BV27" s="3"/>
      <c r="BW27" s="3"/>
      <c r="BX27" s="3"/>
      <c r="BY27" s="3"/>
    </row>
    <row r="28" spans="1:77" ht="41.45" customHeight="1">
      <c r="A28" s="14" t="s">
        <v>229</v>
      </c>
      <c r="C28" s="15"/>
      <c r="D28" s="15" t="s">
        <v>64</v>
      </c>
      <c r="E28" s="95">
        <v>372.1608832807571</v>
      </c>
      <c r="F28" s="81">
        <v>98.00355760175788</v>
      </c>
      <c r="G28" s="114" t="s">
        <v>297</v>
      </c>
      <c r="H28" s="15"/>
      <c r="I28" s="16" t="s">
        <v>229</v>
      </c>
      <c r="J28" s="66"/>
      <c r="K28" s="66"/>
      <c r="L28" s="116" t="s">
        <v>680</v>
      </c>
      <c r="M28" s="96">
        <v>666.3477032541592</v>
      </c>
      <c r="N28" s="97">
        <v>3807.90673828125</v>
      </c>
      <c r="O28" s="97">
        <v>1921.838623046875</v>
      </c>
      <c r="P28" s="77"/>
      <c r="Q28" s="98"/>
      <c r="R28" s="98"/>
      <c r="S28" s="99"/>
      <c r="T28" s="51">
        <v>0</v>
      </c>
      <c r="U28" s="51">
        <v>1</v>
      </c>
      <c r="V28" s="52">
        <v>0</v>
      </c>
      <c r="W28" s="52">
        <v>0.058824</v>
      </c>
      <c r="X28" s="52">
        <v>0</v>
      </c>
      <c r="Y28" s="52">
        <v>0.528911</v>
      </c>
      <c r="Z28" s="52">
        <v>0</v>
      </c>
      <c r="AA28" s="52">
        <v>0</v>
      </c>
      <c r="AB28" s="82">
        <v>28</v>
      </c>
      <c r="AC28" s="82"/>
      <c r="AD28" s="100"/>
      <c r="AE28" s="85" t="s">
        <v>479</v>
      </c>
      <c r="AF28" s="85">
        <v>1773</v>
      </c>
      <c r="AG28" s="85">
        <v>1298</v>
      </c>
      <c r="AH28" s="85">
        <v>2887</v>
      </c>
      <c r="AI28" s="85">
        <v>24020</v>
      </c>
      <c r="AJ28" s="85"/>
      <c r="AK28" s="85" t="s">
        <v>513</v>
      </c>
      <c r="AL28" s="85" t="s">
        <v>538</v>
      </c>
      <c r="AM28" s="89" t="s">
        <v>567</v>
      </c>
      <c r="AN28" s="85"/>
      <c r="AO28" s="87">
        <v>40167.42626157407</v>
      </c>
      <c r="AP28" s="89" t="s">
        <v>594</v>
      </c>
      <c r="AQ28" s="85" t="b">
        <v>1</v>
      </c>
      <c r="AR28" s="85" t="b">
        <v>0</v>
      </c>
      <c r="AS28" s="85" t="b">
        <v>0</v>
      </c>
      <c r="AT28" s="85"/>
      <c r="AU28" s="85">
        <v>157</v>
      </c>
      <c r="AV28" s="89" t="s">
        <v>602</v>
      </c>
      <c r="AW28" s="85" t="b">
        <v>0</v>
      </c>
      <c r="AX28" s="85" t="s">
        <v>618</v>
      </c>
      <c r="AY28" s="89" t="s">
        <v>644</v>
      </c>
      <c r="AZ28" s="85" t="s">
        <v>66</v>
      </c>
      <c r="BA28" s="85" t="str">
        <f>REPLACE(INDEX(GroupVertices[Group],MATCH(Vertices[[#This Row],[Vertex]],GroupVertices[Vertex],0)),1,1,"")</f>
        <v>2</v>
      </c>
      <c r="BB28" s="51"/>
      <c r="BC28" s="51"/>
      <c r="BD28" s="51"/>
      <c r="BE28" s="51"/>
      <c r="BF28" s="51"/>
      <c r="BG28" s="51"/>
      <c r="BH28" s="131" t="s">
        <v>948</v>
      </c>
      <c r="BI28" s="131" t="s">
        <v>948</v>
      </c>
      <c r="BJ28" s="131" t="s">
        <v>960</v>
      </c>
      <c r="BK28" s="131" t="s">
        <v>960</v>
      </c>
      <c r="BL28" s="131">
        <v>0</v>
      </c>
      <c r="BM28" s="134">
        <v>0</v>
      </c>
      <c r="BN28" s="131">
        <v>0</v>
      </c>
      <c r="BO28" s="134">
        <v>0</v>
      </c>
      <c r="BP28" s="131">
        <v>0</v>
      </c>
      <c r="BQ28" s="134">
        <v>0</v>
      </c>
      <c r="BR28" s="131">
        <v>31</v>
      </c>
      <c r="BS28" s="134">
        <v>100</v>
      </c>
      <c r="BT28" s="131">
        <v>31</v>
      </c>
      <c r="BU28" s="2"/>
      <c r="BV28" s="3"/>
      <c r="BW28" s="3"/>
      <c r="BX28" s="3"/>
      <c r="BY28" s="3"/>
    </row>
    <row r="29" spans="1:77" ht="41.45" customHeight="1">
      <c r="A29" s="14" t="s">
        <v>230</v>
      </c>
      <c r="C29" s="15"/>
      <c r="D29" s="15" t="s">
        <v>64</v>
      </c>
      <c r="E29" s="95">
        <v>186.78312302839117</v>
      </c>
      <c r="F29" s="81">
        <v>99.76457047190542</v>
      </c>
      <c r="G29" s="114" t="s">
        <v>298</v>
      </c>
      <c r="H29" s="15"/>
      <c r="I29" s="16" t="s">
        <v>230</v>
      </c>
      <c r="J29" s="66"/>
      <c r="K29" s="66"/>
      <c r="L29" s="116" t="s">
        <v>681</v>
      </c>
      <c r="M29" s="96">
        <v>79.46081406299048</v>
      </c>
      <c r="N29" s="97">
        <v>4577.404296875</v>
      </c>
      <c r="O29" s="97">
        <v>420.42840576171875</v>
      </c>
      <c r="P29" s="77"/>
      <c r="Q29" s="98"/>
      <c r="R29" s="98"/>
      <c r="S29" s="99"/>
      <c r="T29" s="51">
        <v>0</v>
      </c>
      <c r="U29" s="51">
        <v>1</v>
      </c>
      <c r="V29" s="52">
        <v>0</v>
      </c>
      <c r="W29" s="52">
        <v>0.058824</v>
      </c>
      <c r="X29" s="52">
        <v>0</v>
      </c>
      <c r="Y29" s="52">
        <v>0.528911</v>
      </c>
      <c r="Z29" s="52">
        <v>0</v>
      </c>
      <c r="AA29" s="52">
        <v>0</v>
      </c>
      <c r="AB29" s="82">
        <v>29</v>
      </c>
      <c r="AC29" s="82"/>
      <c r="AD29" s="100"/>
      <c r="AE29" s="85" t="s">
        <v>480</v>
      </c>
      <c r="AF29" s="85">
        <v>479</v>
      </c>
      <c r="AG29" s="85">
        <v>176</v>
      </c>
      <c r="AH29" s="85">
        <v>4028</v>
      </c>
      <c r="AI29" s="85">
        <v>3225</v>
      </c>
      <c r="AJ29" s="85"/>
      <c r="AK29" s="85" t="s">
        <v>514</v>
      </c>
      <c r="AL29" s="85" t="s">
        <v>539</v>
      </c>
      <c r="AM29" s="89" t="s">
        <v>568</v>
      </c>
      <c r="AN29" s="85"/>
      <c r="AO29" s="87">
        <v>43680.63728009259</v>
      </c>
      <c r="AP29" s="89" t="s">
        <v>595</v>
      </c>
      <c r="AQ29" s="85" t="b">
        <v>1</v>
      </c>
      <c r="AR29" s="85" t="b">
        <v>0</v>
      </c>
      <c r="AS29" s="85" t="b">
        <v>0</v>
      </c>
      <c r="AT29" s="85"/>
      <c r="AU29" s="85">
        <v>1</v>
      </c>
      <c r="AV29" s="85"/>
      <c r="AW29" s="85" t="b">
        <v>0</v>
      </c>
      <c r="AX29" s="85" t="s">
        <v>618</v>
      </c>
      <c r="AY29" s="89" t="s">
        <v>645</v>
      </c>
      <c r="AZ29" s="85" t="s">
        <v>66</v>
      </c>
      <c r="BA29" s="85" t="str">
        <f>REPLACE(INDEX(GroupVertices[Group],MATCH(Vertices[[#This Row],[Vertex]],GroupVertices[Vertex],0)),1,1,"")</f>
        <v>2</v>
      </c>
      <c r="BB29" s="51"/>
      <c r="BC29" s="51"/>
      <c r="BD29" s="51"/>
      <c r="BE29" s="51"/>
      <c r="BF29" s="51"/>
      <c r="BG29" s="51"/>
      <c r="BH29" s="131" t="s">
        <v>948</v>
      </c>
      <c r="BI29" s="131" t="s">
        <v>948</v>
      </c>
      <c r="BJ29" s="131" t="s">
        <v>960</v>
      </c>
      <c r="BK29" s="131" t="s">
        <v>960</v>
      </c>
      <c r="BL29" s="131">
        <v>0</v>
      </c>
      <c r="BM29" s="134">
        <v>0</v>
      </c>
      <c r="BN29" s="131">
        <v>0</v>
      </c>
      <c r="BO29" s="134">
        <v>0</v>
      </c>
      <c r="BP29" s="131">
        <v>0</v>
      </c>
      <c r="BQ29" s="134">
        <v>0</v>
      </c>
      <c r="BR29" s="131">
        <v>31</v>
      </c>
      <c r="BS29" s="134">
        <v>100</v>
      </c>
      <c r="BT29" s="131">
        <v>31</v>
      </c>
      <c r="BU29" s="2"/>
      <c r="BV29" s="3"/>
      <c r="BW29" s="3"/>
      <c r="BX29" s="3"/>
      <c r="BY29" s="3"/>
    </row>
    <row r="30" spans="1:77" ht="41.45" customHeight="1">
      <c r="A30" s="14" t="s">
        <v>231</v>
      </c>
      <c r="C30" s="15"/>
      <c r="D30" s="15" t="s">
        <v>64</v>
      </c>
      <c r="E30" s="95">
        <v>162</v>
      </c>
      <c r="F30" s="81">
        <v>100</v>
      </c>
      <c r="G30" s="114" t="s">
        <v>299</v>
      </c>
      <c r="H30" s="15"/>
      <c r="I30" s="16" t="s">
        <v>231</v>
      </c>
      <c r="J30" s="66"/>
      <c r="K30" s="66"/>
      <c r="L30" s="116" t="s">
        <v>682</v>
      </c>
      <c r="M30" s="96">
        <v>1</v>
      </c>
      <c r="N30" s="97">
        <v>6614.0234375</v>
      </c>
      <c r="O30" s="97">
        <v>3184.9755859375</v>
      </c>
      <c r="P30" s="77"/>
      <c r="Q30" s="98"/>
      <c r="R30" s="98"/>
      <c r="S30" s="99"/>
      <c r="T30" s="51">
        <v>1</v>
      </c>
      <c r="U30" s="51">
        <v>1</v>
      </c>
      <c r="V30" s="52">
        <v>0</v>
      </c>
      <c r="W30" s="52">
        <v>0</v>
      </c>
      <c r="X30" s="52">
        <v>0</v>
      </c>
      <c r="Y30" s="52">
        <v>0.999985</v>
      </c>
      <c r="Z30" s="52">
        <v>0</v>
      </c>
      <c r="AA30" s="52" t="s">
        <v>745</v>
      </c>
      <c r="AB30" s="82">
        <v>30</v>
      </c>
      <c r="AC30" s="82"/>
      <c r="AD30" s="100"/>
      <c r="AE30" s="85" t="s">
        <v>481</v>
      </c>
      <c r="AF30" s="85">
        <v>47</v>
      </c>
      <c r="AG30" s="85">
        <v>26</v>
      </c>
      <c r="AH30" s="85">
        <v>17</v>
      </c>
      <c r="AI30" s="85">
        <v>82</v>
      </c>
      <c r="AJ30" s="85"/>
      <c r="AK30" s="85"/>
      <c r="AL30" s="85"/>
      <c r="AM30" s="85"/>
      <c r="AN30" s="85"/>
      <c r="AO30" s="87">
        <v>42196.04896990741</v>
      </c>
      <c r="AP30" s="85"/>
      <c r="AQ30" s="85" t="b">
        <v>1</v>
      </c>
      <c r="AR30" s="85" t="b">
        <v>0</v>
      </c>
      <c r="AS30" s="85" t="b">
        <v>0</v>
      </c>
      <c r="AT30" s="85"/>
      <c r="AU30" s="85">
        <v>0</v>
      </c>
      <c r="AV30" s="89" t="s">
        <v>602</v>
      </c>
      <c r="AW30" s="85" t="b">
        <v>0</v>
      </c>
      <c r="AX30" s="85" t="s">
        <v>618</v>
      </c>
      <c r="AY30" s="89" t="s">
        <v>646</v>
      </c>
      <c r="AZ30" s="85" t="s">
        <v>66</v>
      </c>
      <c r="BA30" s="85" t="str">
        <f>REPLACE(INDEX(GroupVertices[Group],MATCH(Vertices[[#This Row],[Vertex]],GroupVertices[Vertex],0)),1,1,"")</f>
        <v>6</v>
      </c>
      <c r="BB30" s="51" t="s">
        <v>266</v>
      </c>
      <c r="BC30" s="51" t="s">
        <v>266</v>
      </c>
      <c r="BD30" s="51" t="s">
        <v>271</v>
      </c>
      <c r="BE30" s="51" t="s">
        <v>271</v>
      </c>
      <c r="BF30" s="51"/>
      <c r="BG30" s="51"/>
      <c r="BH30" s="131" t="s">
        <v>949</v>
      </c>
      <c r="BI30" s="131" t="s">
        <v>949</v>
      </c>
      <c r="BJ30" s="131" t="s">
        <v>961</v>
      </c>
      <c r="BK30" s="131" t="s">
        <v>961</v>
      </c>
      <c r="BL30" s="131">
        <v>1</v>
      </c>
      <c r="BM30" s="134">
        <v>3.0303030303030303</v>
      </c>
      <c r="BN30" s="131">
        <v>1</v>
      </c>
      <c r="BO30" s="134">
        <v>3.0303030303030303</v>
      </c>
      <c r="BP30" s="131">
        <v>0</v>
      </c>
      <c r="BQ30" s="134">
        <v>0</v>
      </c>
      <c r="BR30" s="131">
        <v>31</v>
      </c>
      <c r="BS30" s="134">
        <v>93.93939393939394</v>
      </c>
      <c r="BT30" s="131">
        <v>33</v>
      </c>
      <c r="BU30" s="2"/>
      <c r="BV30" s="3"/>
      <c r="BW30" s="3"/>
      <c r="BX30" s="3"/>
      <c r="BY30" s="3"/>
    </row>
    <row r="31" spans="1:77" ht="41.45" customHeight="1">
      <c r="A31" s="14" t="s">
        <v>232</v>
      </c>
      <c r="C31" s="15"/>
      <c r="D31" s="15" t="s">
        <v>64</v>
      </c>
      <c r="E31" s="95">
        <v>1000</v>
      </c>
      <c r="F31" s="81">
        <v>92.03934289002825</v>
      </c>
      <c r="G31" s="114" t="s">
        <v>300</v>
      </c>
      <c r="H31" s="15"/>
      <c r="I31" s="16" t="s">
        <v>232</v>
      </c>
      <c r="J31" s="66"/>
      <c r="K31" s="66"/>
      <c r="L31" s="116" t="s">
        <v>683</v>
      </c>
      <c r="M31" s="96">
        <v>2654.021659516585</v>
      </c>
      <c r="N31" s="97">
        <v>5990.30419921875</v>
      </c>
      <c r="O31" s="97">
        <v>3594.74609375</v>
      </c>
      <c r="P31" s="77"/>
      <c r="Q31" s="98"/>
      <c r="R31" s="98"/>
      <c r="S31" s="99"/>
      <c r="T31" s="51">
        <v>0</v>
      </c>
      <c r="U31" s="51">
        <v>1</v>
      </c>
      <c r="V31" s="52">
        <v>0</v>
      </c>
      <c r="W31" s="52">
        <v>0.058824</v>
      </c>
      <c r="X31" s="52">
        <v>0</v>
      </c>
      <c r="Y31" s="52">
        <v>0.528911</v>
      </c>
      <c r="Z31" s="52">
        <v>0</v>
      </c>
      <c r="AA31" s="52">
        <v>0</v>
      </c>
      <c r="AB31" s="82">
        <v>31</v>
      </c>
      <c r="AC31" s="82"/>
      <c r="AD31" s="100"/>
      <c r="AE31" s="85" t="s">
        <v>482</v>
      </c>
      <c r="AF31" s="85">
        <v>13</v>
      </c>
      <c r="AG31" s="85">
        <v>5098</v>
      </c>
      <c r="AH31" s="85">
        <v>699923</v>
      </c>
      <c r="AI31" s="85">
        <v>63</v>
      </c>
      <c r="AJ31" s="85"/>
      <c r="AK31" s="85" t="s">
        <v>515</v>
      </c>
      <c r="AL31" s="85" t="s">
        <v>540</v>
      </c>
      <c r="AM31" s="85"/>
      <c r="AN31" s="85"/>
      <c r="AO31" s="87">
        <v>42520.19642361111</v>
      </c>
      <c r="AP31" s="89" t="s">
        <v>596</v>
      </c>
      <c r="AQ31" s="85" t="b">
        <v>1</v>
      </c>
      <c r="AR31" s="85" t="b">
        <v>0</v>
      </c>
      <c r="AS31" s="85" t="b">
        <v>1</v>
      </c>
      <c r="AT31" s="85"/>
      <c r="AU31" s="85">
        <v>4661</v>
      </c>
      <c r="AV31" s="85"/>
      <c r="AW31" s="85" t="b">
        <v>0</v>
      </c>
      <c r="AX31" s="85" t="s">
        <v>618</v>
      </c>
      <c r="AY31" s="89" t="s">
        <v>647</v>
      </c>
      <c r="AZ31" s="85" t="s">
        <v>66</v>
      </c>
      <c r="BA31" s="85" t="str">
        <f>REPLACE(INDEX(GroupVertices[Group],MATCH(Vertices[[#This Row],[Vertex]],GroupVertices[Vertex],0)),1,1,"")</f>
        <v>2</v>
      </c>
      <c r="BB31" s="51"/>
      <c r="BC31" s="51"/>
      <c r="BD31" s="51"/>
      <c r="BE31" s="51"/>
      <c r="BF31" s="51"/>
      <c r="BG31" s="51"/>
      <c r="BH31" s="131" t="s">
        <v>948</v>
      </c>
      <c r="BI31" s="131" t="s">
        <v>948</v>
      </c>
      <c r="BJ31" s="131" t="s">
        <v>960</v>
      </c>
      <c r="BK31" s="131" t="s">
        <v>960</v>
      </c>
      <c r="BL31" s="131">
        <v>0</v>
      </c>
      <c r="BM31" s="134">
        <v>0</v>
      </c>
      <c r="BN31" s="131">
        <v>0</v>
      </c>
      <c r="BO31" s="134">
        <v>0</v>
      </c>
      <c r="BP31" s="131">
        <v>0</v>
      </c>
      <c r="BQ31" s="134">
        <v>0</v>
      </c>
      <c r="BR31" s="131">
        <v>31</v>
      </c>
      <c r="BS31" s="134">
        <v>100</v>
      </c>
      <c r="BT31" s="131">
        <v>31</v>
      </c>
      <c r="BU31" s="2"/>
      <c r="BV31" s="3"/>
      <c r="BW31" s="3"/>
      <c r="BX31" s="3"/>
      <c r="BY31" s="3"/>
    </row>
    <row r="32" spans="1:77" ht="41.45" customHeight="1">
      <c r="A32" s="14" t="s">
        <v>233</v>
      </c>
      <c r="C32" s="15"/>
      <c r="D32" s="15" t="s">
        <v>64</v>
      </c>
      <c r="E32" s="95">
        <v>1000</v>
      </c>
      <c r="F32" s="81">
        <v>86.80652924557916</v>
      </c>
      <c r="G32" s="114" t="s">
        <v>301</v>
      </c>
      <c r="H32" s="15"/>
      <c r="I32" s="16" t="s">
        <v>233</v>
      </c>
      <c r="J32" s="66"/>
      <c r="K32" s="66"/>
      <c r="L32" s="116" t="s">
        <v>684</v>
      </c>
      <c r="M32" s="96">
        <v>4397.944020089986</v>
      </c>
      <c r="N32" s="97">
        <v>3462.94140625</v>
      </c>
      <c r="O32" s="97">
        <v>4832.75341796875</v>
      </c>
      <c r="P32" s="77"/>
      <c r="Q32" s="98"/>
      <c r="R32" s="98"/>
      <c r="S32" s="99"/>
      <c r="T32" s="51">
        <v>0</v>
      </c>
      <c r="U32" s="51">
        <v>1</v>
      </c>
      <c r="V32" s="52">
        <v>0</v>
      </c>
      <c r="W32" s="52">
        <v>0.058824</v>
      </c>
      <c r="X32" s="52">
        <v>0</v>
      </c>
      <c r="Y32" s="52">
        <v>0.528911</v>
      </c>
      <c r="Z32" s="52">
        <v>0</v>
      </c>
      <c r="AA32" s="52">
        <v>0</v>
      </c>
      <c r="AB32" s="82">
        <v>32</v>
      </c>
      <c r="AC32" s="82"/>
      <c r="AD32" s="100"/>
      <c r="AE32" s="85" t="s">
        <v>483</v>
      </c>
      <c r="AF32" s="85">
        <v>8380</v>
      </c>
      <c r="AG32" s="85">
        <v>8432</v>
      </c>
      <c r="AH32" s="85">
        <v>147392</v>
      </c>
      <c r="AI32" s="85">
        <v>33519</v>
      </c>
      <c r="AJ32" s="85"/>
      <c r="AK32" s="85" t="s">
        <v>516</v>
      </c>
      <c r="AL32" s="85" t="s">
        <v>541</v>
      </c>
      <c r="AM32" s="89" t="s">
        <v>569</v>
      </c>
      <c r="AN32" s="85"/>
      <c r="AO32" s="87">
        <v>42127.319652777776</v>
      </c>
      <c r="AP32" s="89" t="s">
        <v>597</v>
      </c>
      <c r="AQ32" s="85" t="b">
        <v>0</v>
      </c>
      <c r="AR32" s="85" t="b">
        <v>0</v>
      </c>
      <c r="AS32" s="85" t="b">
        <v>0</v>
      </c>
      <c r="AT32" s="85"/>
      <c r="AU32" s="85">
        <v>3582</v>
      </c>
      <c r="AV32" s="89" t="s">
        <v>607</v>
      </c>
      <c r="AW32" s="85" t="b">
        <v>0</v>
      </c>
      <c r="AX32" s="85" t="s">
        <v>618</v>
      </c>
      <c r="AY32" s="89" t="s">
        <v>648</v>
      </c>
      <c r="AZ32" s="85" t="s">
        <v>66</v>
      </c>
      <c r="BA32" s="85" t="str">
        <f>REPLACE(INDEX(GroupVertices[Group],MATCH(Vertices[[#This Row],[Vertex]],GroupVertices[Vertex],0)),1,1,"")</f>
        <v>2</v>
      </c>
      <c r="BB32" s="51"/>
      <c r="BC32" s="51"/>
      <c r="BD32" s="51"/>
      <c r="BE32" s="51"/>
      <c r="BF32" s="51"/>
      <c r="BG32" s="51"/>
      <c r="BH32" s="131" t="s">
        <v>948</v>
      </c>
      <c r="BI32" s="131" t="s">
        <v>948</v>
      </c>
      <c r="BJ32" s="131" t="s">
        <v>960</v>
      </c>
      <c r="BK32" s="131" t="s">
        <v>960</v>
      </c>
      <c r="BL32" s="131">
        <v>0</v>
      </c>
      <c r="BM32" s="134">
        <v>0</v>
      </c>
      <c r="BN32" s="131">
        <v>0</v>
      </c>
      <c r="BO32" s="134">
        <v>0</v>
      </c>
      <c r="BP32" s="131">
        <v>0</v>
      </c>
      <c r="BQ32" s="134">
        <v>0</v>
      </c>
      <c r="BR32" s="131">
        <v>31</v>
      </c>
      <c r="BS32" s="134">
        <v>100</v>
      </c>
      <c r="BT32" s="131">
        <v>31</v>
      </c>
      <c r="BU32" s="2"/>
      <c r="BV32" s="3"/>
      <c r="BW32" s="3"/>
      <c r="BX32" s="3"/>
      <c r="BY32" s="3"/>
    </row>
    <row r="33" spans="1:77" ht="41.45" customHeight="1">
      <c r="A33" s="14" t="s">
        <v>234</v>
      </c>
      <c r="C33" s="15"/>
      <c r="D33" s="15" t="s">
        <v>64</v>
      </c>
      <c r="E33" s="95">
        <v>1000</v>
      </c>
      <c r="F33" s="81">
        <v>81.57214607094276</v>
      </c>
      <c r="G33" s="114" t="s">
        <v>302</v>
      </c>
      <c r="H33" s="15"/>
      <c r="I33" s="16" t="s">
        <v>234</v>
      </c>
      <c r="J33" s="66"/>
      <c r="K33" s="66"/>
      <c r="L33" s="116" t="s">
        <v>685</v>
      </c>
      <c r="M33" s="96">
        <v>6142.389452757141</v>
      </c>
      <c r="N33" s="97">
        <v>5420.4775390625</v>
      </c>
      <c r="O33" s="97">
        <v>8702.3798828125</v>
      </c>
      <c r="P33" s="77"/>
      <c r="Q33" s="98"/>
      <c r="R33" s="98"/>
      <c r="S33" s="99"/>
      <c r="T33" s="51">
        <v>1</v>
      </c>
      <c r="U33" s="51">
        <v>1</v>
      </c>
      <c r="V33" s="52">
        <v>0</v>
      </c>
      <c r="W33" s="52">
        <v>0.0625</v>
      </c>
      <c r="X33" s="52">
        <v>0</v>
      </c>
      <c r="Y33" s="52">
        <v>0.919843</v>
      </c>
      <c r="Z33" s="52">
        <v>0.5</v>
      </c>
      <c r="AA33" s="52">
        <v>0</v>
      </c>
      <c r="AB33" s="82">
        <v>33</v>
      </c>
      <c r="AC33" s="82"/>
      <c r="AD33" s="100"/>
      <c r="AE33" s="85" t="s">
        <v>484</v>
      </c>
      <c r="AF33" s="85">
        <v>6700</v>
      </c>
      <c r="AG33" s="85">
        <v>11767</v>
      </c>
      <c r="AH33" s="85">
        <v>12407</v>
      </c>
      <c r="AI33" s="85">
        <v>42920</v>
      </c>
      <c r="AJ33" s="85"/>
      <c r="AK33" s="85" t="s">
        <v>517</v>
      </c>
      <c r="AL33" s="85" t="s">
        <v>542</v>
      </c>
      <c r="AM33" s="89" t="s">
        <v>570</v>
      </c>
      <c r="AN33" s="85"/>
      <c r="AO33" s="87">
        <v>39459.80023148148</v>
      </c>
      <c r="AP33" s="89" t="s">
        <v>598</v>
      </c>
      <c r="AQ33" s="85" t="b">
        <v>0</v>
      </c>
      <c r="AR33" s="85" t="b">
        <v>0</v>
      </c>
      <c r="AS33" s="85" t="b">
        <v>1</v>
      </c>
      <c r="AT33" s="85"/>
      <c r="AU33" s="85">
        <v>1399</v>
      </c>
      <c r="AV33" s="89" t="s">
        <v>608</v>
      </c>
      <c r="AW33" s="85" t="b">
        <v>1</v>
      </c>
      <c r="AX33" s="85" t="s">
        <v>618</v>
      </c>
      <c r="AY33" s="89" t="s">
        <v>649</v>
      </c>
      <c r="AZ33" s="85" t="s">
        <v>66</v>
      </c>
      <c r="BA33" s="85" t="str">
        <f>REPLACE(INDEX(GroupVertices[Group],MATCH(Vertices[[#This Row],[Vertex]],GroupVertices[Vertex],0)),1,1,"")</f>
        <v>2</v>
      </c>
      <c r="BB33" s="51"/>
      <c r="BC33" s="51"/>
      <c r="BD33" s="51"/>
      <c r="BE33" s="51"/>
      <c r="BF33" s="51"/>
      <c r="BG33" s="51"/>
      <c r="BH33" s="131" t="s">
        <v>948</v>
      </c>
      <c r="BI33" s="131" t="s">
        <v>948</v>
      </c>
      <c r="BJ33" s="131" t="s">
        <v>960</v>
      </c>
      <c r="BK33" s="131" t="s">
        <v>960</v>
      </c>
      <c r="BL33" s="131">
        <v>0</v>
      </c>
      <c r="BM33" s="134">
        <v>0</v>
      </c>
      <c r="BN33" s="131">
        <v>0</v>
      </c>
      <c r="BO33" s="134">
        <v>0</v>
      </c>
      <c r="BP33" s="131">
        <v>0</v>
      </c>
      <c r="BQ33" s="134">
        <v>0</v>
      </c>
      <c r="BR33" s="131">
        <v>31</v>
      </c>
      <c r="BS33" s="134">
        <v>100</v>
      </c>
      <c r="BT33" s="131">
        <v>31</v>
      </c>
      <c r="BU33" s="2"/>
      <c r="BV33" s="3"/>
      <c r="BW33" s="3"/>
      <c r="BX33" s="3"/>
      <c r="BY33" s="3"/>
    </row>
    <row r="34" spans="1:77" ht="41.45" customHeight="1">
      <c r="A34" s="14" t="s">
        <v>235</v>
      </c>
      <c r="C34" s="15"/>
      <c r="D34" s="15" t="s">
        <v>64</v>
      </c>
      <c r="E34" s="95">
        <v>847.5011829652997</v>
      </c>
      <c r="F34" s="81">
        <v>93.48801925290363</v>
      </c>
      <c r="G34" s="114" t="s">
        <v>303</v>
      </c>
      <c r="H34" s="15"/>
      <c r="I34" s="16" t="s">
        <v>235</v>
      </c>
      <c r="J34" s="66"/>
      <c r="K34" s="66"/>
      <c r="L34" s="116" t="s">
        <v>686</v>
      </c>
      <c r="M34" s="96">
        <v>2171.226116982317</v>
      </c>
      <c r="N34" s="97">
        <v>5813.00146484375</v>
      </c>
      <c r="O34" s="97">
        <v>7046.54833984375</v>
      </c>
      <c r="P34" s="77"/>
      <c r="Q34" s="98"/>
      <c r="R34" s="98"/>
      <c r="S34" s="99"/>
      <c r="T34" s="51">
        <v>0</v>
      </c>
      <c r="U34" s="51">
        <v>2</v>
      </c>
      <c r="V34" s="52">
        <v>0</v>
      </c>
      <c r="W34" s="52">
        <v>0.0625</v>
      </c>
      <c r="X34" s="52">
        <v>0</v>
      </c>
      <c r="Y34" s="52">
        <v>0.919843</v>
      </c>
      <c r="Z34" s="52">
        <v>0.5</v>
      </c>
      <c r="AA34" s="52">
        <v>0</v>
      </c>
      <c r="AB34" s="82">
        <v>34</v>
      </c>
      <c r="AC34" s="82"/>
      <c r="AD34" s="100"/>
      <c r="AE34" s="85" t="s">
        <v>485</v>
      </c>
      <c r="AF34" s="85">
        <v>3491</v>
      </c>
      <c r="AG34" s="85">
        <v>4175</v>
      </c>
      <c r="AH34" s="85">
        <v>54192</v>
      </c>
      <c r="AI34" s="85">
        <v>44770</v>
      </c>
      <c r="AJ34" s="85"/>
      <c r="AK34" s="85" t="s">
        <v>518</v>
      </c>
      <c r="AL34" s="85" t="s">
        <v>543</v>
      </c>
      <c r="AM34" s="89" t="s">
        <v>571</v>
      </c>
      <c r="AN34" s="85"/>
      <c r="AO34" s="87">
        <v>40080.55136574074</v>
      </c>
      <c r="AP34" s="89" t="s">
        <v>599</v>
      </c>
      <c r="AQ34" s="85" t="b">
        <v>0</v>
      </c>
      <c r="AR34" s="85" t="b">
        <v>0</v>
      </c>
      <c r="AS34" s="85" t="b">
        <v>0</v>
      </c>
      <c r="AT34" s="85"/>
      <c r="AU34" s="85">
        <v>323</v>
      </c>
      <c r="AV34" s="89" t="s">
        <v>602</v>
      </c>
      <c r="AW34" s="85" t="b">
        <v>0</v>
      </c>
      <c r="AX34" s="85" t="s">
        <v>618</v>
      </c>
      <c r="AY34" s="89" t="s">
        <v>650</v>
      </c>
      <c r="AZ34" s="85" t="s">
        <v>66</v>
      </c>
      <c r="BA34" s="85" t="str">
        <f>REPLACE(INDEX(GroupVertices[Group],MATCH(Vertices[[#This Row],[Vertex]],GroupVertices[Vertex],0)),1,1,"")</f>
        <v>2</v>
      </c>
      <c r="BB34" s="51" t="s">
        <v>267</v>
      </c>
      <c r="BC34" s="51" t="s">
        <v>267</v>
      </c>
      <c r="BD34" s="51" t="s">
        <v>272</v>
      </c>
      <c r="BE34" s="51" t="s">
        <v>272</v>
      </c>
      <c r="BF34" s="51" t="s">
        <v>275</v>
      </c>
      <c r="BG34" s="51" t="s">
        <v>275</v>
      </c>
      <c r="BH34" s="131" t="s">
        <v>842</v>
      </c>
      <c r="BI34" s="131" t="s">
        <v>954</v>
      </c>
      <c r="BJ34" s="131" t="s">
        <v>896</v>
      </c>
      <c r="BK34" s="131" t="s">
        <v>965</v>
      </c>
      <c r="BL34" s="131">
        <v>0</v>
      </c>
      <c r="BM34" s="134">
        <v>0</v>
      </c>
      <c r="BN34" s="131">
        <v>0</v>
      </c>
      <c r="BO34" s="134">
        <v>0</v>
      </c>
      <c r="BP34" s="131">
        <v>0</v>
      </c>
      <c r="BQ34" s="134">
        <v>0</v>
      </c>
      <c r="BR34" s="131">
        <v>63</v>
      </c>
      <c r="BS34" s="134">
        <v>100</v>
      </c>
      <c r="BT34" s="131">
        <v>63</v>
      </c>
      <c r="BU34" s="2"/>
      <c r="BV34" s="3"/>
      <c r="BW34" s="3"/>
      <c r="BX34" s="3"/>
      <c r="BY34" s="3"/>
    </row>
    <row r="35" spans="1:77" ht="41.45" customHeight="1">
      <c r="A35" s="14" t="s">
        <v>236</v>
      </c>
      <c r="C35" s="15"/>
      <c r="D35" s="15" t="s">
        <v>64</v>
      </c>
      <c r="E35" s="95">
        <v>172.4089116719243</v>
      </c>
      <c r="F35" s="81">
        <v>99.90111959820027</v>
      </c>
      <c r="G35" s="114" t="s">
        <v>304</v>
      </c>
      <c r="H35" s="15"/>
      <c r="I35" s="16" t="s">
        <v>236</v>
      </c>
      <c r="J35" s="66"/>
      <c r="K35" s="66"/>
      <c r="L35" s="116" t="s">
        <v>687</v>
      </c>
      <c r="M35" s="96">
        <v>33.953541906456</v>
      </c>
      <c r="N35" s="97">
        <v>7471.63720703125</v>
      </c>
      <c r="O35" s="97">
        <v>3184.9755859375</v>
      </c>
      <c r="P35" s="77"/>
      <c r="Q35" s="98"/>
      <c r="R35" s="98"/>
      <c r="S35" s="99"/>
      <c r="T35" s="51">
        <v>1</v>
      </c>
      <c r="U35" s="51">
        <v>1</v>
      </c>
      <c r="V35" s="52">
        <v>0</v>
      </c>
      <c r="W35" s="52">
        <v>0</v>
      </c>
      <c r="X35" s="52">
        <v>0</v>
      </c>
      <c r="Y35" s="52">
        <v>0.999985</v>
      </c>
      <c r="Z35" s="52">
        <v>0</v>
      </c>
      <c r="AA35" s="52" t="s">
        <v>745</v>
      </c>
      <c r="AB35" s="82">
        <v>35</v>
      </c>
      <c r="AC35" s="82"/>
      <c r="AD35" s="100"/>
      <c r="AE35" s="85" t="s">
        <v>236</v>
      </c>
      <c r="AF35" s="85">
        <v>199</v>
      </c>
      <c r="AG35" s="85">
        <v>89</v>
      </c>
      <c r="AH35" s="85">
        <v>1044</v>
      </c>
      <c r="AI35" s="85">
        <v>333</v>
      </c>
      <c r="AJ35" s="85"/>
      <c r="AK35" s="85" t="s">
        <v>519</v>
      </c>
      <c r="AL35" s="85"/>
      <c r="AM35" s="85"/>
      <c r="AN35" s="85"/>
      <c r="AO35" s="87">
        <v>39600.48783564815</v>
      </c>
      <c r="AP35" s="85"/>
      <c r="AQ35" s="85" t="b">
        <v>0</v>
      </c>
      <c r="AR35" s="85" t="b">
        <v>0</v>
      </c>
      <c r="AS35" s="85" t="b">
        <v>1</v>
      </c>
      <c r="AT35" s="85"/>
      <c r="AU35" s="85">
        <v>3</v>
      </c>
      <c r="AV35" s="89" t="s">
        <v>607</v>
      </c>
      <c r="AW35" s="85" t="b">
        <v>0</v>
      </c>
      <c r="AX35" s="85" t="s">
        <v>618</v>
      </c>
      <c r="AY35" s="89" t="s">
        <v>651</v>
      </c>
      <c r="AZ35" s="85" t="s">
        <v>66</v>
      </c>
      <c r="BA35" s="85" t="str">
        <f>REPLACE(INDEX(GroupVertices[Group],MATCH(Vertices[[#This Row],[Vertex]],GroupVertices[Vertex],0)),1,1,"")</f>
        <v>6</v>
      </c>
      <c r="BB35" s="51"/>
      <c r="BC35" s="51"/>
      <c r="BD35" s="51"/>
      <c r="BE35" s="51"/>
      <c r="BF35" s="51" t="s">
        <v>276</v>
      </c>
      <c r="BG35" s="51" t="s">
        <v>276</v>
      </c>
      <c r="BH35" s="131" t="s">
        <v>950</v>
      </c>
      <c r="BI35" s="131" t="s">
        <v>950</v>
      </c>
      <c r="BJ35" s="131" t="s">
        <v>962</v>
      </c>
      <c r="BK35" s="131" t="s">
        <v>962</v>
      </c>
      <c r="BL35" s="131">
        <v>0</v>
      </c>
      <c r="BM35" s="134">
        <v>0</v>
      </c>
      <c r="BN35" s="131">
        <v>0</v>
      </c>
      <c r="BO35" s="134">
        <v>0</v>
      </c>
      <c r="BP35" s="131">
        <v>0</v>
      </c>
      <c r="BQ35" s="134">
        <v>0</v>
      </c>
      <c r="BR35" s="131">
        <v>8</v>
      </c>
      <c r="BS35" s="134">
        <v>100</v>
      </c>
      <c r="BT35" s="131">
        <v>8</v>
      </c>
      <c r="BU35" s="2"/>
      <c r="BV35" s="3"/>
      <c r="BW35" s="3"/>
      <c r="BX35" s="3"/>
      <c r="BY35" s="3"/>
    </row>
    <row r="36" spans="1:77" ht="41.45" customHeight="1">
      <c r="A36" s="14" t="s">
        <v>237</v>
      </c>
      <c r="C36" s="15"/>
      <c r="D36" s="15" t="s">
        <v>64</v>
      </c>
      <c r="E36" s="95">
        <v>526.6423501577287</v>
      </c>
      <c r="F36" s="81">
        <v>96.53604687663493</v>
      </c>
      <c r="G36" s="114" t="s">
        <v>305</v>
      </c>
      <c r="H36" s="15"/>
      <c r="I36" s="16" t="s">
        <v>237</v>
      </c>
      <c r="J36" s="66"/>
      <c r="K36" s="66"/>
      <c r="L36" s="116" t="s">
        <v>688</v>
      </c>
      <c r="M36" s="96">
        <v>1155.4201109134665</v>
      </c>
      <c r="N36" s="97">
        <v>1664.8341064453125</v>
      </c>
      <c r="O36" s="97">
        <v>585.4711303710938</v>
      </c>
      <c r="P36" s="77"/>
      <c r="Q36" s="98"/>
      <c r="R36" s="98"/>
      <c r="S36" s="99"/>
      <c r="T36" s="51">
        <v>0</v>
      </c>
      <c r="U36" s="51">
        <v>4</v>
      </c>
      <c r="V36" s="52">
        <v>0</v>
      </c>
      <c r="W36" s="52">
        <v>0.034483</v>
      </c>
      <c r="X36" s="52">
        <v>0.063483</v>
      </c>
      <c r="Y36" s="52">
        <v>0.710814</v>
      </c>
      <c r="Z36" s="52">
        <v>0.75</v>
      </c>
      <c r="AA36" s="52">
        <v>0</v>
      </c>
      <c r="AB36" s="82">
        <v>36</v>
      </c>
      <c r="AC36" s="82"/>
      <c r="AD36" s="100"/>
      <c r="AE36" s="85" t="s">
        <v>486</v>
      </c>
      <c r="AF36" s="85">
        <v>533</v>
      </c>
      <c r="AG36" s="85">
        <v>2233</v>
      </c>
      <c r="AH36" s="85">
        <v>5748</v>
      </c>
      <c r="AI36" s="85">
        <v>6749</v>
      </c>
      <c r="AJ36" s="85"/>
      <c r="AK36" s="85" t="s">
        <v>520</v>
      </c>
      <c r="AL36" s="85" t="s">
        <v>544</v>
      </c>
      <c r="AM36" s="89" t="s">
        <v>572</v>
      </c>
      <c r="AN36" s="85"/>
      <c r="AO36" s="87">
        <v>39721.65521990741</v>
      </c>
      <c r="AP36" s="89" t="s">
        <v>600</v>
      </c>
      <c r="AQ36" s="85" t="b">
        <v>0</v>
      </c>
      <c r="AR36" s="85" t="b">
        <v>0</v>
      </c>
      <c r="AS36" s="85" t="b">
        <v>1</v>
      </c>
      <c r="AT36" s="85"/>
      <c r="AU36" s="85">
        <v>220</v>
      </c>
      <c r="AV36" s="89" t="s">
        <v>604</v>
      </c>
      <c r="AW36" s="85" t="b">
        <v>0</v>
      </c>
      <c r="AX36" s="85" t="s">
        <v>618</v>
      </c>
      <c r="AY36" s="89" t="s">
        <v>652</v>
      </c>
      <c r="AZ36" s="85" t="s">
        <v>66</v>
      </c>
      <c r="BA36" s="85" t="str">
        <f>REPLACE(INDEX(GroupVertices[Group],MATCH(Vertices[[#This Row],[Vertex]],GroupVertices[Vertex],0)),1,1,"")</f>
        <v>1</v>
      </c>
      <c r="BB36" s="51"/>
      <c r="BC36" s="51"/>
      <c r="BD36" s="51"/>
      <c r="BE36" s="51"/>
      <c r="BF36" s="51" t="s">
        <v>940</v>
      </c>
      <c r="BG36" s="51" t="s">
        <v>277</v>
      </c>
      <c r="BH36" s="131" t="s">
        <v>945</v>
      </c>
      <c r="BI36" s="131" t="s">
        <v>953</v>
      </c>
      <c r="BJ36" s="131" t="s">
        <v>957</v>
      </c>
      <c r="BK36" s="131" t="s">
        <v>957</v>
      </c>
      <c r="BL36" s="131">
        <v>4</v>
      </c>
      <c r="BM36" s="134">
        <v>3.8461538461538463</v>
      </c>
      <c r="BN36" s="131">
        <v>0</v>
      </c>
      <c r="BO36" s="134">
        <v>0</v>
      </c>
      <c r="BP36" s="131">
        <v>0</v>
      </c>
      <c r="BQ36" s="134">
        <v>0</v>
      </c>
      <c r="BR36" s="131">
        <v>100</v>
      </c>
      <c r="BS36" s="134">
        <v>96.15384615384616</v>
      </c>
      <c r="BT36" s="131">
        <v>104</v>
      </c>
      <c r="BU36" s="2"/>
      <c r="BV36" s="3"/>
      <c r="BW36" s="3"/>
      <c r="BX36" s="3"/>
      <c r="BY36" s="3"/>
    </row>
    <row r="37" spans="1:77" ht="41.45" customHeight="1">
      <c r="A37" s="14" t="s">
        <v>239</v>
      </c>
      <c r="C37" s="15"/>
      <c r="D37" s="15" t="s">
        <v>64</v>
      </c>
      <c r="E37" s="95">
        <v>299.2985015772871</v>
      </c>
      <c r="F37" s="81">
        <v>98.69572041435597</v>
      </c>
      <c r="G37" s="114" t="s">
        <v>306</v>
      </c>
      <c r="H37" s="15"/>
      <c r="I37" s="16" t="s">
        <v>239</v>
      </c>
      <c r="J37" s="66"/>
      <c r="K37" s="66"/>
      <c r="L37" s="116" t="s">
        <v>689</v>
      </c>
      <c r="M37" s="96">
        <v>435.67290990896726</v>
      </c>
      <c r="N37" s="97">
        <v>5425.73974609375</v>
      </c>
      <c r="O37" s="97">
        <v>1130.587646484375</v>
      </c>
      <c r="P37" s="77"/>
      <c r="Q37" s="98"/>
      <c r="R37" s="98"/>
      <c r="S37" s="99"/>
      <c r="T37" s="51">
        <v>0</v>
      </c>
      <c r="U37" s="51">
        <v>1</v>
      </c>
      <c r="V37" s="52">
        <v>0</v>
      </c>
      <c r="W37" s="52">
        <v>0.058824</v>
      </c>
      <c r="X37" s="52">
        <v>0</v>
      </c>
      <c r="Y37" s="52">
        <v>0.528911</v>
      </c>
      <c r="Z37" s="52">
        <v>0</v>
      </c>
      <c r="AA37" s="52">
        <v>0</v>
      </c>
      <c r="AB37" s="82">
        <v>37</v>
      </c>
      <c r="AC37" s="82"/>
      <c r="AD37" s="100"/>
      <c r="AE37" s="85" t="s">
        <v>487</v>
      </c>
      <c r="AF37" s="85">
        <v>272</v>
      </c>
      <c r="AG37" s="85">
        <v>857</v>
      </c>
      <c r="AH37" s="85">
        <v>83952</v>
      </c>
      <c r="AI37" s="85">
        <v>124077</v>
      </c>
      <c r="AJ37" s="85"/>
      <c r="AK37" s="85" t="s">
        <v>521</v>
      </c>
      <c r="AL37" s="85" t="s">
        <v>545</v>
      </c>
      <c r="AM37" s="85"/>
      <c r="AN37" s="85"/>
      <c r="AO37" s="87">
        <v>42770.449594907404</v>
      </c>
      <c r="AP37" s="85"/>
      <c r="AQ37" s="85" t="b">
        <v>1</v>
      </c>
      <c r="AR37" s="85" t="b">
        <v>0</v>
      </c>
      <c r="AS37" s="85" t="b">
        <v>0</v>
      </c>
      <c r="AT37" s="85"/>
      <c r="AU37" s="85">
        <v>14</v>
      </c>
      <c r="AV37" s="85"/>
      <c r="AW37" s="85" t="b">
        <v>0</v>
      </c>
      <c r="AX37" s="85" t="s">
        <v>618</v>
      </c>
      <c r="AY37" s="89" t="s">
        <v>653</v>
      </c>
      <c r="AZ37" s="85" t="s">
        <v>66</v>
      </c>
      <c r="BA37" s="85" t="str">
        <f>REPLACE(INDEX(GroupVertices[Group],MATCH(Vertices[[#This Row],[Vertex]],GroupVertices[Vertex],0)),1,1,"")</f>
        <v>2</v>
      </c>
      <c r="BB37" s="51"/>
      <c r="BC37" s="51"/>
      <c r="BD37" s="51"/>
      <c r="BE37" s="51"/>
      <c r="BF37" s="51"/>
      <c r="BG37" s="51"/>
      <c r="BH37" s="131" t="s">
        <v>948</v>
      </c>
      <c r="BI37" s="131" t="s">
        <v>948</v>
      </c>
      <c r="BJ37" s="131" t="s">
        <v>960</v>
      </c>
      <c r="BK37" s="131" t="s">
        <v>960</v>
      </c>
      <c r="BL37" s="131">
        <v>0</v>
      </c>
      <c r="BM37" s="134">
        <v>0</v>
      </c>
      <c r="BN37" s="131">
        <v>0</v>
      </c>
      <c r="BO37" s="134">
        <v>0</v>
      </c>
      <c r="BP37" s="131">
        <v>0</v>
      </c>
      <c r="BQ37" s="134">
        <v>0</v>
      </c>
      <c r="BR37" s="131">
        <v>31</v>
      </c>
      <c r="BS37" s="134">
        <v>100</v>
      </c>
      <c r="BT37" s="131">
        <v>31</v>
      </c>
      <c r="BU37" s="2"/>
      <c r="BV37" s="3"/>
      <c r="BW37" s="3"/>
      <c r="BX37" s="3"/>
      <c r="BY37" s="3"/>
    </row>
    <row r="38" spans="1:77" ht="41.45" customHeight="1">
      <c r="A38" s="101" t="s">
        <v>243</v>
      </c>
      <c r="C38" s="102"/>
      <c r="D38" s="102" t="s">
        <v>64</v>
      </c>
      <c r="E38" s="103">
        <v>301.77681388012616</v>
      </c>
      <c r="F38" s="104">
        <v>98.67217746154651</v>
      </c>
      <c r="G38" s="115" t="s">
        <v>310</v>
      </c>
      <c r="H38" s="102"/>
      <c r="I38" s="105" t="s">
        <v>243</v>
      </c>
      <c r="J38" s="106"/>
      <c r="K38" s="106"/>
      <c r="L38" s="117" t="s">
        <v>690</v>
      </c>
      <c r="M38" s="107">
        <v>443.5189913152663</v>
      </c>
      <c r="N38" s="108">
        <v>2774.090087890625</v>
      </c>
      <c r="O38" s="108">
        <v>1585.4327392578125</v>
      </c>
      <c r="P38" s="109"/>
      <c r="Q38" s="110"/>
      <c r="R38" s="110"/>
      <c r="S38" s="111"/>
      <c r="T38" s="51">
        <v>0</v>
      </c>
      <c r="U38" s="51">
        <v>4</v>
      </c>
      <c r="V38" s="52">
        <v>0</v>
      </c>
      <c r="W38" s="52">
        <v>0.034483</v>
      </c>
      <c r="X38" s="52">
        <v>0.063483</v>
      </c>
      <c r="Y38" s="52">
        <v>0.710814</v>
      </c>
      <c r="Z38" s="52">
        <v>0.75</v>
      </c>
      <c r="AA38" s="52">
        <v>0</v>
      </c>
      <c r="AB38" s="112">
        <v>38</v>
      </c>
      <c r="AC38" s="112"/>
      <c r="AD38" s="113"/>
      <c r="AE38" s="85" t="s">
        <v>488</v>
      </c>
      <c r="AF38" s="85">
        <v>2391</v>
      </c>
      <c r="AG38" s="85">
        <v>872</v>
      </c>
      <c r="AH38" s="85">
        <v>9341</v>
      </c>
      <c r="AI38" s="85">
        <v>115475</v>
      </c>
      <c r="AJ38" s="85"/>
      <c r="AK38" s="85" t="s">
        <v>522</v>
      </c>
      <c r="AL38" s="85" t="s">
        <v>546</v>
      </c>
      <c r="AM38" s="89" t="s">
        <v>573</v>
      </c>
      <c r="AN38" s="85"/>
      <c r="AO38" s="87">
        <v>40875.41048611111</v>
      </c>
      <c r="AP38" s="89" t="s">
        <v>601</v>
      </c>
      <c r="AQ38" s="85" t="b">
        <v>0</v>
      </c>
      <c r="AR38" s="85" t="b">
        <v>0</v>
      </c>
      <c r="AS38" s="85" t="b">
        <v>1</v>
      </c>
      <c r="AT38" s="85"/>
      <c r="AU38" s="85">
        <v>14</v>
      </c>
      <c r="AV38" s="89" t="s">
        <v>604</v>
      </c>
      <c r="AW38" s="85" t="b">
        <v>0</v>
      </c>
      <c r="AX38" s="85" t="s">
        <v>618</v>
      </c>
      <c r="AY38" s="89" t="s">
        <v>654</v>
      </c>
      <c r="AZ38" s="85" t="s">
        <v>66</v>
      </c>
      <c r="BA38" s="85" t="str">
        <f>REPLACE(INDEX(GroupVertices[Group],MATCH(Vertices[[#This Row],[Vertex]],GroupVertices[Vertex],0)),1,1,"")</f>
        <v>1</v>
      </c>
      <c r="BB38" s="51"/>
      <c r="BC38" s="51"/>
      <c r="BD38" s="51"/>
      <c r="BE38" s="51"/>
      <c r="BF38" s="51" t="s">
        <v>940</v>
      </c>
      <c r="BG38" s="51" t="s">
        <v>277</v>
      </c>
      <c r="BH38" s="131" t="s">
        <v>951</v>
      </c>
      <c r="BI38" s="131" t="s">
        <v>955</v>
      </c>
      <c r="BJ38" s="131" t="s">
        <v>963</v>
      </c>
      <c r="BK38" s="131" t="s">
        <v>963</v>
      </c>
      <c r="BL38" s="131">
        <v>4</v>
      </c>
      <c r="BM38" s="134">
        <v>3.8461538461538463</v>
      </c>
      <c r="BN38" s="131">
        <v>0</v>
      </c>
      <c r="BO38" s="134">
        <v>0</v>
      </c>
      <c r="BP38" s="131">
        <v>0</v>
      </c>
      <c r="BQ38" s="134">
        <v>0</v>
      </c>
      <c r="BR38" s="131">
        <v>100</v>
      </c>
      <c r="BS38" s="134">
        <v>96.15384615384616</v>
      </c>
      <c r="BT38" s="131">
        <v>104</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hyperlinks>
    <hyperlink ref="AM3" r:id="rId1" display="http://t.co/IAbkYA5URV"/>
    <hyperlink ref="AM4" r:id="rId2" display="http://t.co/eUyVW7sR8y"/>
    <hyperlink ref="AM5" r:id="rId3" display="https://t.co/tIGoF9P483"/>
    <hyperlink ref="AM8" r:id="rId4" display="https://t.co/upTnNWQCAP"/>
    <hyperlink ref="AM9" r:id="rId5" display="https://t.co/Jeqy9ISnr3"/>
    <hyperlink ref="AM10" r:id="rId6" display="https://t.co/GJdaTjta7B"/>
    <hyperlink ref="AM11" r:id="rId7" display="https://t.co/GVel22w1ba"/>
    <hyperlink ref="AM12" r:id="rId8" display="http://t.co/KqeMXe9W0V"/>
    <hyperlink ref="AM14" r:id="rId9" display="https://t.co/k0OORf8L9x"/>
    <hyperlink ref="AM15" r:id="rId10" display="https://t.co/cr0ijXcp1F"/>
    <hyperlink ref="AM17" r:id="rId11" display="https://t.co/iwbKaHGqTI"/>
    <hyperlink ref="AM18" r:id="rId12" display="https://t.co/5BmvFd2lUe"/>
    <hyperlink ref="AM19" r:id="rId13" display="http://t.co/dJMh7ghNlu"/>
    <hyperlink ref="AM21" r:id="rId14" display="https://t.co/PaD3o9XKY5"/>
    <hyperlink ref="AM22" r:id="rId15" display="http://t.co/ijZ4Cp4IRJ"/>
    <hyperlink ref="AM23" r:id="rId16" display="https://t.co/1U8sjbF8DK"/>
    <hyperlink ref="AM24" r:id="rId17" display="https://t.co/WxmJEyGqxv"/>
    <hyperlink ref="AM25" r:id="rId18" display="https://t.co/xNaNFEMqth"/>
    <hyperlink ref="AM26" r:id="rId19" display="https://t.co/eUJLtrtePs"/>
    <hyperlink ref="AM27" r:id="rId20" display="https://t.co/FKKr76FLpx"/>
    <hyperlink ref="AM28" r:id="rId21" display="https://t.co/LhecLereaz"/>
    <hyperlink ref="AM29" r:id="rId22" display="https://t.co/bmloAyJQCY"/>
    <hyperlink ref="AM32" r:id="rId23" display="https://t.co/dKBp0ZwQm6"/>
    <hyperlink ref="AM33" r:id="rId24" display="http://t.co/X1s40eTq9M"/>
    <hyperlink ref="AM34" r:id="rId25" display="https://t.co/fF7LyZlVlo"/>
    <hyperlink ref="AM36" r:id="rId26" display="https://t.co/LXz7Ret2Xb"/>
    <hyperlink ref="AM38" r:id="rId27" display="https://t.co/SipMcULVp9"/>
    <hyperlink ref="AP4" r:id="rId28" display="https://pbs.twimg.com/profile_banners/1101341/1368556692"/>
    <hyperlink ref="AP5" r:id="rId29" display="https://pbs.twimg.com/profile_banners/1120621201376854017/1556624193"/>
    <hyperlink ref="AP7" r:id="rId30" display="https://pbs.twimg.com/profile_banners/914582896190660609/1516629807"/>
    <hyperlink ref="AP8" r:id="rId31" display="https://pbs.twimg.com/profile_banners/1082668696202502144/1546963803"/>
    <hyperlink ref="AP9" r:id="rId32" display="https://pbs.twimg.com/profile_banners/766141614372847617/1537729789"/>
    <hyperlink ref="AP10" r:id="rId33" display="https://pbs.twimg.com/profile_banners/1047296373555519488/1539153317"/>
    <hyperlink ref="AP12" r:id="rId34" display="https://pbs.twimg.com/profile_banners/15315247/1440277776"/>
    <hyperlink ref="AP13" r:id="rId35" display="https://pbs.twimg.com/profile_banners/28465291/1561224664"/>
    <hyperlink ref="AP14" r:id="rId36" display="https://pbs.twimg.com/profile_banners/470402184/1563956111"/>
    <hyperlink ref="AP15" r:id="rId37" display="https://pbs.twimg.com/profile_banners/2882893927/1546199965"/>
    <hyperlink ref="AP17" r:id="rId38" display="https://pbs.twimg.com/profile_banners/954085839314747392/1516308578"/>
    <hyperlink ref="AP18" r:id="rId39" display="https://pbs.twimg.com/profile_banners/1730624881/1515005282"/>
    <hyperlink ref="AP19" r:id="rId40" display="https://pbs.twimg.com/profile_banners/1441892108/1436457624"/>
    <hyperlink ref="AP20" r:id="rId41" display="https://pbs.twimg.com/profile_banners/210559705/1353303604"/>
    <hyperlink ref="AP21" r:id="rId42" display="https://pbs.twimg.com/profile_banners/850892377627742209/1505099892"/>
    <hyperlink ref="AP22" r:id="rId43" display="https://pbs.twimg.com/profile_banners/17679456/1405604851"/>
    <hyperlink ref="AP24" r:id="rId44" display="https://pbs.twimg.com/profile_banners/3437111722/1550875994"/>
    <hyperlink ref="AP25" r:id="rId45" display="https://pbs.twimg.com/profile_banners/864995845673897984/1495066628"/>
    <hyperlink ref="AP26" r:id="rId46" display="https://pbs.twimg.com/profile_banners/87606674/1405285356"/>
    <hyperlink ref="AP27" r:id="rId47" display="https://pbs.twimg.com/profile_banners/151934168/1391403981"/>
    <hyperlink ref="AP28" r:id="rId48" display="https://pbs.twimg.com/profile_banners/98097823/1538797822"/>
    <hyperlink ref="AP29" r:id="rId49" display="https://pbs.twimg.com/profile_banners/1157671886538575872/1564845994"/>
    <hyperlink ref="AP31" r:id="rId50" display="https://pbs.twimg.com/profile_banners/737142202481016832/1538216794"/>
    <hyperlink ref="AP32" r:id="rId51" display="https://pbs.twimg.com/profile_banners/3229980963/1565186412"/>
    <hyperlink ref="AP33" r:id="rId52" display="https://pbs.twimg.com/profile_banners/12160482/1423267766"/>
    <hyperlink ref="AP34" r:id="rId53" display="https://pbs.twimg.com/profile_banners/76935934/1561177238"/>
    <hyperlink ref="AP36" r:id="rId54" display="https://pbs.twimg.com/profile_banners/16529292/1398260374"/>
    <hyperlink ref="AP38" r:id="rId55" display="https://pbs.twimg.com/profile_banners/423293779/1488322002"/>
    <hyperlink ref="AV3" r:id="rId56" display="http://abs.twimg.com/images/themes/theme1/bg.png"/>
    <hyperlink ref="AV4" r:id="rId57" display="http://abs.twimg.com/images/themes/theme19/bg.gif"/>
    <hyperlink ref="AV5" r:id="rId58" display="http://abs.twimg.com/images/themes/theme1/bg.png"/>
    <hyperlink ref="AV6" r:id="rId59" display="http://abs.twimg.com/images/themes/theme1/bg.png"/>
    <hyperlink ref="AV8" r:id="rId60" display="http://abs.twimg.com/images/themes/theme1/bg.png"/>
    <hyperlink ref="AV11" r:id="rId61" display="http://abs.twimg.com/images/themes/theme1/bg.png"/>
    <hyperlink ref="AV12" r:id="rId62" display="http://abs.twimg.com/images/themes/theme1/bg.png"/>
    <hyperlink ref="AV13" r:id="rId63" display="http://abs.twimg.com/images/themes/theme14/bg.gif"/>
    <hyperlink ref="AV14" r:id="rId64" display="http://abs.twimg.com/images/themes/theme15/bg.png"/>
    <hyperlink ref="AV15" r:id="rId65" display="http://abs.twimg.com/images/themes/theme1/bg.png"/>
    <hyperlink ref="AV17" r:id="rId66" display="http://abs.twimg.com/images/themes/theme1/bg.png"/>
    <hyperlink ref="AV18" r:id="rId67" display="http://abs.twimg.com/images/themes/theme1/bg.png"/>
    <hyperlink ref="AV19" r:id="rId68" display="http://abs.twimg.com/images/themes/theme1/bg.png"/>
    <hyperlink ref="AV20" r:id="rId69" display="http://abs.twimg.com/images/themes/theme1/bg.png"/>
    <hyperlink ref="AV22" r:id="rId70" display="http://abs.twimg.com/images/themes/theme5/bg.gif"/>
    <hyperlink ref="AV23" r:id="rId71" display="http://abs.twimg.com/images/themes/theme1/bg.png"/>
    <hyperlink ref="AV24" r:id="rId72" display="http://abs.twimg.com/images/themes/theme1/bg.png"/>
    <hyperlink ref="AV26" r:id="rId73" display="http://abs.twimg.com/images/themes/theme19/bg.gif"/>
    <hyperlink ref="AV27" r:id="rId74" display="http://abs.twimg.com/images/themes/theme1/bg.png"/>
    <hyperlink ref="AV28" r:id="rId75" display="http://abs.twimg.com/images/themes/theme1/bg.png"/>
    <hyperlink ref="AV30" r:id="rId76" display="http://abs.twimg.com/images/themes/theme1/bg.png"/>
    <hyperlink ref="AV32" r:id="rId77" display="http://abs.twimg.com/images/themes/theme4/bg.gif"/>
    <hyperlink ref="AV33" r:id="rId78" display="http://abs.twimg.com/images/themes/theme3/bg.gif"/>
    <hyperlink ref="AV34" r:id="rId79" display="http://abs.twimg.com/images/themes/theme1/bg.png"/>
    <hyperlink ref="AV35" r:id="rId80" display="http://abs.twimg.com/images/themes/theme4/bg.gif"/>
    <hyperlink ref="AV36" r:id="rId81" display="http://abs.twimg.com/images/themes/theme14/bg.gif"/>
    <hyperlink ref="AV38" r:id="rId82" display="http://abs.twimg.com/images/themes/theme14/bg.gif"/>
    <hyperlink ref="G3" r:id="rId83" display="http://pbs.twimg.com/profile_images/1154715226979409920/eUXqQs0P_normal.jpg"/>
    <hyperlink ref="G4" r:id="rId84" display="http://pbs.twimg.com/profile_images/1050029515240611840/gidE_t5o_normal.jpg"/>
    <hyperlink ref="G5" r:id="rId85" display="http://pbs.twimg.com/profile_images/1121310917310976001/XExLZvNV_normal.png"/>
    <hyperlink ref="G6" r:id="rId86" display="http://pbs.twimg.com/profile_images/1030181676217860096/VY7MRi8x_normal.jpg"/>
    <hyperlink ref="G7" r:id="rId87" display="http://pbs.twimg.com/profile_images/955440992987082752/rPIHc9Ip_normal.jpg"/>
    <hyperlink ref="G8" r:id="rId88" display="http://pbs.twimg.com/profile_images/1102673639583944704/HL5wrpAx_normal.png"/>
    <hyperlink ref="G9" r:id="rId89" display="http://pbs.twimg.com/profile_images/1036709271528976387/3tDoyXN4_normal.jpg"/>
    <hyperlink ref="G10" r:id="rId90" display="http://pbs.twimg.com/profile_images/1049911508296224770/9R5kP6Ql_normal.jpg"/>
    <hyperlink ref="G11" r:id="rId91" display="http://pbs.twimg.com/profile_images/964027171109875712/_JEoYRY5_normal.jpg"/>
    <hyperlink ref="G12" r:id="rId92" display="http://pbs.twimg.com/profile_images/378800000266028204/43f72b09c2462e0ae4c4d6d14372b315_normal.jpeg"/>
    <hyperlink ref="G13" r:id="rId93" display="http://pbs.twimg.com/profile_images/1029187688165830657/t4YddAWZ_normal.jpg"/>
    <hyperlink ref="G14" r:id="rId94" display="http://pbs.twimg.com/profile_images/1008298767743897600/SW7E1ynf_normal.jpg"/>
    <hyperlink ref="G15" r:id="rId95" display="http://pbs.twimg.com/profile_images/1059532477092384768/cV7GBCt__normal.jpg"/>
    <hyperlink ref="G16" r:id="rId96" display="http://pbs.twimg.com/profile_images/1034142102182092800/DVjyCtYg_normal.jpg"/>
    <hyperlink ref="G17" r:id="rId97" display="http://pbs.twimg.com/profile_images/955508032062058496/bNJiDaId_normal.jpg"/>
    <hyperlink ref="G18" r:id="rId98" display="http://pbs.twimg.com/profile_images/911607913210417153/aXE1cUZy_normal.jpg"/>
    <hyperlink ref="G19" r:id="rId99" display="http://pbs.twimg.com/profile_images/648691428650971136/VYfWwEsF_normal.jpg"/>
    <hyperlink ref="G20" r:id="rId100" display="http://pbs.twimg.com/profile_images/1053862203324014592/0v1EIHJR_normal.jpg"/>
    <hyperlink ref="G21" r:id="rId101" display="http://pbs.twimg.com/profile_images/1101664340925734912/q8PnFz12_normal.png"/>
    <hyperlink ref="G22" r:id="rId102" display="http://pbs.twimg.com/profile_images/581428489536061440/Z22Lvy4Q_normal.jpg"/>
    <hyperlink ref="G23" r:id="rId103" display="http://pbs.twimg.com/profile_images/2244150035/jtang20_normal.jpg"/>
    <hyperlink ref="G24" r:id="rId104" display="http://pbs.twimg.com/profile_images/1099078987765166080/D8M8Aclo_normal.png"/>
    <hyperlink ref="G25" r:id="rId105" display="http://pbs.twimg.com/profile_images/864997760621174784/AUqwmm07_normal.jpg"/>
    <hyperlink ref="G26" r:id="rId106" display="http://pbs.twimg.com/profile_images/849132774661308416/pa2Uplq1_normal.jpg"/>
    <hyperlink ref="G27" r:id="rId107" display="http://pbs.twimg.com/profile_images/849133030237061120/6hUrNP0a_normal.jpg"/>
    <hyperlink ref="G28" r:id="rId108" display="http://pbs.twimg.com/profile_images/1058449535112867841/JP-rVYlW_normal.jpg"/>
    <hyperlink ref="G29" r:id="rId109" display="http://pbs.twimg.com/profile_images/1157683224165920768/QFYFBRUC_normal.jpg"/>
    <hyperlink ref="G30" r:id="rId110" display="http://pbs.twimg.com/profile_images/619677922593353728/Qw74A_iX_normal.jpg"/>
    <hyperlink ref="G31" r:id="rId111" display="http://pbs.twimg.com/profile_images/760774125522518016/jhzjWv0i_normal.jpg"/>
    <hyperlink ref="G32" r:id="rId112" display="http://pbs.twimg.com/profile_images/1159101544836583424/LlGFl3km_normal.jpg"/>
    <hyperlink ref="G33" r:id="rId113" display="http://pbs.twimg.com/profile_images/943596894831255552/cMOzkc5i_normal.jpg"/>
    <hyperlink ref="G34" r:id="rId114" display="http://pbs.twimg.com/profile_images/1136525117285179392/4LBIES5Y_normal.png"/>
    <hyperlink ref="G35" r:id="rId115" display="http://pbs.twimg.com/profile_images/56671664/Untitled_4_normal.jpeg"/>
    <hyperlink ref="G36" r:id="rId116" display="http://pbs.twimg.com/profile_images/1029067295669116929/tU3g3ogh_normal.jpg"/>
    <hyperlink ref="G37" r:id="rId117" display="http://pbs.twimg.com/profile_images/1066624163173982208/H5Jv1g3o_normal.jpg"/>
    <hyperlink ref="G38" r:id="rId118" display="http://pbs.twimg.com/profile_images/836708640362881024/40qOcZks_normal.jpg"/>
    <hyperlink ref="AY3" r:id="rId119" display="https://twitter.com/mikk_c"/>
    <hyperlink ref="AY4" r:id="rId120" display="https://twitter.com/lr"/>
    <hyperlink ref="AY5" r:id="rId121" display="https://twitter.com/nerdsitu"/>
    <hyperlink ref="AY6" r:id="rId122" display="https://twitter.com/keithjkraus"/>
    <hyperlink ref="AY7" r:id="rId123" display="https://twitter.com/bradreeswork"/>
    <hyperlink ref="AY8" r:id="rId124" display="https://twitter.com/cjnolet"/>
    <hyperlink ref="AY9" r:id="rId125" display="https://twitter.com/asonam_news"/>
    <hyperlink ref="AY10" r:id="rId126" display="https://twitter.com/rapidsai"/>
    <hyperlink ref="AY11" r:id="rId127" display="https://twitter.com/gpuoai"/>
    <hyperlink ref="AY12" r:id="rId128" display="https://twitter.com/lmeyerov"/>
    <hyperlink ref="AY13" r:id="rId129" display="https://twitter.com/bartleyr"/>
    <hyperlink ref="AY14" r:id="rId130" display="https://twitter.com/murraydata"/>
    <hyperlink ref="AY15" r:id="rId131" display="https://twitter.com/animaanandkumar"/>
    <hyperlink ref="AY16" r:id="rId132" display="https://twitter.com/pambilothomas"/>
    <hyperlink ref="AY17" r:id="rId133" display="https://twitter.com/michigan_ai"/>
    <hyperlink ref="AY18" r:id="rId134" display="https://twitter.com/cbelth"/>
    <hyperlink ref="AY19" r:id="rId135" display="https://twitter.com/danaikoutra"/>
    <hyperlink ref="AY20" r:id="rId136" display="https://twitter.com/jamaal1124"/>
    <hyperlink ref="AY21" r:id="rId137" display="https://twitter.com/tylersnetwork"/>
    <hyperlink ref="AY22" r:id="rId138" display="https://twitter.com/msu_egr_news"/>
    <hyperlink ref="AY23" r:id="rId139" display="https://twitter.com/tangjiliang"/>
    <hyperlink ref="AY24" r:id="rId140" display="https://twitter.com/hamidkarimi65"/>
    <hyperlink ref="AY25" r:id="rId141" display="https://twitter.com/nodexl_mktng"/>
    <hyperlink ref="AY26" r:id="rId142" display="https://twitter.com/nodexl"/>
    <hyperlink ref="AY27" r:id="rId143" display="https://twitter.com/smr_foundation"/>
    <hyperlink ref="AY28" r:id="rId144" display="https://twitter.com/connectedaction"/>
    <hyperlink ref="AY29" r:id="rId145" display="https://twitter.com/mrdoomtr"/>
    <hyperlink ref="AY30" r:id="rId146" display="https://twitter.com/ninarehmehrabi"/>
    <hyperlink ref="AY31" r:id="rId147" display="https://twitter.com/chidambara09"/>
    <hyperlink ref="AY32" r:id="rId148" display="https://twitter.com/fmfrancoise"/>
    <hyperlink ref="AY33" r:id="rId149" display="https://twitter.com/marc_smith"/>
    <hyperlink ref="AY34" r:id="rId150" display="https://twitter.com/vivianfrancos"/>
    <hyperlink ref="AY35" r:id="rId151" display="https://twitter.com/masaomi_kimura"/>
    <hyperlink ref="AY36" r:id="rId152" display="https://twitter.com/datametrician"/>
    <hyperlink ref="AY37" r:id="rId153" display="https://twitter.com/ccprakay"/>
    <hyperlink ref="AY38" r:id="rId154" display="https://twitter.com/tomekdrabas"/>
  </hyperlinks>
  <printOptions/>
  <pageMargins left="0.7" right="0.7" top="0.75" bottom="0.75" header="0.3" footer="0.3"/>
  <pageSetup horizontalDpi="600" verticalDpi="600" orientation="portrait" r:id="rId159"/>
  <drawing r:id="rId158"/>
  <legacyDrawing r:id="rId156"/>
  <tableParts>
    <tablePart r:id="rId1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760</v>
      </c>
      <c r="Z2" s="13" t="s">
        <v>768</v>
      </c>
      <c r="AA2" s="13" t="s">
        <v>790</v>
      </c>
      <c r="AB2" s="13" t="s">
        <v>840</v>
      </c>
      <c r="AC2" s="13" t="s">
        <v>894</v>
      </c>
      <c r="AD2" s="13" t="s">
        <v>913</v>
      </c>
      <c r="AE2" s="13" t="s">
        <v>914</v>
      </c>
      <c r="AF2" s="13" t="s">
        <v>927</v>
      </c>
      <c r="AG2" s="67" t="s">
        <v>1044</v>
      </c>
      <c r="AH2" s="67" t="s">
        <v>1045</v>
      </c>
      <c r="AI2" s="67" t="s">
        <v>1046</v>
      </c>
      <c r="AJ2" s="67" t="s">
        <v>1047</v>
      </c>
      <c r="AK2" s="67" t="s">
        <v>1048</v>
      </c>
      <c r="AL2" s="67" t="s">
        <v>1049</v>
      </c>
      <c r="AM2" s="67" t="s">
        <v>1050</v>
      </c>
      <c r="AN2" s="67" t="s">
        <v>1051</v>
      </c>
      <c r="AO2" s="67" t="s">
        <v>1054</v>
      </c>
    </row>
    <row r="3" spans="1:41" ht="15">
      <c r="A3" s="128" t="s">
        <v>730</v>
      </c>
      <c r="B3" s="129" t="s">
        <v>736</v>
      </c>
      <c r="C3" s="129" t="s">
        <v>56</v>
      </c>
      <c r="D3" s="120"/>
      <c r="E3" s="119"/>
      <c r="F3" s="121" t="s">
        <v>1078</v>
      </c>
      <c r="G3" s="122"/>
      <c r="H3" s="122"/>
      <c r="I3" s="123">
        <v>3</v>
      </c>
      <c r="J3" s="124"/>
      <c r="K3" s="51">
        <v>12</v>
      </c>
      <c r="L3" s="51">
        <v>27</v>
      </c>
      <c r="M3" s="51">
        <v>34</v>
      </c>
      <c r="N3" s="51">
        <v>61</v>
      </c>
      <c r="O3" s="51">
        <v>0</v>
      </c>
      <c r="P3" s="52">
        <v>0.07894736842105263</v>
      </c>
      <c r="Q3" s="52">
        <v>0.14634146341463414</v>
      </c>
      <c r="R3" s="51">
        <v>1</v>
      </c>
      <c r="S3" s="51">
        <v>0</v>
      </c>
      <c r="T3" s="51">
        <v>12</v>
      </c>
      <c r="U3" s="51">
        <v>61</v>
      </c>
      <c r="V3" s="51">
        <v>2</v>
      </c>
      <c r="W3" s="52">
        <v>1.305556</v>
      </c>
      <c r="X3" s="52">
        <v>0.3106060606060606</v>
      </c>
      <c r="Y3" s="85"/>
      <c r="Z3" s="85"/>
      <c r="AA3" s="85" t="s">
        <v>791</v>
      </c>
      <c r="AB3" s="93" t="s">
        <v>841</v>
      </c>
      <c r="AC3" s="93" t="s">
        <v>895</v>
      </c>
      <c r="AD3" s="93"/>
      <c r="AE3" s="93" t="s">
        <v>915</v>
      </c>
      <c r="AF3" s="93" t="s">
        <v>928</v>
      </c>
      <c r="AG3" s="131">
        <v>23</v>
      </c>
      <c r="AH3" s="134">
        <v>3.271692745376956</v>
      </c>
      <c r="AI3" s="131">
        <v>0</v>
      </c>
      <c r="AJ3" s="134">
        <v>0</v>
      </c>
      <c r="AK3" s="131">
        <v>0</v>
      </c>
      <c r="AL3" s="134">
        <v>0</v>
      </c>
      <c r="AM3" s="131">
        <v>680</v>
      </c>
      <c r="AN3" s="134">
        <v>96.72830725462305</v>
      </c>
      <c r="AO3" s="131">
        <v>703</v>
      </c>
    </row>
    <row r="4" spans="1:41" ht="15">
      <c r="A4" s="128" t="s">
        <v>731</v>
      </c>
      <c r="B4" s="129" t="s">
        <v>737</v>
      </c>
      <c r="C4" s="129" t="s">
        <v>56</v>
      </c>
      <c r="D4" s="125"/>
      <c r="E4" s="102"/>
      <c r="F4" s="105" t="s">
        <v>1079</v>
      </c>
      <c r="G4" s="109"/>
      <c r="H4" s="109"/>
      <c r="I4" s="126">
        <v>4</v>
      </c>
      <c r="J4" s="112"/>
      <c r="K4" s="51">
        <v>10</v>
      </c>
      <c r="L4" s="51">
        <v>10</v>
      </c>
      <c r="M4" s="51">
        <v>2</v>
      </c>
      <c r="N4" s="51">
        <v>12</v>
      </c>
      <c r="O4" s="51">
        <v>1</v>
      </c>
      <c r="P4" s="52">
        <v>0</v>
      </c>
      <c r="Q4" s="52">
        <v>0</v>
      </c>
      <c r="R4" s="51">
        <v>1</v>
      </c>
      <c r="S4" s="51">
        <v>0</v>
      </c>
      <c r="T4" s="51">
        <v>10</v>
      </c>
      <c r="U4" s="51">
        <v>12</v>
      </c>
      <c r="V4" s="51">
        <v>2</v>
      </c>
      <c r="W4" s="52">
        <v>1.6</v>
      </c>
      <c r="X4" s="52">
        <v>0.1111111111111111</v>
      </c>
      <c r="Y4" s="85" t="s">
        <v>267</v>
      </c>
      <c r="Z4" s="85" t="s">
        <v>272</v>
      </c>
      <c r="AA4" s="85" t="s">
        <v>792</v>
      </c>
      <c r="AB4" s="93" t="s">
        <v>842</v>
      </c>
      <c r="AC4" s="93" t="s">
        <v>896</v>
      </c>
      <c r="AD4" s="93"/>
      <c r="AE4" s="93" t="s">
        <v>916</v>
      </c>
      <c r="AF4" s="93" t="s">
        <v>929</v>
      </c>
      <c r="AG4" s="131">
        <v>0</v>
      </c>
      <c r="AH4" s="134">
        <v>0</v>
      </c>
      <c r="AI4" s="131">
        <v>0</v>
      </c>
      <c r="AJ4" s="134">
        <v>0</v>
      </c>
      <c r="AK4" s="131">
        <v>0</v>
      </c>
      <c r="AL4" s="134">
        <v>0</v>
      </c>
      <c r="AM4" s="131">
        <v>342</v>
      </c>
      <c r="AN4" s="134">
        <v>100</v>
      </c>
      <c r="AO4" s="131">
        <v>342</v>
      </c>
    </row>
    <row r="5" spans="1:41" ht="15">
      <c r="A5" s="128" t="s">
        <v>732</v>
      </c>
      <c r="B5" s="129" t="s">
        <v>738</v>
      </c>
      <c r="C5" s="129" t="s">
        <v>56</v>
      </c>
      <c r="D5" s="125"/>
      <c r="E5" s="102"/>
      <c r="F5" s="105" t="s">
        <v>732</v>
      </c>
      <c r="G5" s="109"/>
      <c r="H5" s="109"/>
      <c r="I5" s="126">
        <v>5</v>
      </c>
      <c r="J5" s="112"/>
      <c r="K5" s="51">
        <v>4</v>
      </c>
      <c r="L5" s="51">
        <v>3</v>
      </c>
      <c r="M5" s="51">
        <v>0</v>
      </c>
      <c r="N5" s="51">
        <v>3</v>
      </c>
      <c r="O5" s="51">
        <v>0</v>
      </c>
      <c r="P5" s="52">
        <v>0</v>
      </c>
      <c r="Q5" s="52">
        <v>0</v>
      </c>
      <c r="R5" s="51">
        <v>1</v>
      </c>
      <c r="S5" s="51">
        <v>0</v>
      </c>
      <c r="T5" s="51">
        <v>4</v>
      </c>
      <c r="U5" s="51">
        <v>3</v>
      </c>
      <c r="V5" s="51">
        <v>2</v>
      </c>
      <c r="W5" s="52">
        <v>1.125</v>
      </c>
      <c r="X5" s="52">
        <v>0.25</v>
      </c>
      <c r="Y5" s="85" t="s">
        <v>265</v>
      </c>
      <c r="Z5" s="85" t="s">
        <v>270</v>
      </c>
      <c r="AA5" s="85" t="s">
        <v>274</v>
      </c>
      <c r="AB5" s="93" t="s">
        <v>428</v>
      </c>
      <c r="AC5" s="93" t="s">
        <v>428</v>
      </c>
      <c r="AD5" s="93"/>
      <c r="AE5" s="93" t="s">
        <v>917</v>
      </c>
      <c r="AF5" s="93" t="s">
        <v>930</v>
      </c>
      <c r="AG5" s="131">
        <v>0</v>
      </c>
      <c r="AH5" s="134">
        <v>0</v>
      </c>
      <c r="AI5" s="131">
        <v>0</v>
      </c>
      <c r="AJ5" s="134">
        <v>0</v>
      </c>
      <c r="AK5" s="131">
        <v>0</v>
      </c>
      <c r="AL5" s="134">
        <v>0</v>
      </c>
      <c r="AM5" s="131">
        <v>29</v>
      </c>
      <c r="AN5" s="134">
        <v>100</v>
      </c>
      <c r="AO5" s="131">
        <v>29</v>
      </c>
    </row>
    <row r="6" spans="1:41" ht="15">
      <c r="A6" s="128" t="s">
        <v>733</v>
      </c>
      <c r="B6" s="129" t="s">
        <v>739</v>
      </c>
      <c r="C6" s="129" t="s">
        <v>56</v>
      </c>
      <c r="D6" s="125"/>
      <c r="E6" s="102"/>
      <c r="F6" s="105" t="s">
        <v>1080</v>
      </c>
      <c r="G6" s="109"/>
      <c r="H6" s="109"/>
      <c r="I6" s="126">
        <v>6</v>
      </c>
      <c r="J6" s="112"/>
      <c r="K6" s="51">
        <v>4</v>
      </c>
      <c r="L6" s="51">
        <v>5</v>
      </c>
      <c r="M6" s="51">
        <v>0</v>
      </c>
      <c r="N6" s="51">
        <v>5</v>
      </c>
      <c r="O6" s="51">
        <v>0</v>
      </c>
      <c r="P6" s="52">
        <v>0</v>
      </c>
      <c r="Q6" s="52">
        <v>0</v>
      </c>
      <c r="R6" s="51">
        <v>1</v>
      </c>
      <c r="S6" s="51">
        <v>0</v>
      </c>
      <c r="T6" s="51">
        <v>4</v>
      </c>
      <c r="U6" s="51">
        <v>5</v>
      </c>
      <c r="V6" s="51">
        <v>2</v>
      </c>
      <c r="W6" s="52">
        <v>0.875</v>
      </c>
      <c r="X6" s="52">
        <v>0.4166666666666667</v>
      </c>
      <c r="Y6" s="85" t="s">
        <v>264</v>
      </c>
      <c r="Z6" s="85" t="s">
        <v>269</v>
      </c>
      <c r="AA6" s="85" t="s">
        <v>274</v>
      </c>
      <c r="AB6" s="93" t="s">
        <v>843</v>
      </c>
      <c r="AC6" s="93" t="s">
        <v>897</v>
      </c>
      <c r="AD6" s="93"/>
      <c r="AE6" s="93" t="s">
        <v>918</v>
      </c>
      <c r="AF6" s="93" t="s">
        <v>931</v>
      </c>
      <c r="AG6" s="131">
        <v>0</v>
      </c>
      <c r="AH6" s="134">
        <v>0</v>
      </c>
      <c r="AI6" s="131">
        <v>0</v>
      </c>
      <c r="AJ6" s="134">
        <v>0</v>
      </c>
      <c r="AK6" s="131">
        <v>0</v>
      </c>
      <c r="AL6" s="134">
        <v>0</v>
      </c>
      <c r="AM6" s="131">
        <v>60</v>
      </c>
      <c r="AN6" s="134">
        <v>100</v>
      </c>
      <c r="AO6" s="131">
        <v>60</v>
      </c>
    </row>
    <row r="7" spans="1:41" ht="15">
      <c r="A7" s="128" t="s">
        <v>734</v>
      </c>
      <c r="B7" s="129" t="s">
        <v>740</v>
      </c>
      <c r="C7" s="129" t="s">
        <v>56</v>
      </c>
      <c r="D7" s="125"/>
      <c r="E7" s="102"/>
      <c r="F7" s="105" t="s">
        <v>1081</v>
      </c>
      <c r="G7" s="109"/>
      <c r="H7" s="109"/>
      <c r="I7" s="126">
        <v>7</v>
      </c>
      <c r="J7" s="112"/>
      <c r="K7" s="51">
        <v>3</v>
      </c>
      <c r="L7" s="51">
        <v>6</v>
      </c>
      <c r="M7" s="51">
        <v>0</v>
      </c>
      <c r="N7" s="51">
        <v>6</v>
      </c>
      <c r="O7" s="51">
        <v>0</v>
      </c>
      <c r="P7" s="52">
        <v>1</v>
      </c>
      <c r="Q7" s="52">
        <v>1</v>
      </c>
      <c r="R7" s="51">
        <v>1</v>
      </c>
      <c r="S7" s="51">
        <v>0</v>
      </c>
      <c r="T7" s="51">
        <v>3</v>
      </c>
      <c r="U7" s="51">
        <v>6</v>
      </c>
      <c r="V7" s="51">
        <v>1</v>
      </c>
      <c r="W7" s="52">
        <v>0.666667</v>
      </c>
      <c r="X7" s="52">
        <v>1</v>
      </c>
      <c r="Y7" s="85" t="s">
        <v>263</v>
      </c>
      <c r="Z7" s="85" t="s">
        <v>268</v>
      </c>
      <c r="AA7" s="85"/>
      <c r="AB7" s="93" t="s">
        <v>844</v>
      </c>
      <c r="AC7" s="93" t="s">
        <v>898</v>
      </c>
      <c r="AD7" s="93"/>
      <c r="AE7" s="93" t="s">
        <v>919</v>
      </c>
      <c r="AF7" s="93" t="s">
        <v>932</v>
      </c>
      <c r="AG7" s="131">
        <v>0</v>
      </c>
      <c r="AH7" s="134">
        <v>0</v>
      </c>
      <c r="AI7" s="131">
        <v>0</v>
      </c>
      <c r="AJ7" s="134">
        <v>0</v>
      </c>
      <c r="AK7" s="131">
        <v>0</v>
      </c>
      <c r="AL7" s="134">
        <v>0</v>
      </c>
      <c r="AM7" s="131">
        <v>78</v>
      </c>
      <c r="AN7" s="134">
        <v>100</v>
      </c>
      <c r="AO7" s="131">
        <v>78</v>
      </c>
    </row>
    <row r="8" spans="1:41" ht="15">
      <c r="A8" s="128" t="s">
        <v>735</v>
      </c>
      <c r="B8" s="129" t="s">
        <v>741</v>
      </c>
      <c r="C8" s="129" t="s">
        <v>56</v>
      </c>
      <c r="D8" s="125"/>
      <c r="E8" s="102"/>
      <c r="F8" s="105" t="s">
        <v>1082</v>
      </c>
      <c r="G8" s="109"/>
      <c r="H8" s="109"/>
      <c r="I8" s="126">
        <v>8</v>
      </c>
      <c r="J8" s="112"/>
      <c r="K8" s="51">
        <v>3</v>
      </c>
      <c r="L8" s="51">
        <v>3</v>
      </c>
      <c r="M8" s="51">
        <v>0</v>
      </c>
      <c r="N8" s="51">
        <v>3</v>
      </c>
      <c r="O8" s="51">
        <v>3</v>
      </c>
      <c r="P8" s="52" t="s">
        <v>745</v>
      </c>
      <c r="Q8" s="52" t="s">
        <v>745</v>
      </c>
      <c r="R8" s="51">
        <v>3</v>
      </c>
      <c r="S8" s="51">
        <v>3</v>
      </c>
      <c r="T8" s="51">
        <v>1</v>
      </c>
      <c r="U8" s="51">
        <v>1</v>
      </c>
      <c r="V8" s="51">
        <v>0</v>
      </c>
      <c r="W8" s="52">
        <v>0</v>
      </c>
      <c r="X8" s="52">
        <v>0</v>
      </c>
      <c r="Y8" s="85" t="s">
        <v>266</v>
      </c>
      <c r="Z8" s="85" t="s">
        <v>271</v>
      </c>
      <c r="AA8" s="85" t="s">
        <v>793</v>
      </c>
      <c r="AB8" s="93" t="s">
        <v>845</v>
      </c>
      <c r="AC8" s="93" t="s">
        <v>428</v>
      </c>
      <c r="AD8" s="93"/>
      <c r="AE8" s="93"/>
      <c r="AF8" s="93" t="s">
        <v>933</v>
      </c>
      <c r="AG8" s="131">
        <v>2</v>
      </c>
      <c r="AH8" s="134">
        <v>3.7735849056603774</v>
      </c>
      <c r="AI8" s="131">
        <v>1</v>
      </c>
      <c r="AJ8" s="134">
        <v>1.8867924528301887</v>
      </c>
      <c r="AK8" s="131">
        <v>0</v>
      </c>
      <c r="AL8" s="134">
        <v>0</v>
      </c>
      <c r="AM8" s="131">
        <v>50</v>
      </c>
      <c r="AN8" s="134">
        <v>94.33962264150944</v>
      </c>
      <c r="AO8" s="131">
        <v>53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730</v>
      </c>
      <c r="B2" s="93" t="s">
        <v>243</v>
      </c>
      <c r="C2" s="85">
        <f>VLOOKUP(GroupVertices[[#This Row],[Vertex]],Vertices[],MATCH("ID",Vertices[[#Headers],[Vertex]:[Vertex Content Word Count]],0),FALSE)</f>
        <v>38</v>
      </c>
    </row>
    <row r="3" spans="1:3" ht="15">
      <c r="A3" s="85" t="s">
        <v>730</v>
      </c>
      <c r="B3" s="93" t="s">
        <v>242</v>
      </c>
      <c r="C3" s="85">
        <f>VLOOKUP(GroupVertices[[#This Row],[Vertex]],Vertices[],MATCH("ID",Vertices[[#Headers],[Vertex]:[Vertex Content Word Count]],0),FALSE)</f>
        <v>10</v>
      </c>
    </row>
    <row r="4" spans="1:3" ht="15">
      <c r="A4" s="85" t="s">
        <v>730</v>
      </c>
      <c r="B4" s="93" t="s">
        <v>241</v>
      </c>
      <c r="C4" s="85">
        <f>VLOOKUP(GroupVertices[[#This Row],[Vertex]],Vertices[],MATCH("ID",Vertices[[#Headers],[Vertex]:[Vertex Content Word Count]],0),FALSE)</f>
        <v>7</v>
      </c>
    </row>
    <row r="5" spans="1:3" ht="15">
      <c r="A5" s="85" t="s">
        <v>730</v>
      </c>
      <c r="B5" s="93" t="s">
        <v>244</v>
      </c>
      <c r="C5" s="85">
        <f>VLOOKUP(GroupVertices[[#This Row],[Vertex]],Vertices[],MATCH("ID",Vertices[[#Headers],[Vertex]:[Vertex Content Word Count]],0),FALSE)</f>
        <v>9</v>
      </c>
    </row>
    <row r="6" spans="1:3" ht="15">
      <c r="A6" s="85" t="s">
        <v>730</v>
      </c>
      <c r="B6" s="93" t="s">
        <v>240</v>
      </c>
      <c r="C6" s="85">
        <f>VLOOKUP(GroupVertices[[#This Row],[Vertex]],Vertices[],MATCH("ID",Vertices[[#Headers],[Vertex]:[Vertex Content Word Count]],0),FALSE)</f>
        <v>8</v>
      </c>
    </row>
    <row r="7" spans="1:3" ht="15">
      <c r="A7" s="85" t="s">
        <v>730</v>
      </c>
      <c r="B7" s="93" t="s">
        <v>237</v>
      </c>
      <c r="C7" s="85">
        <f>VLOOKUP(GroupVertices[[#This Row],[Vertex]],Vertices[],MATCH("ID",Vertices[[#Headers],[Vertex]:[Vertex Content Word Count]],0),FALSE)</f>
        <v>36</v>
      </c>
    </row>
    <row r="8" spans="1:3" ht="15">
      <c r="A8" s="85" t="s">
        <v>730</v>
      </c>
      <c r="B8" s="93" t="s">
        <v>222</v>
      </c>
      <c r="C8" s="85">
        <f>VLOOKUP(GroupVertices[[#This Row],[Vertex]],Vertices[],MATCH("ID",Vertices[[#Headers],[Vertex]:[Vertex Content Word Count]],0),FALSE)</f>
        <v>15</v>
      </c>
    </row>
    <row r="9" spans="1:3" ht="15">
      <c r="A9" s="85" t="s">
        <v>730</v>
      </c>
      <c r="B9" s="93" t="s">
        <v>221</v>
      </c>
      <c r="C9" s="85">
        <f>VLOOKUP(GroupVertices[[#This Row],[Vertex]],Vertices[],MATCH("ID",Vertices[[#Headers],[Vertex]:[Vertex Content Word Count]],0),FALSE)</f>
        <v>14</v>
      </c>
    </row>
    <row r="10" spans="1:3" ht="15">
      <c r="A10" s="85" t="s">
        <v>730</v>
      </c>
      <c r="B10" s="93" t="s">
        <v>220</v>
      </c>
      <c r="C10" s="85">
        <f>VLOOKUP(GroupVertices[[#This Row],[Vertex]],Vertices[],MATCH("ID",Vertices[[#Headers],[Vertex]:[Vertex Content Word Count]],0),FALSE)</f>
        <v>13</v>
      </c>
    </row>
    <row r="11" spans="1:3" ht="15">
      <c r="A11" s="85" t="s">
        <v>730</v>
      </c>
      <c r="B11" s="93" t="s">
        <v>219</v>
      </c>
      <c r="C11" s="85">
        <f>VLOOKUP(GroupVertices[[#This Row],[Vertex]],Vertices[],MATCH("ID",Vertices[[#Headers],[Vertex]:[Vertex Content Word Count]],0),FALSE)</f>
        <v>12</v>
      </c>
    </row>
    <row r="12" spans="1:3" ht="15">
      <c r="A12" s="85" t="s">
        <v>730</v>
      </c>
      <c r="B12" s="93" t="s">
        <v>218</v>
      </c>
      <c r="C12" s="85">
        <f>VLOOKUP(GroupVertices[[#This Row],[Vertex]],Vertices[],MATCH("ID",Vertices[[#Headers],[Vertex]:[Vertex Content Word Count]],0),FALSE)</f>
        <v>11</v>
      </c>
    </row>
    <row r="13" spans="1:3" ht="15">
      <c r="A13" s="85" t="s">
        <v>730</v>
      </c>
      <c r="B13" s="93" t="s">
        <v>217</v>
      </c>
      <c r="C13" s="85">
        <f>VLOOKUP(GroupVertices[[#This Row],[Vertex]],Vertices[],MATCH("ID",Vertices[[#Headers],[Vertex]:[Vertex Content Word Count]],0),FALSE)</f>
        <v>6</v>
      </c>
    </row>
    <row r="14" spans="1:3" ht="15">
      <c r="A14" s="85" t="s">
        <v>731</v>
      </c>
      <c r="B14" s="93" t="s">
        <v>239</v>
      </c>
      <c r="C14" s="85">
        <f>VLOOKUP(GroupVertices[[#This Row],[Vertex]],Vertices[],MATCH("ID",Vertices[[#Headers],[Vertex]:[Vertex Content Word Count]],0),FALSE)</f>
        <v>37</v>
      </c>
    </row>
    <row r="15" spans="1:3" ht="15">
      <c r="A15" s="85" t="s">
        <v>731</v>
      </c>
      <c r="B15" s="93" t="s">
        <v>238</v>
      </c>
      <c r="C15" s="85">
        <f>VLOOKUP(GroupVertices[[#This Row],[Vertex]],Vertices[],MATCH("ID",Vertices[[#Headers],[Vertex]:[Vertex Content Word Count]],0),FALSE)</f>
        <v>26</v>
      </c>
    </row>
    <row r="16" spans="1:3" ht="15">
      <c r="A16" s="85" t="s">
        <v>731</v>
      </c>
      <c r="B16" s="93" t="s">
        <v>235</v>
      </c>
      <c r="C16" s="85">
        <f>VLOOKUP(GroupVertices[[#This Row],[Vertex]],Vertices[],MATCH("ID",Vertices[[#Headers],[Vertex]:[Vertex Content Word Count]],0),FALSE)</f>
        <v>34</v>
      </c>
    </row>
    <row r="17" spans="1:3" ht="15">
      <c r="A17" s="85" t="s">
        <v>731</v>
      </c>
      <c r="B17" s="93" t="s">
        <v>234</v>
      </c>
      <c r="C17" s="85">
        <f>VLOOKUP(GroupVertices[[#This Row],[Vertex]],Vertices[],MATCH("ID",Vertices[[#Headers],[Vertex]:[Vertex Content Word Count]],0),FALSE)</f>
        <v>33</v>
      </c>
    </row>
    <row r="18" spans="1:3" ht="15">
      <c r="A18" s="85" t="s">
        <v>731</v>
      </c>
      <c r="B18" s="93" t="s">
        <v>233</v>
      </c>
      <c r="C18" s="85">
        <f>VLOOKUP(GroupVertices[[#This Row],[Vertex]],Vertices[],MATCH("ID",Vertices[[#Headers],[Vertex]:[Vertex Content Word Count]],0),FALSE)</f>
        <v>32</v>
      </c>
    </row>
    <row r="19" spans="1:3" ht="15">
      <c r="A19" s="85" t="s">
        <v>731</v>
      </c>
      <c r="B19" s="93" t="s">
        <v>232</v>
      </c>
      <c r="C19" s="85">
        <f>VLOOKUP(GroupVertices[[#This Row],[Vertex]],Vertices[],MATCH("ID",Vertices[[#Headers],[Vertex]:[Vertex Content Word Count]],0),FALSE)</f>
        <v>31</v>
      </c>
    </row>
    <row r="20" spans="1:3" ht="15">
      <c r="A20" s="85" t="s">
        <v>731</v>
      </c>
      <c r="B20" s="93" t="s">
        <v>230</v>
      </c>
      <c r="C20" s="85">
        <f>VLOOKUP(GroupVertices[[#This Row],[Vertex]],Vertices[],MATCH("ID",Vertices[[#Headers],[Vertex]:[Vertex Content Word Count]],0),FALSE)</f>
        <v>29</v>
      </c>
    </row>
    <row r="21" spans="1:3" ht="15">
      <c r="A21" s="85" t="s">
        <v>731</v>
      </c>
      <c r="B21" s="93" t="s">
        <v>229</v>
      </c>
      <c r="C21" s="85">
        <f>VLOOKUP(GroupVertices[[#This Row],[Vertex]],Vertices[],MATCH("ID",Vertices[[#Headers],[Vertex]:[Vertex Content Word Count]],0),FALSE)</f>
        <v>28</v>
      </c>
    </row>
    <row r="22" spans="1:3" ht="15">
      <c r="A22" s="85" t="s">
        <v>731</v>
      </c>
      <c r="B22" s="93" t="s">
        <v>228</v>
      </c>
      <c r="C22" s="85">
        <f>VLOOKUP(GroupVertices[[#This Row],[Vertex]],Vertices[],MATCH("ID",Vertices[[#Headers],[Vertex]:[Vertex Content Word Count]],0),FALSE)</f>
        <v>27</v>
      </c>
    </row>
    <row r="23" spans="1:3" ht="15">
      <c r="A23" s="85" t="s">
        <v>731</v>
      </c>
      <c r="B23" s="93" t="s">
        <v>227</v>
      </c>
      <c r="C23" s="85">
        <f>VLOOKUP(GroupVertices[[#This Row],[Vertex]],Vertices[],MATCH("ID",Vertices[[#Headers],[Vertex]:[Vertex Content Word Count]],0),FALSE)</f>
        <v>25</v>
      </c>
    </row>
    <row r="24" spans="1:3" ht="15">
      <c r="A24" s="85" t="s">
        <v>732</v>
      </c>
      <c r="B24" s="93" t="s">
        <v>226</v>
      </c>
      <c r="C24" s="85">
        <f>VLOOKUP(GroupVertices[[#This Row],[Vertex]],Vertices[],MATCH("ID",Vertices[[#Headers],[Vertex]:[Vertex Content Word Count]],0),FALSE)</f>
        <v>21</v>
      </c>
    </row>
    <row r="25" spans="1:3" ht="15">
      <c r="A25" s="85" t="s">
        <v>732</v>
      </c>
      <c r="B25" s="93" t="s">
        <v>249</v>
      </c>
      <c r="C25" s="85">
        <f>VLOOKUP(GroupVertices[[#This Row],[Vertex]],Vertices[],MATCH("ID",Vertices[[#Headers],[Vertex]:[Vertex Content Word Count]],0),FALSE)</f>
        <v>24</v>
      </c>
    </row>
    <row r="26" spans="1:3" ht="15">
      <c r="A26" s="85" t="s">
        <v>732</v>
      </c>
      <c r="B26" s="93" t="s">
        <v>248</v>
      </c>
      <c r="C26" s="85">
        <f>VLOOKUP(GroupVertices[[#This Row],[Vertex]],Vertices[],MATCH("ID",Vertices[[#Headers],[Vertex]:[Vertex Content Word Count]],0),FALSE)</f>
        <v>23</v>
      </c>
    </row>
    <row r="27" spans="1:3" ht="15">
      <c r="A27" s="85" t="s">
        <v>732</v>
      </c>
      <c r="B27" s="93" t="s">
        <v>247</v>
      </c>
      <c r="C27" s="85">
        <f>VLOOKUP(GroupVertices[[#This Row],[Vertex]],Vertices[],MATCH("ID",Vertices[[#Headers],[Vertex]:[Vertex Content Word Count]],0),FALSE)</f>
        <v>22</v>
      </c>
    </row>
    <row r="28" spans="1:3" ht="15">
      <c r="A28" s="85" t="s">
        <v>733</v>
      </c>
      <c r="B28" s="93" t="s">
        <v>225</v>
      </c>
      <c r="C28" s="85">
        <f>VLOOKUP(GroupVertices[[#This Row],[Vertex]],Vertices[],MATCH("ID",Vertices[[#Headers],[Vertex]:[Vertex Content Word Count]],0),FALSE)</f>
        <v>20</v>
      </c>
    </row>
    <row r="29" spans="1:3" ht="15">
      <c r="A29" s="85" t="s">
        <v>733</v>
      </c>
      <c r="B29" s="93" t="s">
        <v>246</v>
      </c>
      <c r="C29" s="85">
        <f>VLOOKUP(GroupVertices[[#This Row],[Vertex]],Vertices[],MATCH("ID",Vertices[[#Headers],[Vertex]:[Vertex Content Word Count]],0),FALSE)</f>
        <v>19</v>
      </c>
    </row>
    <row r="30" spans="1:3" ht="15">
      <c r="A30" s="85" t="s">
        <v>733</v>
      </c>
      <c r="B30" s="93" t="s">
        <v>245</v>
      </c>
      <c r="C30" s="85">
        <f>VLOOKUP(GroupVertices[[#This Row],[Vertex]],Vertices[],MATCH("ID",Vertices[[#Headers],[Vertex]:[Vertex Content Word Count]],0),FALSE)</f>
        <v>18</v>
      </c>
    </row>
    <row r="31" spans="1:3" ht="15">
      <c r="A31" s="85" t="s">
        <v>733</v>
      </c>
      <c r="B31" s="93" t="s">
        <v>224</v>
      </c>
      <c r="C31" s="85">
        <f>VLOOKUP(GroupVertices[[#This Row],[Vertex]],Vertices[],MATCH("ID",Vertices[[#Headers],[Vertex]:[Vertex Content Word Count]],0),FALSE)</f>
        <v>17</v>
      </c>
    </row>
    <row r="32" spans="1:3" ht="15">
      <c r="A32" s="85" t="s">
        <v>734</v>
      </c>
      <c r="B32" s="93" t="s">
        <v>216</v>
      </c>
      <c r="C32" s="85">
        <f>VLOOKUP(GroupVertices[[#This Row],[Vertex]],Vertices[],MATCH("ID",Vertices[[#Headers],[Vertex]:[Vertex Content Word Count]],0),FALSE)</f>
        <v>5</v>
      </c>
    </row>
    <row r="33" spans="1:3" ht="15">
      <c r="A33" s="85" t="s">
        <v>734</v>
      </c>
      <c r="B33" s="93" t="s">
        <v>215</v>
      </c>
      <c r="C33" s="85">
        <f>VLOOKUP(GroupVertices[[#This Row],[Vertex]],Vertices[],MATCH("ID",Vertices[[#Headers],[Vertex]:[Vertex Content Word Count]],0),FALSE)</f>
        <v>4</v>
      </c>
    </row>
    <row r="34" spans="1:3" ht="15">
      <c r="A34" s="85" t="s">
        <v>734</v>
      </c>
      <c r="B34" s="93" t="s">
        <v>214</v>
      </c>
      <c r="C34" s="85">
        <f>VLOOKUP(GroupVertices[[#This Row],[Vertex]],Vertices[],MATCH("ID",Vertices[[#Headers],[Vertex]:[Vertex Content Word Count]],0),FALSE)</f>
        <v>3</v>
      </c>
    </row>
    <row r="35" spans="1:3" ht="15">
      <c r="A35" s="85" t="s">
        <v>735</v>
      </c>
      <c r="B35" s="93" t="s">
        <v>223</v>
      </c>
      <c r="C35" s="85">
        <f>VLOOKUP(GroupVertices[[#This Row],[Vertex]],Vertices[],MATCH("ID",Vertices[[#Headers],[Vertex]:[Vertex Content Word Count]],0),FALSE)</f>
        <v>16</v>
      </c>
    </row>
    <row r="36" spans="1:3" ht="15">
      <c r="A36" s="85" t="s">
        <v>735</v>
      </c>
      <c r="B36" s="93" t="s">
        <v>231</v>
      </c>
      <c r="C36" s="85">
        <f>VLOOKUP(GroupVertices[[#This Row],[Vertex]],Vertices[],MATCH("ID",Vertices[[#Headers],[Vertex]:[Vertex Content Word Count]],0),FALSE)</f>
        <v>30</v>
      </c>
    </row>
    <row r="37" spans="1:3" ht="15">
      <c r="A37" s="85" t="s">
        <v>735</v>
      </c>
      <c r="B37" s="93" t="s">
        <v>236</v>
      </c>
      <c r="C37" s="85">
        <f>VLOOKUP(GroupVertices[[#This Row],[Vertex]],Vertices[],MATCH("ID",Vertices[[#Headers],[Vertex]:[Vertex Content Word Count]],0),FALSE)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1058</v>
      </c>
      <c r="B2" s="36" t="s">
        <v>691</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20</v>
      </c>
      <c r="P2" s="39">
        <f>MIN(Vertices[PageRank])</f>
        <v>0.465565</v>
      </c>
      <c r="Q2" s="40">
        <f>COUNTIF(Vertices[PageRank],"&gt;= "&amp;P2)-COUNTIF(Vertices[PageRank],"&gt;="&amp;P3)</f>
        <v>10</v>
      </c>
      <c r="R2" s="39">
        <f>MIN(Vertices[Clustering Coefficient])</f>
        <v>0</v>
      </c>
      <c r="S2" s="45">
        <f>COUNTIF(Vertices[Clustering Coefficient],"&gt;= "&amp;R2)-COUNTIF(Vertices[Clustering Coefficient],"&gt;="&amp;R3)</f>
        <v>15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0.21818181818181817</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1.8545454545454545</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0.002155890909090909</v>
      </c>
      <c r="O3" s="42">
        <f>COUNTIF(Vertices[Eigenvector Centrality],"&gt;= "&amp;N3)-COUNTIF(Vertices[Eigenvector Centrality],"&gt;="&amp;N4)</f>
        <v>3</v>
      </c>
      <c r="P3" s="41">
        <f aca="true" t="shared" si="7" ref="P3:P26">P2+($P$57-$P$2)/BinDivisor</f>
        <v>0.5381508363636364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0.43636363636363634</v>
      </c>
      <c r="G4" s="40">
        <f>COUNTIF(Vertices[In-Degree],"&gt;= "&amp;F4)-COUNTIF(Vertices[In-Degree],"&gt;="&amp;F5)</f>
        <v>0</v>
      </c>
      <c r="H4" s="39">
        <f t="shared" si="3"/>
        <v>0.14545454545454545</v>
      </c>
      <c r="I4" s="40">
        <f>COUNTIF(Vertices[Out-Degree],"&gt;= "&amp;H4)-COUNTIF(Vertices[Out-Degree],"&gt;="&amp;H5)</f>
        <v>0</v>
      </c>
      <c r="J4" s="39">
        <f t="shared" si="4"/>
        <v>3.709090909090909</v>
      </c>
      <c r="K4" s="40">
        <f>COUNTIF(Vertices[Betweenness Centrality],"&gt;= "&amp;J4)-COUNTIF(Vertices[Betweenness Centrality],"&gt;="&amp;J5)</f>
        <v>0</v>
      </c>
      <c r="L4" s="39">
        <f t="shared" si="5"/>
        <v>0.01818181818181818</v>
      </c>
      <c r="M4" s="40">
        <f>COUNTIF(Vertices[Closeness Centrality],"&gt;= "&amp;L4)-COUNTIF(Vertices[Closeness Centrality],"&gt;="&amp;L5)</f>
        <v>3</v>
      </c>
      <c r="N4" s="39">
        <f t="shared" si="6"/>
        <v>0.004311781818181818</v>
      </c>
      <c r="O4" s="40">
        <f>COUNTIF(Vertices[Eigenvector Centrality],"&gt;= "&amp;N4)-COUNTIF(Vertices[Eigenvector Centrality],"&gt;="&amp;N5)</f>
        <v>0</v>
      </c>
      <c r="P4" s="39">
        <f t="shared" si="7"/>
        <v>0.6107366727272727</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0.6545454545454545</v>
      </c>
      <c r="G5" s="42">
        <f>COUNTIF(Vertices[In-Degree],"&gt;= "&amp;F5)-COUNTIF(Vertices[In-Degree],"&gt;="&amp;F6)</f>
        <v>0</v>
      </c>
      <c r="H5" s="41">
        <f t="shared" si="3"/>
        <v>0.21818181818181817</v>
      </c>
      <c r="I5" s="42">
        <f>COUNTIF(Vertices[Out-Degree],"&gt;= "&amp;H5)-COUNTIF(Vertices[Out-Degree],"&gt;="&amp;H6)</f>
        <v>0</v>
      </c>
      <c r="J5" s="41">
        <f t="shared" si="4"/>
        <v>5.5636363636363635</v>
      </c>
      <c r="K5" s="42">
        <f>COUNTIF(Vertices[Betweenness Centrality],"&gt;= "&amp;J5)-COUNTIF(Vertices[Betweenness Centrality],"&gt;="&amp;J6)</f>
        <v>0</v>
      </c>
      <c r="L5" s="41">
        <f t="shared" si="5"/>
        <v>0.02727272727272727</v>
      </c>
      <c r="M5" s="42">
        <f>COUNTIF(Vertices[Closeness Centrality],"&gt;= "&amp;L5)-COUNTIF(Vertices[Closeness Centrality],"&gt;="&amp;L6)</f>
        <v>8</v>
      </c>
      <c r="N5" s="41">
        <f t="shared" si="6"/>
        <v>0.006467672727272727</v>
      </c>
      <c r="O5" s="42">
        <f>COUNTIF(Vertices[Eigenvector Centrality],"&gt;= "&amp;N5)-COUNTIF(Vertices[Eigenvector Centrality],"&gt;="&amp;N6)</f>
        <v>0</v>
      </c>
      <c r="P5" s="41">
        <f t="shared" si="7"/>
        <v>0.6833225090909091</v>
      </c>
      <c r="Q5" s="42">
        <f>COUNTIF(Vertices[PageRank],"&gt;= "&amp;P5)-COUNTIF(Vertices[PageRank],"&gt;="&amp;P6)</f>
        <v>8</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55</v>
      </c>
      <c r="D6" s="34">
        <f t="shared" si="1"/>
        <v>0</v>
      </c>
      <c r="E6" s="3">
        <f>COUNTIF(Vertices[Degree],"&gt;= "&amp;D6)-COUNTIF(Vertices[Degree],"&gt;="&amp;D7)</f>
        <v>0</v>
      </c>
      <c r="F6" s="39">
        <f t="shared" si="2"/>
        <v>0.8727272727272727</v>
      </c>
      <c r="G6" s="40">
        <f>COUNTIF(Vertices[In-Degree],"&gt;= "&amp;F6)-COUNTIF(Vertices[In-Degree],"&gt;="&amp;F7)</f>
        <v>8</v>
      </c>
      <c r="H6" s="39">
        <f t="shared" si="3"/>
        <v>0.2909090909090909</v>
      </c>
      <c r="I6" s="40">
        <f>COUNTIF(Vertices[Out-Degree],"&gt;= "&amp;H6)-COUNTIF(Vertices[Out-Degree],"&gt;="&amp;H7)</f>
        <v>0</v>
      </c>
      <c r="J6" s="39">
        <f t="shared" si="4"/>
        <v>7.418181818181818</v>
      </c>
      <c r="K6" s="40">
        <f>COUNTIF(Vertices[Betweenness Centrality],"&gt;= "&amp;J6)-COUNTIF(Vertices[Betweenness Centrality],"&gt;="&amp;J7)</f>
        <v>0</v>
      </c>
      <c r="L6" s="39">
        <f t="shared" si="5"/>
        <v>0.03636363636363636</v>
      </c>
      <c r="M6" s="40">
        <f>COUNTIF(Vertices[Closeness Centrality],"&gt;= "&amp;L6)-COUNTIF(Vertices[Closeness Centrality],"&gt;="&amp;L7)</f>
        <v>1</v>
      </c>
      <c r="N6" s="39">
        <f t="shared" si="6"/>
        <v>0.008623563636363636</v>
      </c>
      <c r="O6" s="40">
        <f>COUNTIF(Vertices[Eigenvector Centrality],"&gt;= "&amp;N6)-COUNTIF(Vertices[Eigenvector Centrality],"&gt;="&amp;N7)</f>
        <v>0</v>
      </c>
      <c r="P6" s="39">
        <f t="shared" si="7"/>
        <v>0.7559083454545454</v>
      </c>
      <c r="Q6" s="40">
        <f>COUNTIF(Vertices[PageRank],"&gt;= "&amp;P6)-COUNTIF(Vertices[PageRank],"&gt;="&amp;P7)</f>
        <v>2</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1.0909090909090908</v>
      </c>
      <c r="G7" s="42">
        <f>COUNTIF(Vertices[In-Degree],"&gt;= "&amp;F7)-COUNTIF(Vertices[In-Degree],"&gt;="&amp;F8)</f>
        <v>0</v>
      </c>
      <c r="H7" s="41">
        <f t="shared" si="3"/>
        <v>0.36363636363636365</v>
      </c>
      <c r="I7" s="42">
        <f>COUNTIF(Vertices[Out-Degree],"&gt;= "&amp;H7)-COUNTIF(Vertices[Out-Degree],"&gt;="&amp;H8)</f>
        <v>0</v>
      </c>
      <c r="J7" s="41">
        <f t="shared" si="4"/>
        <v>9.272727272727273</v>
      </c>
      <c r="K7" s="42">
        <f>COUNTIF(Vertices[Betweenness Centrality],"&gt;= "&amp;J7)-COUNTIF(Vertices[Betweenness Centrality],"&gt;="&amp;J8)</f>
        <v>0</v>
      </c>
      <c r="L7" s="41">
        <f t="shared" si="5"/>
        <v>0.045454545454545456</v>
      </c>
      <c r="M7" s="42">
        <f>COUNTIF(Vertices[Closeness Centrality],"&gt;= "&amp;L7)-COUNTIF(Vertices[Closeness Centrality],"&gt;="&amp;L8)</f>
        <v>3</v>
      </c>
      <c r="N7" s="41">
        <f t="shared" si="6"/>
        <v>0.010779454545454545</v>
      </c>
      <c r="O7" s="42">
        <f>COUNTIF(Vertices[Eigenvector Centrality],"&gt;= "&amp;N7)-COUNTIF(Vertices[Eigenvector Centrality],"&gt;="&amp;N8)</f>
        <v>0</v>
      </c>
      <c r="P7" s="41">
        <f t="shared" si="7"/>
        <v>0.8284941818181818</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1.309090909090909</v>
      </c>
      <c r="G8" s="40">
        <f>COUNTIF(Vertices[In-Degree],"&gt;= "&amp;F8)-COUNTIF(Vertices[In-Degree],"&gt;="&amp;F9)</f>
        <v>0</v>
      </c>
      <c r="H8" s="39">
        <f t="shared" si="3"/>
        <v>0.4363636363636364</v>
      </c>
      <c r="I8" s="40">
        <f>COUNTIF(Vertices[Out-Degree],"&gt;= "&amp;H8)-COUNTIF(Vertices[Out-Degree],"&gt;="&amp;H9)</f>
        <v>0</v>
      </c>
      <c r="J8" s="39">
        <f t="shared" si="4"/>
        <v>11.127272727272729</v>
      </c>
      <c r="K8" s="40">
        <f>COUNTIF(Vertices[Betweenness Centrality],"&gt;= "&amp;J8)-COUNTIF(Vertices[Betweenness Centrality],"&gt;="&amp;J9)</f>
        <v>0</v>
      </c>
      <c r="L8" s="39">
        <f t="shared" si="5"/>
        <v>0.05454545454545455</v>
      </c>
      <c r="M8" s="40">
        <f>COUNTIF(Vertices[Closeness Centrality],"&gt;= "&amp;L8)-COUNTIF(Vertices[Closeness Centrality],"&gt;="&amp;L9)</f>
        <v>10</v>
      </c>
      <c r="N8" s="39">
        <f t="shared" si="6"/>
        <v>0.012935345454545454</v>
      </c>
      <c r="O8" s="40">
        <f>COUNTIF(Vertices[Eigenvector Centrality],"&gt;= "&amp;N8)-COUNTIF(Vertices[Eigenvector Centrality],"&gt;="&amp;N9)</f>
        <v>0</v>
      </c>
      <c r="P8" s="39">
        <f t="shared" si="7"/>
        <v>0.9010800181818182</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1.5272727272727273</v>
      </c>
      <c r="G9" s="42">
        <f>COUNTIF(Vertices[In-Degree],"&gt;= "&amp;F9)-COUNTIF(Vertices[In-Degree],"&gt;="&amp;F10)</f>
        <v>0</v>
      </c>
      <c r="H9" s="41">
        <f t="shared" si="3"/>
        <v>0.5090909090909091</v>
      </c>
      <c r="I9" s="42">
        <f>COUNTIF(Vertices[Out-Degree],"&gt;= "&amp;H9)-COUNTIF(Vertices[Out-Degree],"&gt;="&amp;H10)</f>
        <v>0</v>
      </c>
      <c r="J9" s="41">
        <f t="shared" si="4"/>
        <v>12.981818181818184</v>
      </c>
      <c r="K9" s="42">
        <f>COUNTIF(Vertices[Betweenness Centrality],"&gt;= "&amp;J9)-COUNTIF(Vertices[Betweenness Centrality],"&gt;="&amp;J10)</f>
        <v>3</v>
      </c>
      <c r="L9" s="41">
        <f t="shared" si="5"/>
        <v>0.06363636363636364</v>
      </c>
      <c r="M9" s="42">
        <f>COUNTIF(Vertices[Closeness Centrality],"&gt;= "&amp;L9)-COUNTIF(Vertices[Closeness Centrality],"&gt;="&amp;L10)</f>
        <v>0</v>
      </c>
      <c r="N9" s="41">
        <f t="shared" si="6"/>
        <v>0.015091236363636363</v>
      </c>
      <c r="O9" s="42">
        <f>COUNTIF(Vertices[Eigenvector Centrality],"&gt;= "&amp;N9)-COUNTIF(Vertices[Eigenvector Centrality],"&gt;="&amp;N10)</f>
        <v>1</v>
      </c>
      <c r="P9" s="41">
        <f t="shared" si="7"/>
        <v>0.9736658545454545</v>
      </c>
      <c r="Q9" s="42">
        <f>COUNTIF(Vertices[PageRank],"&gt;= "&amp;P9)-COUNTIF(Vertices[PageRank],"&gt;="&amp;P10)</f>
        <v>6</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4</v>
      </c>
      <c r="D10" s="34">
        <f t="shared" si="1"/>
        <v>0</v>
      </c>
      <c r="E10" s="3">
        <f>COUNTIF(Vertices[Degree],"&gt;= "&amp;D10)-COUNTIF(Vertices[Degree],"&gt;="&amp;D11)</f>
        <v>0</v>
      </c>
      <c r="F10" s="39">
        <f t="shared" si="2"/>
        <v>1.7454545454545456</v>
      </c>
      <c r="G10" s="40">
        <f>COUNTIF(Vertices[In-Degree],"&gt;= "&amp;F10)-COUNTIF(Vertices[In-Degree],"&gt;="&amp;F11)</f>
        <v>0</v>
      </c>
      <c r="H10" s="39">
        <f t="shared" si="3"/>
        <v>0.5818181818181819</v>
      </c>
      <c r="I10" s="40">
        <f>COUNTIF(Vertices[Out-Degree],"&gt;= "&amp;H10)-COUNTIF(Vertices[Out-Degree],"&gt;="&amp;H11)</f>
        <v>0</v>
      </c>
      <c r="J10" s="39">
        <f t="shared" si="4"/>
        <v>14.83636363636364</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0.017247127272727272</v>
      </c>
      <c r="O10" s="40">
        <f>COUNTIF(Vertices[Eigenvector Centrality],"&gt;= "&amp;N10)-COUNTIF(Vertices[Eigenvector Centrality],"&gt;="&amp;N11)</f>
        <v>0</v>
      </c>
      <c r="P10" s="39">
        <f t="shared" si="7"/>
        <v>1.0462516909090909</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1.9636363636363638</v>
      </c>
      <c r="G11" s="42">
        <f>COUNTIF(Vertices[In-Degree],"&gt;= "&amp;F11)-COUNTIF(Vertices[In-Degree],"&gt;="&amp;F12)</f>
        <v>5</v>
      </c>
      <c r="H11" s="41">
        <f t="shared" si="3"/>
        <v>0.6545454545454547</v>
      </c>
      <c r="I11" s="42">
        <f>COUNTIF(Vertices[Out-Degree],"&gt;= "&amp;H11)-COUNTIF(Vertices[Out-Degree],"&gt;="&amp;H12)</f>
        <v>0</v>
      </c>
      <c r="J11" s="41">
        <f t="shared" si="4"/>
        <v>16.690909090909095</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0.01940301818181818</v>
      </c>
      <c r="O11" s="42">
        <f>COUNTIF(Vertices[Eigenvector Centrality],"&gt;= "&amp;N11)-COUNTIF(Vertices[Eigenvector Centrality],"&gt;="&amp;N12)</f>
        <v>0</v>
      </c>
      <c r="P11" s="41">
        <f t="shared" si="7"/>
        <v>1.1188375272727273</v>
      </c>
      <c r="Q11" s="42">
        <f>COUNTIF(Vertices[PageRank],"&gt;= "&amp;P11)-COUNTIF(Vertices[PageRank],"&gt;="&amp;P12)</f>
        <v>2</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0.1</v>
      </c>
      <c r="D12" s="34">
        <f t="shared" si="1"/>
        <v>0</v>
      </c>
      <c r="E12" s="3">
        <f>COUNTIF(Vertices[Degree],"&gt;= "&amp;D12)-COUNTIF(Vertices[Degree],"&gt;="&amp;D13)</f>
        <v>0</v>
      </c>
      <c r="F12" s="39">
        <f t="shared" si="2"/>
        <v>2.181818181818182</v>
      </c>
      <c r="G12" s="40">
        <f>COUNTIF(Vertices[In-Degree],"&gt;= "&amp;F12)-COUNTIF(Vertices[In-Degree],"&gt;="&amp;F13)</f>
        <v>0</v>
      </c>
      <c r="H12" s="39">
        <f t="shared" si="3"/>
        <v>0.7272727272727274</v>
      </c>
      <c r="I12" s="40">
        <f>COUNTIF(Vertices[Out-Degree],"&gt;= "&amp;H12)-COUNTIF(Vertices[Out-Degree],"&gt;="&amp;H13)</f>
        <v>0</v>
      </c>
      <c r="J12" s="39">
        <f t="shared" si="4"/>
        <v>18.54545454545455</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0.021558909090909087</v>
      </c>
      <c r="O12" s="40">
        <f>COUNTIF(Vertices[Eigenvector Centrality],"&gt;= "&amp;N12)-COUNTIF(Vertices[Eigenvector Centrality],"&gt;="&amp;N13)</f>
        <v>0</v>
      </c>
      <c r="P12" s="39">
        <f t="shared" si="7"/>
        <v>1.1914233636363636</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0.18181818181818182</v>
      </c>
      <c r="D13" s="34">
        <f t="shared" si="1"/>
        <v>0</v>
      </c>
      <c r="E13" s="3">
        <f>COUNTIF(Vertices[Degree],"&gt;= "&amp;D13)-COUNTIF(Vertices[Degree],"&gt;="&amp;D14)</f>
        <v>0</v>
      </c>
      <c r="F13" s="41">
        <f t="shared" si="2"/>
        <v>2.4000000000000004</v>
      </c>
      <c r="G13" s="42">
        <f>COUNTIF(Vertices[In-Degree],"&gt;= "&amp;F13)-COUNTIF(Vertices[In-Degree],"&gt;="&amp;F14)</f>
        <v>0</v>
      </c>
      <c r="H13" s="41">
        <f t="shared" si="3"/>
        <v>0.8000000000000002</v>
      </c>
      <c r="I13" s="42">
        <f>COUNTIF(Vertices[Out-Degree],"&gt;= "&amp;H13)-COUNTIF(Vertices[Out-Degree],"&gt;="&amp;H14)</f>
        <v>0</v>
      </c>
      <c r="J13" s="41">
        <f t="shared" si="4"/>
        <v>20.400000000000006</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0.023714799999999994</v>
      </c>
      <c r="O13" s="42">
        <f>COUNTIF(Vertices[Eigenvector Centrality],"&gt;= "&amp;N13)-COUNTIF(Vertices[Eigenvector Centrality],"&gt;="&amp;N14)</f>
        <v>0</v>
      </c>
      <c r="P13" s="41">
        <f t="shared" si="7"/>
        <v>1.2640091999999998</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2.6181818181818186</v>
      </c>
      <c r="G14" s="40">
        <f>COUNTIF(Vertices[In-Degree],"&gt;= "&amp;F14)-COUNTIF(Vertices[In-Degree],"&gt;="&amp;F15)</f>
        <v>0</v>
      </c>
      <c r="H14" s="39">
        <f t="shared" si="3"/>
        <v>0.8727272727272729</v>
      </c>
      <c r="I14" s="40">
        <f>COUNTIF(Vertices[Out-Degree],"&gt;= "&amp;H14)-COUNTIF(Vertices[Out-Degree],"&gt;="&amp;H15)</f>
        <v>0</v>
      </c>
      <c r="J14" s="39">
        <f t="shared" si="4"/>
        <v>22.25454545454546</v>
      </c>
      <c r="K14" s="40">
        <f>COUNTIF(Vertices[Betweenness Centrality],"&gt;= "&amp;J14)-COUNTIF(Vertices[Betweenness Centrality],"&gt;="&amp;J15)</f>
        <v>0</v>
      </c>
      <c r="L14" s="39">
        <f t="shared" si="5"/>
        <v>0.10909090909090911</v>
      </c>
      <c r="M14" s="40">
        <f>COUNTIF(Vertices[Closeness Centrality],"&gt;= "&amp;L14)-COUNTIF(Vertices[Closeness Centrality],"&gt;="&amp;L15)</f>
        <v>1</v>
      </c>
      <c r="N14" s="39">
        <f t="shared" si="6"/>
        <v>0.0258706909090909</v>
      </c>
      <c r="O14" s="40">
        <f>COUNTIF(Vertices[Eigenvector Centrality],"&gt;= "&amp;N14)-COUNTIF(Vertices[Eigenvector Centrality],"&gt;="&amp;N15)</f>
        <v>0</v>
      </c>
      <c r="P14" s="39">
        <f t="shared" si="7"/>
        <v>1.336595036363636</v>
      </c>
      <c r="Q14" s="40">
        <f>COUNTIF(Vertices[PageRank],"&gt;= "&amp;P14)-COUNTIF(Vertices[PageRank],"&gt;="&amp;P15)</f>
        <v>0</v>
      </c>
      <c r="R14" s="39">
        <f t="shared" si="8"/>
        <v>0.21818181818181823</v>
      </c>
      <c r="S14" s="45">
        <f>COUNTIF(Vertices[Clustering Coefficient],"&gt;= "&amp;R14)-COUNTIF(Vertices[Clustering Coefficient],"&gt;="&amp;R15)</f>
        <v>1</v>
      </c>
      <c r="T14" s="39" t="e">
        <f ca="1" t="shared" si="9"/>
        <v>#REF!</v>
      </c>
      <c r="U14" s="40" t="e">
        <f ca="1" t="shared" si="0"/>
        <v>#REF!</v>
      </c>
    </row>
    <row r="15" spans="1:21" ht="15">
      <c r="A15" s="36" t="s">
        <v>152</v>
      </c>
      <c r="B15" s="36">
        <v>7</v>
      </c>
      <c r="D15" s="34">
        <f t="shared" si="1"/>
        <v>0</v>
      </c>
      <c r="E15" s="3">
        <f>COUNTIF(Vertices[Degree],"&gt;= "&amp;D15)-COUNTIF(Vertices[Degree],"&gt;="&amp;D16)</f>
        <v>0</v>
      </c>
      <c r="F15" s="41">
        <f t="shared" si="2"/>
        <v>2.836363636363637</v>
      </c>
      <c r="G15" s="42">
        <f>COUNTIF(Vertices[In-Degree],"&gt;= "&amp;F15)-COUNTIF(Vertices[In-Degree],"&gt;="&amp;F16)</f>
        <v>0</v>
      </c>
      <c r="H15" s="41">
        <f t="shared" si="3"/>
        <v>0.9454545454545457</v>
      </c>
      <c r="I15" s="42">
        <f>COUNTIF(Vertices[Out-Degree],"&gt;= "&amp;H15)-COUNTIF(Vertices[Out-Degree],"&gt;="&amp;H16)</f>
        <v>12</v>
      </c>
      <c r="J15" s="41">
        <f t="shared" si="4"/>
        <v>24.109090909090916</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0.02802658181818181</v>
      </c>
      <c r="O15" s="42">
        <f>COUNTIF(Vertices[Eigenvector Centrality],"&gt;= "&amp;N15)-COUNTIF(Vertices[Eigenvector Centrality],"&gt;="&amp;N16)</f>
        <v>0</v>
      </c>
      <c r="P15" s="41">
        <f t="shared" si="7"/>
        <v>1.4091808727272723</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3</v>
      </c>
      <c r="D16" s="34">
        <f t="shared" si="1"/>
        <v>0</v>
      </c>
      <c r="E16" s="3">
        <f>COUNTIF(Vertices[Degree],"&gt;= "&amp;D16)-COUNTIF(Vertices[Degree],"&gt;="&amp;D17)</f>
        <v>0</v>
      </c>
      <c r="F16" s="39">
        <f t="shared" si="2"/>
        <v>3.054545454545455</v>
      </c>
      <c r="G16" s="40">
        <f>COUNTIF(Vertices[In-Degree],"&gt;= "&amp;F16)-COUNTIF(Vertices[In-Degree],"&gt;="&amp;F17)</f>
        <v>0</v>
      </c>
      <c r="H16" s="39">
        <f t="shared" si="3"/>
        <v>1.0181818181818183</v>
      </c>
      <c r="I16" s="40">
        <f>COUNTIF(Vertices[Out-Degree],"&gt;= "&amp;H16)-COUNTIF(Vertices[Out-Degree],"&gt;="&amp;H17)</f>
        <v>0</v>
      </c>
      <c r="J16" s="39">
        <f t="shared" si="4"/>
        <v>25.963636363636372</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0.030182472727272716</v>
      </c>
      <c r="O16" s="40">
        <f>COUNTIF(Vertices[Eigenvector Centrality],"&gt;= "&amp;N16)-COUNTIF(Vertices[Eigenvector Centrality],"&gt;="&amp;N17)</f>
        <v>0</v>
      </c>
      <c r="P16" s="39">
        <f t="shared" si="7"/>
        <v>1.4817667090909086</v>
      </c>
      <c r="Q16" s="40">
        <f>COUNTIF(Vertices[PageRank],"&gt;= "&amp;P16)-COUNTIF(Vertices[PageRank],"&gt;="&amp;P17)</f>
        <v>1</v>
      </c>
      <c r="R16" s="39">
        <f t="shared" si="8"/>
        <v>0.2545454545454546</v>
      </c>
      <c r="S16" s="45">
        <f>COUNTIF(Vertices[Clustering Coefficient],"&gt;= "&amp;R16)-COUNTIF(Vertices[Clustering Coefficient],"&gt;="&amp;R17)</f>
        <v>3</v>
      </c>
      <c r="T16" s="39" t="e">
        <f ca="1" t="shared" si="9"/>
        <v>#REF!</v>
      </c>
      <c r="U16" s="40" t="e">
        <f ca="1" t="shared" si="0"/>
        <v>#REF!</v>
      </c>
    </row>
    <row r="17" spans="1:21" ht="15">
      <c r="A17" s="36" t="s">
        <v>154</v>
      </c>
      <c r="B17" s="36">
        <v>16</v>
      </c>
      <c r="D17" s="34">
        <f t="shared" si="1"/>
        <v>0</v>
      </c>
      <c r="E17" s="3">
        <f>COUNTIF(Vertices[Degree],"&gt;= "&amp;D17)-COUNTIF(Vertices[Degree],"&gt;="&amp;D18)</f>
        <v>0</v>
      </c>
      <c r="F17" s="41">
        <f t="shared" si="2"/>
        <v>3.2727272727272734</v>
      </c>
      <c r="G17" s="42">
        <f>COUNTIF(Vertices[In-Degree],"&gt;= "&amp;F17)-COUNTIF(Vertices[In-Degree],"&gt;="&amp;F18)</f>
        <v>0</v>
      </c>
      <c r="H17" s="41">
        <f t="shared" si="3"/>
        <v>1.090909090909091</v>
      </c>
      <c r="I17" s="42">
        <f>COUNTIF(Vertices[Out-Degree],"&gt;= "&amp;H17)-COUNTIF(Vertices[Out-Degree],"&gt;="&amp;H18)</f>
        <v>0</v>
      </c>
      <c r="J17" s="41">
        <f t="shared" si="4"/>
        <v>27.818181818181827</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0.03233836363636362</v>
      </c>
      <c r="O17" s="42">
        <f>COUNTIF(Vertices[Eigenvector Centrality],"&gt;= "&amp;N17)-COUNTIF(Vertices[Eigenvector Centrality],"&gt;="&amp;N18)</f>
        <v>0</v>
      </c>
      <c r="P17" s="41">
        <f t="shared" si="7"/>
        <v>1.5543525454545448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65</v>
      </c>
      <c r="D18" s="34">
        <f t="shared" si="1"/>
        <v>0</v>
      </c>
      <c r="E18" s="3">
        <f>COUNTIF(Vertices[Degree],"&gt;= "&amp;D18)-COUNTIF(Vertices[Degree],"&gt;="&amp;D19)</f>
        <v>0</v>
      </c>
      <c r="F18" s="39">
        <f t="shared" si="2"/>
        <v>3.4909090909090916</v>
      </c>
      <c r="G18" s="40">
        <f>COUNTIF(Vertices[In-Degree],"&gt;= "&amp;F18)-COUNTIF(Vertices[In-Degree],"&gt;="&amp;F19)</f>
        <v>0</v>
      </c>
      <c r="H18" s="39">
        <f t="shared" si="3"/>
        <v>1.1636363636363638</v>
      </c>
      <c r="I18" s="40">
        <f>COUNTIF(Vertices[Out-Degree],"&gt;= "&amp;H18)-COUNTIF(Vertices[Out-Degree],"&gt;="&amp;H19)</f>
        <v>0</v>
      </c>
      <c r="J18" s="39">
        <f t="shared" si="4"/>
        <v>29.672727272727283</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0.03449425454545453</v>
      </c>
      <c r="O18" s="40">
        <f>COUNTIF(Vertices[Eigenvector Centrality],"&gt;= "&amp;N18)-COUNTIF(Vertices[Eigenvector Centrality],"&gt;="&amp;N19)</f>
        <v>0</v>
      </c>
      <c r="P18" s="39">
        <f t="shared" si="7"/>
        <v>1.626938381818181</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3.70909090909091</v>
      </c>
      <c r="G19" s="42">
        <f>COUNTIF(Vertices[In-Degree],"&gt;= "&amp;F19)-COUNTIF(Vertices[In-Degree],"&gt;="&amp;F20)</f>
        <v>0</v>
      </c>
      <c r="H19" s="41">
        <f t="shared" si="3"/>
        <v>1.2363636363636366</v>
      </c>
      <c r="I19" s="42">
        <f>COUNTIF(Vertices[Out-Degree],"&gt;= "&amp;H19)-COUNTIF(Vertices[Out-Degree],"&gt;="&amp;H20)</f>
        <v>0</v>
      </c>
      <c r="J19" s="41">
        <f t="shared" si="4"/>
        <v>31.527272727272738</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0.03665014545454544</v>
      </c>
      <c r="O19" s="42">
        <f>COUNTIF(Vertices[Eigenvector Centrality],"&gt;= "&amp;N19)-COUNTIF(Vertices[Eigenvector Centrality],"&gt;="&amp;N20)</f>
        <v>0</v>
      </c>
      <c r="P19" s="41">
        <f t="shared" si="7"/>
        <v>1.6995242181818173</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3.927272727272728</v>
      </c>
      <c r="G20" s="40">
        <f>COUNTIF(Vertices[In-Degree],"&gt;= "&amp;F20)-COUNTIF(Vertices[In-Degree],"&gt;="&amp;F21)</f>
        <v>0</v>
      </c>
      <c r="H20" s="39">
        <f t="shared" si="3"/>
        <v>1.3090909090909093</v>
      </c>
      <c r="I20" s="40">
        <f>COUNTIF(Vertices[Out-Degree],"&gt;= "&amp;H20)-COUNTIF(Vertices[Out-Degree],"&gt;="&amp;H21)</f>
        <v>0</v>
      </c>
      <c r="J20" s="39">
        <f t="shared" si="4"/>
        <v>33.38181818181819</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0.038806036363636345</v>
      </c>
      <c r="O20" s="40">
        <f>COUNTIF(Vertices[Eigenvector Centrality],"&gt;= "&amp;N20)-COUNTIF(Vertices[Eigenvector Centrality],"&gt;="&amp;N21)</f>
        <v>0</v>
      </c>
      <c r="P20" s="39">
        <f t="shared" si="7"/>
        <v>1.7721100545454536</v>
      </c>
      <c r="Q20" s="40">
        <f>COUNTIF(Vertices[PageRank],"&gt;= "&amp;P20)-COUNTIF(Vertices[PageRank],"&gt;="&amp;P21)</f>
        <v>3</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157</v>
      </c>
      <c r="B21" s="36">
        <v>1.671875</v>
      </c>
      <c r="D21" s="34">
        <f t="shared" si="1"/>
        <v>0</v>
      </c>
      <c r="E21" s="3">
        <f>COUNTIF(Vertices[Degree],"&gt;= "&amp;D21)-COUNTIF(Vertices[Degree],"&gt;="&amp;D22)</f>
        <v>0</v>
      </c>
      <c r="F21" s="41">
        <f t="shared" si="2"/>
        <v>4.145454545454546</v>
      </c>
      <c r="G21" s="42">
        <f>COUNTIF(Vertices[In-Degree],"&gt;= "&amp;F21)-COUNTIF(Vertices[In-Degree],"&gt;="&amp;F22)</f>
        <v>0</v>
      </c>
      <c r="H21" s="41">
        <f t="shared" si="3"/>
        <v>1.381818181818182</v>
      </c>
      <c r="I21" s="42">
        <f>COUNTIF(Vertices[Out-Degree],"&gt;= "&amp;H21)-COUNTIF(Vertices[Out-Degree],"&gt;="&amp;H22)</f>
        <v>0</v>
      </c>
      <c r="J21" s="41">
        <f t="shared" si="4"/>
        <v>35.23636363636364</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0.04096192727272725</v>
      </c>
      <c r="O21" s="42">
        <f>COUNTIF(Vertices[Eigenvector Centrality],"&gt;= "&amp;N21)-COUNTIF(Vertices[Eigenvector Centrality],"&gt;="&amp;N22)</f>
        <v>0</v>
      </c>
      <c r="P21" s="41">
        <f t="shared" si="7"/>
        <v>1.8446958909090898</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4.363636363636364</v>
      </c>
      <c r="G22" s="40">
        <f>COUNTIF(Vertices[In-Degree],"&gt;= "&amp;F22)-COUNTIF(Vertices[In-Degree],"&gt;="&amp;F23)</f>
        <v>0</v>
      </c>
      <c r="H22" s="39">
        <f t="shared" si="3"/>
        <v>1.4545454545454548</v>
      </c>
      <c r="I22" s="40">
        <f>COUNTIF(Vertices[Out-Degree],"&gt;= "&amp;H22)-COUNTIF(Vertices[Out-Degree],"&gt;="&amp;H23)</f>
        <v>0</v>
      </c>
      <c r="J22" s="39">
        <f t="shared" si="4"/>
        <v>37.09090909090909</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0.04311781818181816</v>
      </c>
      <c r="O22" s="40">
        <f>COUNTIF(Vertices[Eigenvector Centrality],"&gt;= "&amp;N22)-COUNTIF(Vertices[Eigenvector Centrality],"&gt;="&amp;N23)</f>
        <v>0</v>
      </c>
      <c r="P22" s="39">
        <f t="shared" si="7"/>
        <v>1.917281727272726</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0.05238095238095238</v>
      </c>
      <c r="D23" s="34">
        <f t="shared" si="1"/>
        <v>0</v>
      </c>
      <c r="E23" s="3">
        <f>COUNTIF(Vertices[Degree],"&gt;= "&amp;D23)-COUNTIF(Vertices[Degree],"&gt;="&amp;D24)</f>
        <v>0</v>
      </c>
      <c r="F23" s="41">
        <f t="shared" si="2"/>
        <v>4.581818181818182</v>
      </c>
      <c r="G23" s="42">
        <f>COUNTIF(Vertices[In-Degree],"&gt;= "&amp;F23)-COUNTIF(Vertices[In-Degree],"&gt;="&amp;F24)</f>
        <v>0</v>
      </c>
      <c r="H23" s="41">
        <f t="shared" si="3"/>
        <v>1.5272727272727276</v>
      </c>
      <c r="I23" s="42">
        <f>COUNTIF(Vertices[Out-Degree],"&gt;= "&amp;H23)-COUNTIF(Vertices[Out-Degree],"&gt;="&amp;H24)</f>
        <v>0</v>
      </c>
      <c r="J23" s="41">
        <f t="shared" si="4"/>
        <v>38.945454545454545</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0.04527370909090907</v>
      </c>
      <c r="O23" s="42">
        <f>COUNTIF(Vertices[Eigenvector Centrality],"&gt;= "&amp;N23)-COUNTIF(Vertices[Eigenvector Centrality],"&gt;="&amp;N24)</f>
        <v>0</v>
      </c>
      <c r="P23" s="41">
        <f t="shared" si="7"/>
        <v>1.9898675636363623</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1059</v>
      </c>
      <c r="B24" s="36">
        <v>0.472165</v>
      </c>
      <c r="D24" s="34">
        <f t="shared" si="1"/>
        <v>0</v>
      </c>
      <c r="E24" s="3">
        <f>COUNTIF(Vertices[Degree],"&gt;= "&amp;D24)-COUNTIF(Vertices[Degree],"&gt;="&amp;D25)</f>
        <v>0</v>
      </c>
      <c r="F24" s="39">
        <f t="shared" si="2"/>
        <v>4.8</v>
      </c>
      <c r="G24" s="40">
        <f>COUNTIF(Vertices[In-Degree],"&gt;= "&amp;F24)-COUNTIF(Vertices[In-Degree],"&gt;="&amp;F25)</f>
        <v>0</v>
      </c>
      <c r="H24" s="39">
        <f t="shared" si="3"/>
        <v>1.6000000000000003</v>
      </c>
      <c r="I24" s="40">
        <f>COUNTIF(Vertices[Out-Degree],"&gt;= "&amp;H24)-COUNTIF(Vertices[Out-Degree],"&gt;="&amp;H25)</f>
        <v>0</v>
      </c>
      <c r="J24" s="39">
        <f t="shared" si="4"/>
        <v>40.8</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0.047429599999999975</v>
      </c>
      <c r="O24" s="40">
        <f>COUNTIF(Vertices[Eigenvector Centrality],"&gt;= "&amp;N24)-COUNTIF(Vertices[Eigenvector Centrality],"&gt;="&amp;N25)</f>
        <v>0</v>
      </c>
      <c r="P24" s="39">
        <f t="shared" si="7"/>
        <v>2.0624533999999985</v>
      </c>
      <c r="Q24" s="40">
        <f>COUNTIF(Vertices[PageRank],"&gt;= "&amp;P24)-COUNTIF(Vertices[PageRank],"&gt;="&amp;P25)</f>
        <v>1</v>
      </c>
      <c r="R24" s="39">
        <f t="shared" si="8"/>
        <v>0.4000000000000001</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5.018181818181818</v>
      </c>
      <c r="G25" s="42">
        <f>COUNTIF(Vertices[In-Degree],"&gt;= "&amp;F25)-COUNTIF(Vertices[In-Degree],"&gt;="&amp;F26)</f>
        <v>0</v>
      </c>
      <c r="H25" s="41">
        <f t="shared" si="3"/>
        <v>1.672727272727273</v>
      </c>
      <c r="I25" s="42">
        <f>COUNTIF(Vertices[Out-Degree],"&gt;= "&amp;H25)-COUNTIF(Vertices[Out-Degree],"&gt;="&amp;H26)</f>
        <v>0</v>
      </c>
      <c r="J25" s="41">
        <f t="shared" si="4"/>
        <v>42.65454545454545</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0.04958549090909088</v>
      </c>
      <c r="O25" s="42">
        <f>COUNTIF(Vertices[Eigenvector Centrality],"&gt;= "&amp;N25)-COUNTIF(Vertices[Eigenvector Centrality],"&gt;="&amp;N26)</f>
        <v>0</v>
      </c>
      <c r="P25" s="41">
        <f t="shared" si="7"/>
        <v>2.135039236363635</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1060</v>
      </c>
      <c r="B26" s="36" t="s">
        <v>1061</v>
      </c>
      <c r="D26" s="34">
        <f t="shared" si="1"/>
        <v>0</v>
      </c>
      <c r="E26" s="3">
        <f>COUNTIF(Vertices[Degree],"&gt;= "&amp;D26)-COUNTIF(Vertices[Degree],"&gt;="&amp;D28)</f>
        <v>0</v>
      </c>
      <c r="F26" s="39">
        <f t="shared" si="2"/>
        <v>5.236363636363635</v>
      </c>
      <c r="G26" s="40">
        <f>COUNTIF(Vertices[In-Degree],"&gt;= "&amp;F26)-COUNTIF(Vertices[In-Degree],"&gt;="&amp;F28)</f>
        <v>0</v>
      </c>
      <c r="H26" s="39">
        <f t="shared" si="3"/>
        <v>1.7454545454545458</v>
      </c>
      <c r="I26" s="40">
        <f>COUNTIF(Vertices[Out-Degree],"&gt;= "&amp;H26)-COUNTIF(Vertices[Out-Degree],"&gt;="&amp;H28)</f>
        <v>0</v>
      </c>
      <c r="J26" s="39">
        <f t="shared" si="4"/>
        <v>44.5090909090909</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0.05174138181818179</v>
      </c>
      <c r="O26" s="40">
        <f>COUNTIF(Vertices[Eigenvector Centrality],"&gt;= "&amp;N26)-COUNTIF(Vertices[Eigenvector Centrality],"&gt;="&amp;N28)</f>
        <v>0</v>
      </c>
      <c r="P26" s="39">
        <f t="shared" si="7"/>
        <v>2.207625072727271</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-5</v>
      </c>
      <c r="H27" s="78"/>
      <c r="I27" s="79">
        <f>COUNTIF(Vertices[Out-Degree],"&gt;= "&amp;H27)-COUNTIF(Vertices[Out-Degree],"&gt;="&amp;H28)</f>
        <v>-18</v>
      </c>
      <c r="J27" s="78"/>
      <c r="K27" s="79">
        <f>COUNTIF(Vertices[Betweenness Centrality],"&gt;= "&amp;J27)-COUNTIF(Vertices[Betweenness Centrality],"&gt;="&amp;J28)</f>
        <v>-3</v>
      </c>
      <c r="L27" s="78"/>
      <c r="M27" s="79">
        <f>COUNTIF(Vertices[Closeness Centrality],"&gt;= "&amp;L27)-COUNTIF(Vertices[Closeness Centrality],"&gt;="&amp;L28)</f>
        <v>-7</v>
      </c>
      <c r="N27" s="78"/>
      <c r="O27" s="79">
        <f>COUNTIF(Vertices[Eigenvector Centrality],"&gt;= "&amp;N27)-COUNTIF(Vertices[Eigenvector Centrality],"&gt;="&amp;N28)</f>
        <v>-12</v>
      </c>
      <c r="P27" s="78"/>
      <c r="Q27" s="79">
        <f>COUNTIF(Vertices[Eigenvector Centrality],"&gt;= "&amp;P27)-COUNTIF(Vertices[Eigenvector Centrality],"&gt;="&amp;P28)</f>
        <v>0</v>
      </c>
      <c r="R27" s="78"/>
      <c r="S27" s="80">
        <f>COUNTIF(Vertices[Clustering Coefficient],"&gt;= "&amp;R27)-COUNTIF(Vertices[Clustering Coefficient],"&gt;="&amp;R28)</f>
        <v>-15</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5.454545454545453</v>
      </c>
      <c r="G28" s="42">
        <f>COUNTIF(Vertices[In-Degree],"&gt;= "&amp;F28)-COUNTIF(Vertices[In-Degree],"&gt;="&amp;F40)</f>
        <v>0</v>
      </c>
      <c r="H28" s="41">
        <f>H26+($H$57-$H$2)/BinDivisor</f>
        <v>1.8181818181818186</v>
      </c>
      <c r="I28" s="42">
        <f>COUNTIF(Vertices[Out-Degree],"&gt;= "&amp;H28)-COUNTIF(Vertices[Out-Degree],"&gt;="&amp;H40)</f>
        <v>0</v>
      </c>
      <c r="J28" s="41">
        <f>J26+($J$57-$J$2)/BinDivisor</f>
        <v>46.36363636363635</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0.053897272727272696</v>
      </c>
      <c r="O28" s="42">
        <f>COUNTIF(Vertices[Eigenvector Centrality],"&gt;= "&amp;N28)-COUNTIF(Vertices[Eigenvector Centrality],"&gt;="&amp;N40)</f>
        <v>0</v>
      </c>
      <c r="P28" s="41">
        <f>P26+($P$57-$P$2)/BinDivisor</f>
        <v>2.2802109090909073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-18</v>
      </c>
      <c r="J38" s="78"/>
      <c r="K38" s="79">
        <f>COUNTIF(Vertices[Betweenness Centrality],"&gt;= "&amp;J38)-COUNTIF(Vertices[Betweenness Centrality],"&gt;="&amp;J40)</f>
        <v>-3</v>
      </c>
      <c r="L38" s="78"/>
      <c r="M38" s="79">
        <f>COUNTIF(Vertices[Closeness Centrality],"&gt;= "&amp;L38)-COUNTIF(Vertices[Closeness Centrality],"&gt;="&amp;L40)</f>
        <v>-7</v>
      </c>
      <c r="N38" s="78"/>
      <c r="O38" s="79">
        <f>COUNTIF(Vertices[Eigenvector Centrality],"&gt;= "&amp;N38)-COUNTIF(Vertices[Eigenvector Centrality],"&gt;="&amp;N40)</f>
        <v>-12</v>
      </c>
      <c r="P38" s="78"/>
      <c r="Q38" s="79">
        <f>COUNTIF(Vertices[Eigenvector Centrality],"&gt;= "&amp;P38)-COUNTIF(Vertices[Eigenvector Centrality],"&gt;="&amp;P40)</f>
        <v>0</v>
      </c>
      <c r="R38" s="78"/>
      <c r="S38" s="80">
        <f>COUNTIF(Vertices[Clustering Coefficient],"&gt;= "&amp;R38)-COUNTIF(Vertices[Clustering Coefficient],"&gt;="&amp;R40)</f>
        <v>-15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-18</v>
      </c>
      <c r="J39" s="78"/>
      <c r="K39" s="79">
        <f>COUNTIF(Vertices[Betweenness Centrality],"&gt;= "&amp;J39)-COUNTIF(Vertices[Betweenness Centrality],"&gt;="&amp;J40)</f>
        <v>-3</v>
      </c>
      <c r="L39" s="78"/>
      <c r="M39" s="79">
        <f>COUNTIF(Vertices[Closeness Centrality],"&gt;= "&amp;L39)-COUNTIF(Vertices[Closeness Centrality],"&gt;="&amp;L40)</f>
        <v>-7</v>
      </c>
      <c r="N39" s="78"/>
      <c r="O39" s="79">
        <f>COUNTIF(Vertices[Eigenvector Centrality],"&gt;= "&amp;N39)-COUNTIF(Vertices[Eigenvector Centrality],"&gt;="&amp;N40)</f>
        <v>-12</v>
      </c>
      <c r="P39" s="78"/>
      <c r="Q39" s="79">
        <f>COUNTIF(Vertices[Eigenvector Centrality],"&gt;= "&amp;P39)-COUNTIF(Vertices[Eigenvector Centrality],"&gt;="&amp;P40)</f>
        <v>0</v>
      </c>
      <c r="R39" s="78"/>
      <c r="S39" s="80">
        <f>COUNTIF(Vertices[Clustering Coefficient],"&gt;= "&amp;R39)-COUNTIF(Vertices[Clustering Coefficient],"&gt;="&amp;R40)</f>
        <v>-15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5.672727272727271</v>
      </c>
      <c r="G40" s="40">
        <f>COUNTIF(Vertices[In-Degree],"&gt;= "&amp;F40)-COUNTIF(Vertices[In-Degree],"&gt;="&amp;F41)</f>
        <v>0</v>
      </c>
      <c r="H40" s="39">
        <f>H28+($H$57-$H$2)/BinDivisor</f>
        <v>1.8909090909090913</v>
      </c>
      <c r="I40" s="40">
        <f>COUNTIF(Vertices[Out-Degree],"&gt;= "&amp;H40)-COUNTIF(Vertices[Out-Degree],"&gt;="&amp;H41)</f>
        <v>0</v>
      </c>
      <c r="J40" s="39">
        <f>J28+($J$57-$J$2)/BinDivisor</f>
        <v>48.218181818181804</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0.056053163636363604</v>
      </c>
      <c r="O40" s="40">
        <f>COUNTIF(Vertices[Eigenvector Centrality],"&gt;= "&amp;N40)-COUNTIF(Vertices[Eigenvector Centrality],"&gt;="&amp;N41)</f>
        <v>0</v>
      </c>
      <c r="P40" s="39">
        <f>P28+($P$57-$P$2)/BinDivisor</f>
        <v>2.3527967454545435</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5.890909090909089</v>
      </c>
      <c r="G41" s="42">
        <f>COUNTIF(Vertices[In-Degree],"&gt;= "&amp;F41)-COUNTIF(Vertices[In-Degree],"&gt;="&amp;F42)</f>
        <v>0</v>
      </c>
      <c r="H41" s="41">
        <f aca="true" t="shared" si="12" ref="H41:H56">H40+($H$57-$H$2)/BinDivisor</f>
        <v>1.963636363636364</v>
      </c>
      <c r="I41" s="42">
        <f>COUNTIF(Vertices[Out-Degree],"&gt;= "&amp;H41)-COUNTIF(Vertices[Out-Degree],"&gt;="&amp;H42)</f>
        <v>5</v>
      </c>
      <c r="J41" s="41">
        <f aca="true" t="shared" si="13" ref="J41:J56">J40+($J$57-$J$2)/BinDivisor</f>
        <v>50.072727272727256</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2</v>
      </c>
      <c r="N41" s="41">
        <f aca="true" t="shared" si="15" ref="N41:N56">N40+($N$57-$N$2)/BinDivisor</f>
        <v>0.05820905454545451</v>
      </c>
      <c r="O41" s="42">
        <f>COUNTIF(Vertices[Eigenvector Centrality],"&gt;= "&amp;N41)-COUNTIF(Vertices[Eigenvector Centrality],"&gt;="&amp;N42)</f>
        <v>0</v>
      </c>
      <c r="P41" s="41">
        <f aca="true" t="shared" si="16" ref="P41:P56">P40+($P$57-$P$2)/BinDivisor</f>
        <v>2.42538258181818</v>
      </c>
      <c r="Q41" s="42">
        <f>COUNTIF(Vertices[PageRank],"&gt;= "&amp;P41)-COUNTIF(Vertices[PageRank],"&gt;="&amp;P42)</f>
        <v>0</v>
      </c>
      <c r="R41" s="41">
        <f aca="true" t="shared" si="17" ref="R41:R56">R40+($R$57-$R$2)/BinDivisor</f>
        <v>0.490909090909091</v>
      </c>
      <c r="S41" s="46">
        <f>COUNTIF(Vertices[Clustering Coefficient],"&gt;= "&amp;R41)-COUNTIF(Vertices[Clustering Coefficient],"&gt;="&amp;R42)</f>
        <v>4</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6.109090909090907</v>
      </c>
      <c r="G42" s="40">
        <f>COUNTIF(Vertices[In-Degree],"&gt;= "&amp;F42)-COUNTIF(Vertices[In-Degree],"&gt;="&amp;F43)</f>
        <v>0</v>
      </c>
      <c r="H42" s="39">
        <f t="shared" si="12"/>
        <v>2.0363636363636366</v>
      </c>
      <c r="I42" s="40">
        <f>COUNTIF(Vertices[Out-Degree],"&gt;= "&amp;H42)-COUNTIF(Vertices[Out-Degree],"&gt;="&amp;H43)</f>
        <v>0</v>
      </c>
      <c r="J42" s="39">
        <f t="shared" si="13"/>
        <v>51.92727272727271</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0.06036494545454542</v>
      </c>
      <c r="O42" s="40">
        <f>COUNTIF(Vertices[Eigenvector Centrality],"&gt;= "&amp;N42)-COUNTIF(Vertices[Eigenvector Centrality],"&gt;="&amp;N43)</f>
        <v>0</v>
      </c>
      <c r="P42" s="39">
        <f t="shared" si="16"/>
        <v>2.497968418181816</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6.3272727272727245</v>
      </c>
      <c r="G43" s="42">
        <f>COUNTIF(Vertices[In-Degree],"&gt;= "&amp;F43)-COUNTIF(Vertices[In-Degree],"&gt;="&amp;F44)</f>
        <v>0</v>
      </c>
      <c r="H43" s="41">
        <f t="shared" si="12"/>
        <v>2.1090909090909093</v>
      </c>
      <c r="I43" s="42">
        <f>COUNTIF(Vertices[Out-Degree],"&gt;= "&amp;H43)-COUNTIF(Vertices[Out-Degree],"&gt;="&amp;H44)</f>
        <v>0</v>
      </c>
      <c r="J43" s="41">
        <f t="shared" si="13"/>
        <v>53.78181818181816</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0.06252083636363633</v>
      </c>
      <c r="O43" s="42">
        <f>COUNTIF(Vertices[Eigenvector Centrality],"&gt;= "&amp;N43)-COUNTIF(Vertices[Eigenvector Centrality],"&gt;="&amp;N44)</f>
        <v>8</v>
      </c>
      <c r="P43" s="41">
        <f t="shared" si="16"/>
        <v>2.5705542545454523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6.545454545454542</v>
      </c>
      <c r="G44" s="40">
        <f>COUNTIF(Vertices[In-Degree],"&gt;= "&amp;F44)-COUNTIF(Vertices[In-Degree],"&gt;="&amp;F45)</f>
        <v>0</v>
      </c>
      <c r="H44" s="39">
        <f t="shared" si="12"/>
        <v>2.181818181818182</v>
      </c>
      <c r="I44" s="40">
        <f>COUNTIF(Vertices[Out-Degree],"&gt;= "&amp;H44)-COUNTIF(Vertices[Out-Degree],"&gt;="&amp;H45)</f>
        <v>0</v>
      </c>
      <c r="J44" s="39">
        <f t="shared" si="13"/>
        <v>55.63636363636361</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0.06467672727272723</v>
      </c>
      <c r="O44" s="40">
        <f>COUNTIF(Vertices[Eigenvector Centrality],"&gt;= "&amp;N44)-COUNTIF(Vertices[Eigenvector Centrality],"&gt;="&amp;N45)</f>
        <v>0</v>
      </c>
      <c r="P44" s="39">
        <f t="shared" si="16"/>
        <v>2.6431400909090885</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6.76363636363636</v>
      </c>
      <c r="G45" s="42">
        <f>COUNTIF(Vertices[In-Degree],"&gt;= "&amp;F45)-COUNTIF(Vertices[In-Degree],"&gt;="&amp;F46)</f>
        <v>0</v>
      </c>
      <c r="H45" s="41">
        <f t="shared" si="12"/>
        <v>2.254545454545455</v>
      </c>
      <c r="I45" s="42">
        <f>COUNTIF(Vertices[Out-Degree],"&gt;= "&amp;H45)-COUNTIF(Vertices[Out-Degree],"&gt;="&amp;H46)</f>
        <v>0</v>
      </c>
      <c r="J45" s="41">
        <f t="shared" si="13"/>
        <v>57.490909090909064</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0.06683261818181814</v>
      </c>
      <c r="O45" s="42">
        <f>COUNTIF(Vertices[Eigenvector Centrality],"&gt;= "&amp;N45)-COUNTIF(Vertices[Eigenvector Centrality],"&gt;="&amp;N46)</f>
        <v>0</v>
      </c>
      <c r="P45" s="41">
        <f t="shared" si="16"/>
        <v>2.7157259272727248</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6.981818181818178</v>
      </c>
      <c r="G46" s="40">
        <f>COUNTIF(Vertices[In-Degree],"&gt;= "&amp;F46)-COUNTIF(Vertices[In-Degree],"&gt;="&amp;F47)</f>
        <v>0</v>
      </c>
      <c r="H46" s="39">
        <f t="shared" si="12"/>
        <v>2.3272727272727276</v>
      </c>
      <c r="I46" s="40">
        <f>COUNTIF(Vertices[Out-Degree],"&gt;= "&amp;H46)-COUNTIF(Vertices[Out-Degree],"&gt;="&amp;H47)</f>
        <v>0</v>
      </c>
      <c r="J46" s="39">
        <f t="shared" si="13"/>
        <v>59.345454545454515</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0.06898850909090905</v>
      </c>
      <c r="O46" s="40">
        <f>COUNTIF(Vertices[Eigenvector Centrality],"&gt;= "&amp;N46)-COUNTIF(Vertices[Eigenvector Centrality],"&gt;="&amp;N47)</f>
        <v>0</v>
      </c>
      <c r="P46" s="39">
        <f t="shared" si="16"/>
        <v>2.788311763636361</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7.199999999999996</v>
      </c>
      <c r="G47" s="42">
        <f>COUNTIF(Vertices[In-Degree],"&gt;= "&amp;F47)-COUNTIF(Vertices[In-Degree],"&gt;="&amp;F48)</f>
        <v>0</v>
      </c>
      <c r="H47" s="41">
        <f t="shared" si="12"/>
        <v>2.4000000000000004</v>
      </c>
      <c r="I47" s="42">
        <f>COUNTIF(Vertices[Out-Degree],"&gt;= "&amp;H47)-COUNTIF(Vertices[Out-Degree],"&gt;="&amp;H48)</f>
        <v>0</v>
      </c>
      <c r="J47" s="41">
        <f t="shared" si="13"/>
        <v>61.19999999999997</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0.07114439999999995</v>
      </c>
      <c r="O47" s="42">
        <f>COUNTIF(Vertices[Eigenvector Centrality],"&gt;= "&amp;N47)-COUNTIF(Vertices[Eigenvector Centrality],"&gt;="&amp;N48)</f>
        <v>0</v>
      </c>
      <c r="P47" s="41">
        <f t="shared" si="16"/>
        <v>2.8608975999999973</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7.4181818181818135</v>
      </c>
      <c r="G48" s="40">
        <f>COUNTIF(Vertices[In-Degree],"&gt;= "&amp;F48)-COUNTIF(Vertices[In-Degree],"&gt;="&amp;F49)</f>
        <v>0</v>
      </c>
      <c r="H48" s="39">
        <f t="shared" si="12"/>
        <v>2.472727272727273</v>
      </c>
      <c r="I48" s="40">
        <f>COUNTIF(Vertices[Out-Degree],"&gt;= "&amp;H48)-COUNTIF(Vertices[Out-Degree],"&gt;="&amp;H49)</f>
        <v>0</v>
      </c>
      <c r="J48" s="39">
        <f t="shared" si="13"/>
        <v>63.05454545454542</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0.07330029090909086</v>
      </c>
      <c r="O48" s="40">
        <f>COUNTIF(Vertices[Eigenvector Centrality],"&gt;= "&amp;N48)-COUNTIF(Vertices[Eigenvector Centrality],"&gt;="&amp;N49)</f>
        <v>0</v>
      </c>
      <c r="P48" s="39">
        <f t="shared" si="16"/>
        <v>2.9334834363636335</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7.636363636363631</v>
      </c>
      <c r="G49" s="42">
        <f>COUNTIF(Vertices[In-Degree],"&gt;= "&amp;F49)-COUNTIF(Vertices[In-Degree],"&gt;="&amp;F50)</f>
        <v>0</v>
      </c>
      <c r="H49" s="41">
        <f t="shared" si="12"/>
        <v>2.545454545454546</v>
      </c>
      <c r="I49" s="42">
        <f>COUNTIF(Vertices[Out-Degree],"&gt;= "&amp;H49)-COUNTIF(Vertices[Out-Degree],"&gt;="&amp;H50)</f>
        <v>0</v>
      </c>
      <c r="J49" s="41">
        <f t="shared" si="13"/>
        <v>64.90909090909088</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0.07545618181818177</v>
      </c>
      <c r="O49" s="42">
        <f>COUNTIF(Vertices[Eigenvector Centrality],"&gt;= "&amp;N49)-COUNTIF(Vertices[Eigenvector Centrality],"&gt;="&amp;N50)</f>
        <v>0</v>
      </c>
      <c r="P49" s="41">
        <f t="shared" si="16"/>
        <v>3.0060692727272698</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7.854545454545449</v>
      </c>
      <c r="G50" s="40">
        <f>COUNTIF(Vertices[In-Degree],"&gt;= "&amp;F50)-COUNTIF(Vertices[In-Degree],"&gt;="&amp;F51)</f>
        <v>0</v>
      </c>
      <c r="H50" s="39">
        <f t="shared" si="12"/>
        <v>2.6181818181818186</v>
      </c>
      <c r="I50" s="40">
        <f>COUNTIF(Vertices[Out-Degree],"&gt;= "&amp;H50)-COUNTIF(Vertices[Out-Degree],"&gt;="&amp;H51)</f>
        <v>0</v>
      </c>
      <c r="J50" s="39">
        <f t="shared" si="13"/>
        <v>66.76363636363634</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0.07761207272727268</v>
      </c>
      <c r="O50" s="40">
        <f>COUNTIF(Vertices[Eigenvector Centrality],"&gt;= "&amp;N50)-COUNTIF(Vertices[Eigenvector Centrality],"&gt;="&amp;N51)</f>
        <v>0</v>
      </c>
      <c r="P50" s="39">
        <f t="shared" si="16"/>
        <v>3.078655109090906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8.072727272727267</v>
      </c>
      <c r="G51" s="42">
        <f>COUNTIF(Vertices[In-Degree],"&gt;= "&amp;F51)-COUNTIF(Vertices[In-Degree],"&gt;="&amp;F52)</f>
        <v>0</v>
      </c>
      <c r="H51" s="41">
        <f t="shared" si="12"/>
        <v>2.6909090909090914</v>
      </c>
      <c r="I51" s="42">
        <f>COUNTIF(Vertices[Out-Degree],"&gt;= "&amp;H51)-COUNTIF(Vertices[Out-Degree],"&gt;="&amp;H52)</f>
        <v>0</v>
      </c>
      <c r="J51" s="41">
        <f t="shared" si="13"/>
        <v>68.6181818181818</v>
      </c>
      <c r="K51" s="42">
        <f>COUNTIF(Vertices[Betweenness Centrality],"&gt;= "&amp;J51)-COUNTIF(Vertices[Betweenness Centrality],"&gt;="&amp;J52)</f>
        <v>1</v>
      </c>
      <c r="L51" s="41">
        <f t="shared" si="14"/>
        <v>0.3363636363636364</v>
      </c>
      <c r="M51" s="42">
        <f>COUNTIF(Vertices[Closeness Centrality],"&gt;= "&amp;L51)-COUNTIF(Vertices[Closeness Centrality],"&gt;="&amp;L52)</f>
        <v>0</v>
      </c>
      <c r="N51" s="41">
        <f t="shared" si="15"/>
        <v>0.07976796363636358</v>
      </c>
      <c r="O51" s="42">
        <f>COUNTIF(Vertices[Eigenvector Centrality],"&gt;= "&amp;N51)-COUNTIF(Vertices[Eigenvector Centrality],"&gt;="&amp;N52)</f>
        <v>0</v>
      </c>
      <c r="P51" s="41">
        <f t="shared" si="16"/>
        <v>3.1512409454545423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8.290909090909086</v>
      </c>
      <c r="G52" s="40">
        <f>COUNTIF(Vertices[In-Degree],"&gt;= "&amp;F52)-COUNTIF(Vertices[In-Degree],"&gt;="&amp;F53)</f>
        <v>0</v>
      </c>
      <c r="H52" s="39">
        <f t="shared" si="12"/>
        <v>2.763636363636364</v>
      </c>
      <c r="I52" s="40">
        <f>COUNTIF(Vertices[Out-Degree],"&gt;= "&amp;H52)-COUNTIF(Vertices[Out-Degree],"&gt;="&amp;H53)</f>
        <v>0</v>
      </c>
      <c r="J52" s="39">
        <f t="shared" si="13"/>
        <v>70.47272727272725</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0.08192385454545449</v>
      </c>
      <c r="O52" s="40">
        <f>COUNTIF(Vertices[Eigenvector Centrality],"&gt;= "&amp;N52)-COUNTIF(Vertices[Eigenvector Centrality],"&gt;="&amp;N53)</f>
        <v>0</v>
      </c>
      <c r="P52" s="39">
        <f t="shared" si="16"/>
        <v>3.2238267818181785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8.509090909090904</v>
      </c>
      <c r="G53" s="42">
        <f>COUNTIF(Vertices[In-Degree],"&gt;= "&amp;F53)-COUNTIF(Vertices[In-Degree],"&gt;="&amp;F54)</f>
        <v>0</v>
      </c>
      <c r="H53" s="41">
        <f t="shared" si="12"/>
        <v>2.836363636363637</v>
      </c>
      <c r="I53" s="42">
        <f>COUNTIF(Vertices[Out-Degree],"&gt;= "&amp;H53)-COUNTIF(Vertices[Out-Degree],"&gt;="&amp;H54)</f>
        <v>0</v>
      </c>
      <c r="J53" s="41">
        <f t="shared" si="13"/>
        <v>72.32727272727271</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0.0840797454545454</v>
      </c>
      <c r="O53" s="42">
        <f>COUNTIF(Vertices[Eigenvector Centrality],"&gt;= "&amp;N53)-COUNTIF(Vertices[Eigenvector Centrality],"&gt;="&amp;N54)</f>
        <v>0</v>
      </c>
      <c r="P53" s="41">
        <f t="shared" si="16"/>
        <v>3.2964126181818147</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8.727272727272723</v>
      </c>
      <c r="G54" s="40">
        <f>COUNTIF(Vertices[In-Degree],"&gt;= "&amp;F54)-COUNTIF(Vertices[In-Degree],"&gt;="&amp;F55)</f>
        <v>0</v>
      </c>
      <c r="H54" s="39">
        <f t="shared" si="12"/>
        <v>2.9090909090909096</v>
      </c>
      <c r="I54" s="40">
        <f>COUNTIF(Vertices[Out-Degree],"&gt;= "&amp;H54)-COUNTIF(Vertices[Out-Degree],"&gt;="&amp;H55)</f>
        <v>0</v>
      </c>
      <c r="J54" s="39">
        <f t="shared" si="13"/>
        <v>74.18181818181817</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0.0862356363636363</v>
      </c>
      <c r="O54" s="40">
        <f>COUNTIF(Vertices[Eigenvector Centrality],"&gt;= "&amp;N54)-COUNTIF(Vertices[Eigenvector Centrality],"&gt;="&amp;N55)</f>
        <v>0</v>
      </c>
      <c r="P54" s="39">
        <f t="shared" si="16"/>
        <v>3.368998454545451</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8.945454545454542</v>
      </c>
      <c r="G55" s="42">
        <f>COUNTIF(Vertices[In-Degree],"&gt;= "&amp;F55)-COUNTIF(Vertices[In-Degree],"&gt;="&amp;F56)</f>
        <v>0</v>
      </c>
      <c r="H55" s="41">
        <f t="shared" si="12"/>
        <v>2.9818181818181824</v>
      </c>
      <c r="I55" s="42">
        <f>COUNTIF(Vertices[Out-Degree],"&gt;= "&amp;H55)-COUNTIF(Vertices[Out-Degree],"&gt;="&amp;H56)</f>
        <v>4</v>
      </c>
      <c r="J55" s="41">
        <f t="shared" si="13"/>
        <v>76.03636363636363</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0.08839152727272721</v>
      </c>
      <c r="O55" s="42">
        <f>COUNTIF(Vertices[Eigenvector Centrality],"&gt;= "&amp;N55)-COUNTIF(Vertices[Eigenvector Centrality],"&gt;="&amp;N56)</f>
        <v>0</v>
      </c>
      <c r="P55" s="41">
        <f t="shared" si="16"/>
        <v>3.4415842909090872</v>
      </c>
      <c r="Q55" s="42">
        <f>COUNTIF(Vertices[PageRank],"&gt;= "&amp;P55)-COUNTIF(Vertices[PageRank],"&gt;="&amp;P56)</f>
        <v>0</v>
      </c>
      <c r="R55" s="41">
        <f t="shared" si="17"/>
        <v>0.7454545454545456</v>
      </c>
      <c r="S55" s="46">
        <f>COUNTIF(Vertices[Clustering Coefficient],"&gt;= "&amp;R55)-COUNTIF(Vertices[Clustering Coefficient],"&gt;="&amp;R56)</f>
        <v>8</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9.16363636363636</v>
      </c>
      <c r="G56" s="40">
        <f>COUNTIF(Vertices[In-Degree],"&gt;= "&amp;F56)-COUNTIF(Vertices[In-Degree],"&gt;="&amp;F57)</f>
        <v>4</v>
      </c>
      <c r="H56" s="39">
        <f t="shared" si="12"/>
        <v>3.054545454545455</v>
      </c>
      <c r="I56" s="40">
        <f>COUNTIF(Vertices[Out-Degree],"&gt;= "&amp;H56)-COUNTIF(Vertices[Out-Degree],"&gt;="&amp;H57)</f>
        <v>0</v>
      </c>
      <c r="J56" s="39">
        <f t="shared" si="13"/>
        <v>77.89090909090909</v>
      </c>
      <c r="K56" s="40">
        <f>COUNTIF(Vertices[Betweenness Centrality],"&gt;= "&amp;J56)-COUNTIF(Vertices[Betweenness Centrality],"&gt;="&amp;J57)</f>
        <v>1</v>
      </c>
      <c r="L56" s="39">
        <f t="shared" si="14"/>
        <v>0.3818181818181819</v>
      </c>
      <c r="M56" s="40">
        <f>COUNTIF(Vertices[Closeness Centrality],"&gt;= "&amp;L56)-COUNTIF(Vertices[Closeness Centrality],"&gt;="&amp;L57)</f>
        <v>0</v>
      </c>
      <c r="N56" s="39">
        <f t="shared" si="15"/>
        <v>0.09054741818181812</v>
      </c>
      <c r="O56" s="40">
        <f>COUNTIF(Vertices[Eigenvector Centrality],"&gt;= "&amp;N56)-COUNTIF(Vertices[Eigenvector Centrality],"&gt;="&amp;N57)</f>
        <v>3</v>
      </c>
      <c r="P56" s="39">
        <f t="shared" si="16"/>
        <v>3.5141701272727235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12</v>
      </c>
      <c r="G57" s="44">
        <f>COUNTIF(Vertices[In-Degree],"&gt;= "&amp;F57)-COUNTIF(Vertices[In-Degree],"&gt;="&amp;F58)</f>
        <v>1</v>
      </c>
      <c r="H57" s="43">
        <f>MAX(Vertices[Out-Degree])</f>
        <v>4</v>
      </c>
      <c r="I57" s="44">
        <f>COUNTIF(Vertices[Out-Degree],"&gt;= "&amp;H57)-COUNTIF(Vertices[Out-Degree],"&gt;="&amp;H58)</f>
        <v>9</v>
      </c>
      <c r="J57" s="43">
        <f>MAX(Vertices[Betweenness Centrality])</f>
        <v>102</v>
      </c>
      <c r="K57" s="44">
        <f>COUNTIF(Vertices[Betweenness Centrality],"&gt;= "&amp;J57)-COUNTIF(Vertices[Betweenness Centrality],"&gt;="&amp;J58)</f>
        <v>1</v>
      </c>
      <c r="L57" s="43">
        <f>MAX(Vertices[Closeness Centrality])</f>
        <v>0.5</v>
      </c>
      <c r="M57" s="44">
        <f>COUNTIF(Vertices[Closeness Centrality],"&gt;= "&amp;L57)-COUNTIF(Vertices[Closeness Centrality],"&gt;="&amp;L58)</f>
        <v>3</v>
      </c>
      <c r="N57" s="43">
        <f>MAX(Vertices[Eigenvector Centrality])</f>
        <v>0.118574</v>
      </c>
      <c r="O57" s="44">
        <f>COUNTIF(Vertices[Eigenvector Centrality],"&gt;= "&amp;N57)-COUNTIF(Vertices[Eigenvector Centrality],"&gt;="&amp;N58)</f>
        <v>1</v>
      </c>
      <c r="P57" s="43">
        <f>MAX(Vertices[PageRank])</f>
        <v>4.457786</v>
      </c>
      <c r="Q57" s="44">
        <f>COUNTIF(Vertices[PageRank],"&gt;= "&amp;P57)-COUNTIF(Vertices[PageRank],"&gt;="&amp;P58)</f>
        <v>1</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12</v>
      </c>
    </row>
    <row r="71" spans="1:2" ht="15">
      <c r="A71" s="35" t="s">
        <v>90</v>
      </c>
      <c r="B71" s="49">
        <f>_xlfn.IFERROR(AVERAGE(Vertices[In-Degree]),NoMetricMessage)</f>
        <v>1.9444444444444444</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1.9444444444444444</v>
      </c>
    </row>
    <row r="86" spans="1:2" ht="15">
      <c r="A86" s="35" t="s">
        <v>97</v>
      </c>
      <c r="B86" s="49">
        <f>_xlfn.IFERROR(MEDIAN(Vertices[Out-Degree]),NoMetricMessage)</f>
        <v>1.5</v>
      </c>
    </row>
    <row r="97" spans="1:2" ht="15">
      <c r="A97" s="35" t="s">
        <v>100</v>
      </c>
      <c r="B97" s="49">
        <f>IF(COUNT(Vertices[Betweenness Centrality])&gt;0,J2,NoMetricMessage)</f>
        <v>0</v>
      </c>
    </row>
    <row r="98" spans="1:2" ht="15">
      <c r="A98" s="35" t="s">
        <v>101</v>
      </c>
      <c r="B98" s="49">
        <f>IF(COUNT(Vertices[Betweenness Centrality])&gt;0,J57,NoMetricMessage)</f>
        <v>102</v>
      </c>
    </row>
    <row r="99" spans="1:2" ht="15">
      <c r="A99" s="35" t="s">
        <v>102</v>
      </c>
      <c r="B99" s="49">
        <f>_xlfn.IFERROR(AVERAGE(Vertices[Betweenness Centrality]),NoMetricMessage)</f>
        <v>8.166666666666666</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0.10821644444444443</v>
      </c>
    </row>
    <row r="114" spans="1:2" ht="15">
      <c r="A114" s="35" t="s">
        <v>109</v>
      </c>
      <c r="B114" s="49">
        <f>_xlfn.IFERROR(MEDIAN(Vertices[Closeness Centrality]),NoMetricMessage)</f>
        <v>0.0505055</v>
      </c>
    </row>
    <row r="125" spans="1:2" ht="15">
      <c r="A125" s="35" t="s">
        <v>112</v>
      </c>
      <c r="B125" s="49">
        <f>IF(COUNT(Vertices[Eigenvector Centrality])&gt;0,N2,NoMetricMessage)</f>
        <v>0</v>
      </c>
    </row>
    <row r="126" spans="1:2" ht="15">
      <c r="A126" s="35" t="s">
        <v>113</v>
      </c>
      <c r="B126" s="49">
        <f>IF(COUNT(Vertices[Eigenvector Centrality])&gt;0,N57,NoMetricMessage)</f>
        <v>0.118574</v>
      </c>
    </row>
    <row r="127" spans="1:2" ht="15">
      <c r="A127" s="35" t="s">
        <v>114</v>
      </c>
      <c r="B127" s="49">
        <f>_xlfn.IFERROR(AVERAGE(Vertices[Eigenvector Centrality]),NoMetricMessage)</f>
        <v>0.02777780555555555</v>
      </c>
    </row>
    <row r="128" spans="1:2" ht="15">
      <c r="A128" s="35" t="s">
        <v>115</v>
      </c>
      <c r="B128" s="49">
        <f>_xlfn.IFERROR(MEDIAN(Vertices[Eigenvector Centrality]),NoMetricMessage)</f>
        <v>0</v>
      </c>
    </row>
    <row r="139" spans="1:2" ht="15">
      <c r="A139" s="35" t="s">
        <v>140</v>
      </c>
      <c r="B139" s="49">
        <f>IF(COUNT(Vertices[PageRank])&gt;0,P2,NoMetricMessage)</f>
        <v>0.465565</v>
      </c>
    </row>
    <row r="140" spans="1:2" ht="15">
      <c r="A140" s="35" t="s">
        <v>141</v>
      </c>
      <c r="B140" s="49">
        <f>IF(COUNT(Vertices[PageRank])&gt;0,P57,NoMetricMessage)</f>
        <v>4.457786</v>
      </c>
    </row>
    <row r="141" spans="1:2" ht="15">
      <c r="A141" s="35" t="s">
        <v>142</v>
      </c>
      <c r="B141" s="49">
        <f>_xlfn.IFERROR(AVERAGE(Vertices[PageRank]),NoMetricMessage)</f>
        <v>0.9999847500000002</v>
      </c>
    </row>
    <row r="142" spans="1:2" ht="15">
      <c r="A142" s="35" t="s">
        <v>143</v>
      </c>
      <c r="B142" s="49">
        <f>_xlfn.IFERROR(MEDIAN(Vertices[PageRank]),NoMetricMessage)</f>
        <v>0.7649755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0.35198512906846247</v>
      </c>
    </row>
    <row r="156" spans="1:2" ht="15">
      <c r="A156" s="35" t="s">
        <v>121</v>
      </c>
      <c r="B156" s="49">
        <f>_xlfn.IFERROR(MEDIAN(Vertices[Clustering Coefficient]),NoMetricMessage)</f>
        <v>0.2545454545454545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693</v>
      </c>
      <c r="K7" s="13" t="s">
        <v>694</v>
      </c>
    </row>
    <row r="8" spans="1:11" ht="409.5">
      <c r="A8"/>
      <c r="B8">
        <v>2</v>
      </c>
      <c r="C8">
        <v>2</v>
      </c>
      <c r="D8" t="s">
        <v>61</v>
      </c>
      <c r="E8" t="s">
        <v>61</v>
      </c>
      <c r="H8" t="s">
        <v>73</v>
      </c>
      <c r="J8" t="s">
        <v>695</v>
      </c>
      <c r="K8" s="13" t="s">
        <v>696</v>
      </c>
    </row>
    <row r="9" spans="1:11" ht="409.5">
      <c r="A9"/>
      <c r="B9">
        <v>3</v>
      </c>
      <c r="C9">
        <v>4</v>
      </c>
      <c r="D9" t="s">
        <v>62</v>
      </c>
      <c r="E9" t="s">
        <v>62</v>
      </c>
      <c r="H9" t="s">
        <v>74</v>
      </c>
      <c r="J9" t="s">
        <v>697</v>
      </c>
      <c r="K9" s="118" t="s">
        <v>698</v>
      </c>
    </row>
    <row r="10" spans="1:11" ht="409.5">
      <c r="A10"/>
      <c r="B10">
        <v>4</v>
      </c>
      <c r="D10" t="s">
        <v>63</v>
      </c>
      <c r="E10" t="s">
        <v>63</v>
      </c>
      <c r="H10" t="s">
        <v>75</v>
      </c>
      <c r="J10" t="s">
        <v>699</v>
      </c>
      <c r="K10" s="13" t="s">
        <v>700</v>
      </c>
    </row>
    <row r="11" spans="1:11" ht="15">
      <c r="A11"/>
      <c r="B11">
        <v>5</v>
      </c>
      <c r="D11" t="s">
        <v>46</v>
      </c>
      <c r="E11">
        <v>1</v>
      </c>
      <c r="H11" t="s">
        <v>76</v>
      </c>
      <c r="J11" t="s">
        <v>701</v>
      </c>
      <c r="K11" t="s">
        <v>702</v>
      </c>
    </row>
    <row r="12" spans="1:11" ht="15">
      <c r="A12"/>
      <c r="B12"/>
      <c r="D12" t="s">
        <v>64</v>
      </c>
      <c r="E12">
        <v>2</v>
      </c>
      <c r="H12">
        <v>0</v>
      </c>
      <c r="J12" t="s">
        <v>703</v>
      </c>
      <c r="K12" t="s">
        <v>704</v>
      </c>
    </row>
    <row r="13" spans="1:11" ht="15">
      <c r="A13"/>
      <c r="B13"/>
      <c r="D13">
        <v>1</v>
      </c>
      <c r="E13">
        <v>3</v>
      </c>
      <c r="H13">
        <v>1</v>
      </c>
      <c r="J13" t="s">
        <v>705</v>
      </c>
      <c r="K13" t="s">
        <v>706</v>
      </c>
    </row>
    <row r="14" spans="4:11" ht="15">
      <c r="D14">
        <v>2</v>
      </c>
      <c r="E14">
        <v>4</v>
      </c>
      <c r="H14">
        <v>2</v>
      </c>
      <c r="J14" t="s">
        <v>707</v>
      </c>
      <c r="K14" t="s">
        <v>708</v>
      </c>
    </row>
    <row r="15" spans="4:11" ht="15">
      <c r="D15">
        <v>3</v>
      </c>
      <c r="E15">
        <v>5</v>
      </c>
      <c r="H15">
        <v>3</v>
      </c>
      <c r="J15" t="s">
        <v>709</v>
      </c>
      <c r="K15" t="s">
        <v>710</v>
      </c>
    </row>
    <row r="16" spans="4:11" ht="15">
      <c r="D16">
        <v>4</v>
      </c>
      <c r="E16">
        <v>6</v>
      </c>
      <c r="H16">
        <v>4</v>
      </c>
      <c r="J16" t="s">
        <v>711</v>
      </c>
      <c r="K16" t="s">
        <v>712</v>
      </c>
    </row>
    <row r="17" spans="4:11" ht="15">
      <c r="D17">
        <v>5</v>
      </c>
      <c r="E17">
        <v>7</v>
      </c>
      <c r="H17">
        <v>5</v>
      </c>
      <c r="J17" t="s">
        <v>713</v>
      </c>
      <c r="K17" t="s">
        <v>714</v>
      </c>
    </row>
    <row r="18" spans="4:11" ht="15">
      <c r="D18">
        <v>6</v>
      </c>
      <c r="E18">
        <v>8</v>
      </c>
      <c r="H18">
        <v>6</v>
      </c>
      <c r="J18" t="s">
        <v>715</v>
      </c>
      <c r="K18" t="s">
        <v>716</v>
      </c>
    </row>
    <row r="19" spans="4:11" ht="15">
      <c r="D19">
        <v>7</v>
      </c>
      <c r="E19">
        <v>9</v>
      </c>
      <c r="H19">
        <v>7</v>
      </c>
      <c r="J19" t="s">
        <v>717</v>
      </c>
      <c r="K19" t="s">
        <v>718</v>
      </c>
    </row>
    <row r="20" spans="4:11" ht="15">
      <c r="D20">
        <v>8</v>
      </c>
      <c r="H20">
        <v>8</v>
      </c>
      <c r="J20" t="s">
        <v>719</v>
      </c>
      <c r="K20" t="s">
        <v>720</v>
      </c>
    </row>
    <row r="21" spans="4:11" ht="409.5">
      <c r="D21">
        <v>9</v>
      </c>
      <c r="H21">
        <v>9</v>
      </c>
      <c r="J21" t="s">
        <v>721</v>
      </c>
      <c r="K21" s="13" t="s">
        <v>722</v>
      </c>
    </row>
    <row r="22" spans="4:11" ht="409.5">
      <c r="D22">
        <v>10</v>
      </c>
      <c r="J22" t="s">
        <v>723</v>
      </c>
      <c r="K22" s="13" t="s">
        <v>724</v>
      </c>
    </row>
    <row r="23" spans="4:11" ht="409.5">
      <c r="D23">
        <v>11</v>
      </c>
      <c r="J23" t="s">
        <v>725</v>
      </c>
      <c r="K23" s="13" t="s">
        <v>726</v>
      </c>
    </row>
    <row r="24" spans="10:11" ht="409.5">
      <c r="J24" t="s">
        <v>727</v>
      </c>
      <c r="K24" s="13" t="s">
        <v>1086</v>
      </c>
    </row>
    <row r="25" spans="10:11" ht="15">
      <c r="J25" t="s">
        <v>728</v>
      </c>
      <c r="K25" t="b">
        <v>0</v>
      </c>
    </row>
    <row r="26" spans="10:11" ht="15">
      <c r="J26" t="s">
        <v>1083</v>
      </c>
      <c r="K26" t="s">
        <v>1084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746</v>
      </c>
      <c r="B1" s="13" t="s">
        <v>747</v>
      </c>
      <c r="C1" s="85" t="s">
        <v>748</v>
      </c>
      <c r="D1" s="85" t="s">
        <v>750</v>
      </c>
      <c r="E1" s="13" t="s">
        <v>749</v>
      </c>
      <c r="F1" s="13" t="s">
        <v>752</v>
      </c>
      <c r="G1" s="13" t="s">
        <v>751</v>
      </c>
      <c r="H1" s="13" t="s">
        <v>754</v>
      </c>
      <c r="I1" s="13" t="s">
        <v>753</v>
      </c>
      <c r="J1" s="13" t="s">
        <v>756</v>
      </c>
      <c r="K1" s="13" t="s">
        <v>755</v>
      </c>
      <c r="L1" s="13" t="s">
        <v>758</v>
      </c>
      <c r="M1" s="13" t="s">
        <v>757</v>
      </c>
      <c r="N1" s="13" t="s">
        <v>759</v>
      </c>
    </row>
    <row r="2" spans="1:14" ht="15">
      <c r="A2" s="89" t="s">
        <v>267</v>
      </c>
      <c r="B2" s="85">
        <v>2</v>
      </c>
      <c r="C2" s="85"/>
      <c r="D2" s="85"/>
      <c r="E2" s="89" t="s">
        <v>267</v>
      </c>
      <c r="F2" s="85">
        <v>2</v>
      </c>
      <c r="G2" s="89" t="s">
        <v>265</v>
      </c>
      <c r="H2" s="85">
        <v>1</v>
      </c>
      <c r="I2" s="89" t="s">
        <v>264</v>
      </c>
      <c r="J2" s="85">
        <v>1</v>
      </c>
      <c r="K2" s="89" t="s">
        <v>263</v>
      </c>
      <c r="L2" s="85">
        <v>1</v>
      </c>
      <c r="M2" s="89" t="s">
        <v>266</v>
      </c>
      <c r="N2" s="85">
        <v>1</v>
      </c>
    </row>
    <row r="3" spans="1:14" ht="15">
      <c r="A3" s="89" t="s">
        <v>266</v>
      </c>
      <c r="B3" s="85">
        <v>1</v>
      </c>
      <c r="C3" s="85"/>
      <c r="D3" s="85"/>
      <c r="E3" s="85"/>
      <c r="F3" s="85"/>
      <c r="G3" s="85"/>
      <c r="H3" s="85"/>
      <c r="I3" s="85"/>
      <c r="J3" s="85"/>
      <c r="K3" s="85"/>
      <c r="L3" s="85"/>
      <c r="M3" s="85"/>
      <c r="N3" s="85"/>
    </row>
    <row r="4" spans="1:14" ht="15">
      <c r="A4" s="89" t="s">
        <v>265</v>
      </c>
      <c r="B4" s="85">
        <v>1</v>
      </c>
      <c r="C4" s="85"/>
      <c r="D4" s="85"/>
      <c r="E4" s="85"/>
      <c r="F4" s="85"/>
      <c r="G4" s="85"/>
      <c r="H4" s="85"/>
      <c r="I4" s="85"/>
      <c r="J4" s="85"/>
      <c r="K4" s="85"/>
      <c r="L4" s="85"/>
      <c r="M4" s="85"/>
      <c r="N4" s="85"/>
    </row>
    <row r="5" spans="1:14" ht="15">
      <c r="A5" s="89" t="s">
        <v>264</v>
      </c>
      <c r="B5" s="85">
        <v>1</v>
      </c>
      <c r="C5" s="85"/>
      <c r="D5" s="85"/>
      <c r="E5" s="85"/>
      <c r="F5" s="85"/>
      <c r="G5" s="85"/>
      <c r="H5" s="85"/>
      <c r="I5" s="85"/>
      <c r="J5" s="85"/>
      <c r="K5" s="85"/>
      <c r="L5" s="85"/>
      <c r="M5" s="85"/>
      <c r="N5" s="85"/>
    </row>
    <row r="6" spans="1:14" ht="15">
      <c r="A6" s="89" t="s">
        <v>263</v>
      </c>
      <c r="B6" s="85">
        <v>1</v>
      </c>
      <c r="C6" s="85"/>
      <c r="D6" s="85"/>
      <c r="E6" s="85"/>
      <c r="F6" s="85"/>
      <c r="G6" s="85"/>
      <c r="H6" s="85"/>
      <c r="I6" s="85"/>
      <c r="J6" s="85"/>
      <c r="K6" s="85"/>
      <c r="L6" s="85"/>
      <c r="M6" s="85"/>
      <c r="N6" s="85"/>
    </row>
    <row r="9" spans="1:14" ht="15" customHeight="1">
      <c r="A9" s="13" t="s">
        <v>761</v>
      </c>
      <c r="B9" s="13" t="s">
        <v>747</v>
      </c>
      <c r="C9" s="85" t="s">
        <v>762</v>
      </c>
      <c r="D9" s="85" t="s">
        <v>750</v>
      </c>
      <c r="E9" s="13" t="s">
        <v>763</v>
      </c>
      <c r="F9" s="13" t="s">
        <v>752</v>
      </c>
      <c r="G9" s="13" t="s">
        <v>764</v>
      </c>
      <c r="H9" s="13" t="s">
        <v>754</v>
      </c>
      <c r="I9" s="13" t="s">
        <v>765</v>
      </c>
      <c r="J9" s="13" t="s">
        <v>756</v>
      </c>
      <c r="K9" s="13" t="s">
        <v>766</v>
      </c>
      <c r="L9" s="13" t="s">
        <v>758</v>
      </c>
      <c r="M9" s="13" t="s">
        <v>767</v>
      </c>
      <c r="N9" s="13" t="s">
        <v>759</v>
      </c>
    </row>
    <row r="10" spans="1:14" ht="15">
      <c r="A10" s="85" t="s">
        <v>272</v>
      </c>
      <c r="B10" s="85">
        <v>2</v>
      </c>
      <c r="C10" s="85"/>
      <c r="D10" s="85"/>
      <c r="E10" s="85" t="s">
        <v>272</v>
      </c>
      <c r="F10" s="85">
        <v>2</v>
      </c>
      <c r="G10" s="85" t="s">
        <v>270</v>
      </c>
      <c r="H10" s="85">
        <v>1</v>
      </c>
      <c r="I10" s="85" t="s">
        <v>269</v>
      </c>
      <c r="J10" s="85">
        <v>1</v>
      </c>
      <c r="K10" s="85" t="s">
        <v>268</v>
      </c>
      <c r="L10" s="85">
        <v>1</v>
      </c>
      <c r="M10" s="85" t="s">
        <v>271</v>
      </c>
      <c r="N10" s="85">
        <v>1</v>
      </c>
    </row>
    <row r="11" spans="1:14" ht="15">
      <c r="A11" s="85" t="s">
        <v>271</v>
      </c>
      <c r="B11" s="85">
        <v>1</v>
      </c>
      <c r="C11" s="85"/>
      <c r="D11" s="85"/>
      <c r="E11" s="85"/>
      <c r="F11" s="85"/>
      <c r="G11" s="85"/>
      <c r="H11" s="85"/>
      <c r="I11" s="85"/>
      <c r="J11" s="85"/>
      <c r="K11" s="85"/>
      <c r="L11" s="85"/>
      <c r="M11" s="85"/>
      <c r="N11" s="85"/>
    </row>
    <row r="12" spans="1:14" ht="15">
      <c r="A12" s="85" t="s">
        <v>270</v>
      </c>
      <c r="B12" s="85">
        <v>1</v>
      </c>
      <c r="C12" s="85"/>
      <c r="D12" s="85"/>
      <c r="E12" s="85"/>
      <c r="F12" s="85"/>
      <c r="G12" s="85"/>
      <c r="H12" s="85"/>
      <c r="I12" s="85"/>
      <c r="J12" s="85"/>
      <c r="K12" s="85"/>
      <c r="L12" s="85"/>
      <c r="M12" s="85"/>
      <c r="N12" s="85"/>
    </row>
    <row r="13" spans="1:14" ht="15">
      <c r="A13" s="85" t="s">
        <v>269</v>
      </c>
      <c r="B13" s="85">
        <v>1</v>
      </c>
      <c r="C13" s="85"/>
      <c r="D13" s="85"/>
      <c r="E13" s="85"/>
      <c r="F13" s="85"/>
      <c r="G13" s="85"/>
      <c r="H13" s="85"/>
      <c r="I13" s="85"/>
      <c r="J13" s="85"/>
      <c r="K13" s="85"/>
      <c r="L13" s="85"/>
      <c r="M13" s="85"/>
      <c r="N13" s="85"/>
    </row>
    <row r="14" spans="1:14" ht="15">
      <c r="A14" s="85" t="s">
        <v>268</v>
      </c>
      <c r="B14" s="85">
        <v>1</v>
      </c>
      <c r="C14" s="85"/>
      <c r="D14" s="85"/>
      <c r="E14" s="85"/>
      <c r="F14" s="85"/>
      <c r="G14" s="85"/>
      <c r="H14" s="85"/>
      <c r="I14" s="85"/>
      <c r="J14" s="85"/>
      <c r="K14" s="85"/>
      <c r="L14" s="85"/>
      <c r="M14" s="85"/>
      <c r="N14" s="85"/>
    </row>
    <row r="17" spans="1:14" ht="15" customHeight="1">
      <c r="A17" s="13" t="s">
        <v>769</v>
      </c>
      <c r="B17" s="13" t="s">
        <v>747</v>
      </c>
      <c r="C17" s="13" t="s">
        <v>778</v>
      </c>
      <c r="D17" s="13" t="s">
        <v>750</v>
      </c>
      <c r="E17" s="13" t="s">
        <v>780</v>
      </c>
      <c r="F17" s="13" t="s">
        <v>752</v>
      </c>
      <c r="G17" s="13" t="s">
        <v>784</v>
      </c>
      <c r="H17" s="13" t="s">
        <v>754</v>
      </c>
      <c r="I17" s="13" t="s">
        <v>785</v>
      </c>
      <c r="J17" s="13" t="s">
        <v>756</v>
      </c>
      <c r="K17" s="85" t="s">
        <v>786</v>
      </c>
      <c r="L17" s="85" t="s">
        <v>758</v>
      </c>
      <c r="M17" s="13" t="s">
        <v>787</v>
      </c>
      <c r="N17" s="13" t="s">
        <v>759</v>
      </c>
    </row>
    <row r="18" spans="1:14" ht="15">
      <c r="A18" s="85" t="s">
        <v>276</v>
      </c>
      <c r="B18" s="85">
        <v>10</v>
      </c>
      <c r="C18" s="85" t="s">
        <v>276</v>
      </c>
      <c r="D18" s="85">
        <v>8</v>
      </c>
      <c r="E18" s="85" t="s">
        <v>773</v>
      </c>
      <c r="F18" s="85">
        <v>2</v>
      </c>
      <c r="G18" s="85" t="s">
        <v>274</v>
      </c>
      <c r="H18" s="85">
        <v>1</v>
      </c>
      <c r="I18" s="85" t="s">
        <v>274</v>
      </c>
      <c r="J18" s="85">
        <v>1</v>
      </c>
      <c r="K18" s="85"/>
      <c r="L18" s="85"/>
      <c r="M18" s="85" t="s">
        <v>276</v>
      </c>
      <c r="N18" s="85">
        <v>2</v>
      </c>
    </row>
    <row r="19" spans="1:14" ht="15">
      <c r="A19" s="85" t="s">
        <v>770</v>
      </c>
      <c r="B19" s="85">
        <v>6</v>
      </c>
      <c r="C19" s="85" t="s">
        <v>771</v>
      </c>
      <c r="D19" s="85">
        <v>5</v>
      </c>
      <c r="E19" s="85" t="s">
        <v>774</v>
      </c>
      <c r="F19" s="85">
        <v>2</v>
      </c>
      <c r="G19" s="85"/>
      <c r="H19" s="85"/>
      <c r="I19" s="85"/>
      <c r="J19" s="85"/>
      <c r="K19" s="85"/>
      <c r="L19" s="85"/>
      <c r="M19" s="85" t="s">
        <v>788</v>
      </c>
      <c r="N19" s="85">
        <v>1</v>
      </c>
    </row>
    <row r="20" spans="1:14" ht="15">
      <c r="A20" s="85" t="s">
        <v>771</v>
      </c>
      <c r="B20" s="85">
        <v>5</v>
      </c>
      <c r="C20" s="85" t="s">
        <v>772</v>
      </c>
      <c r="D20" s="85">
        <v>4</v>
      </c>
      <c r="E20" s="85" t="s">
        <v>775</v>
      </c>
      <c r="F20" s="85">
        <v>2</v>
      </c>
      <c r="G20" s="85"/>
      <c r="H20" s="85"/>
      <c r="I20" s="85"/>
      <c r="J20" s="85"/>
      <c r="K20" s="85"/>
      <c r="L20" s="85"/>
      <c r="M20" s="85" t="s">
        <v>789</v>
      </c>
      <c r="N20" s="85">
        <v>1</v>
      </c>
    </row>
    <row r="21" spans="1:14" ht="15">
      <c r="A21" s="85" t="s">
        <v>772</v>
      </c>
      <c r="B21" s="85">
        <v>4</v>
      </c>
      <c r="C21" s="85" t="s">
        <v>770</v>
      </c>
      <c r="D21" s="85">
        <v>4</v>
      </c>
      <c r="E21" s="85" t="s">
        <v>776</v>
      </c>
      <c r="F21" s="85">
        <v>2</v>
      </c>
      <c r="G21" s="85"/>
      <c r="H21" s="85"/>
      <c r="I21" s="85"/>
      <c r="J21" s="85"/>
      <c r="K21" s="85"/>
      <c r="L21" s="85"/>
      <c r="M21" s="85"/>
      <c r="N21" s="85"/>
    </row>
    <row r="22" spans="1:14" ht="15">
      <c r="A22" s="85" t="s">
        <v>274</v>
      </c>
      <c r="B22" s="85">
        <v>3</v>
      </c>
      <c r="C22" s="85" t="s">
        <v>242</v>
      </c>
      <c r="D22" s="85">
        <v>1</v>
      </c>
      <c r="E22" s="85" t="s">
        <v>770</v>
      </c>
      <c r="F22" s="85">
        <v>2</v>
      </c>
      <c r="G22" s="85"/>
      <c r="H22" s="85"/>
      <c r="I22" s="85"/>
      <c r="J22" s="85"/>
      <c r="K22" s="85"/>
      <c r="L22" s="85"/>
      <c r="M22" s="85"/>
      <c r="N22" s="85"/>
    </row>
    <row r="23" spans="1:14" ht="15">
      <c r="A23" s="85" t="s">
        <v>773</v>
      </c>
      <c r="B23" s="85">
        <v>2</v>
      </c>
      <c r="C23" s="85" t="s">
        <v>779</v>
      </c>
      <c r="D23" s="85">
        <v>1</v>
      </c>
      <c r="E23" s="85" t="s">
        <v>777</v>
      </c>
      <c r="F23" s="85">
        <v>2</v>
      </c>
      <c r="G23" s="85"/>
      <c r="H23" s="85"/>
      <c r="I23" s="85"/>
      <c r="J23" s="85"/>
      <c r="K23" s="85"/>
      <c r="L23" s="85"/>
      <c r="M23" s="85"/>
      <c r="N23" s="85"/>
    </row>
    <row r="24" spans="1:14" ht="15">
      <c r="A24" s="85" t="s">
        <v>774</v>
      </c>
      <c r="B24" s="85">
        <v>2</v>
      </c>
      <c r="C24" s="85" t="s">
        <v>274</v>
      </c>
      <c r="D24" s="85">
        <v>1</v>
      </c>
      <c r="E24" s="85" t="s">
        <v>781</v>
      </c>
      <c r="F24" s="85">
        <v>2</v>
      </c>
      <c r="G24" s="85"/>
      <c r="H24" s="85"/>
      <c r="I24" s="85"/>
      <c r="J24" s="85"/>
      <c r="K24" s="85"/>
      <c r="L24" s="85"/>
      <c r="M24" s="85"/>
      <c r="N24" s="85"/>
    </row>
    <row r="25" spans="1:14" ht="15">
      <c r="A25" s="85" t="s">
        <v>775</v>
      </c>
      <c r="B25" s="85">
        <v>2</v>
      </c>
      <c r="C25" s="85"/>
      <c r="D25" s="85"/>
      <c r="E25" s="85" t="s">
        <v>782</v>
      </c>
      <c r="F25" s="85">
        <v>1</v>
      </c>
      <c r="G25" s="85"/>
      <c r="H25" s="85"/>
      <c r="I25" s="85"/>
      <c r="J25" s="85"/>
      <c r="K25" s="85"/>
      <c r="L25" s="85"/>
      <c r="M25" s="85"/>
      <c r="N25" s="85"/>
    </row>
    <row r="26" spans="1:14" ht="15">
      <c r="A26" s="85" t="s">
        <v>776</v>
      </c>
      <c r="B26" s="85">
        <v>2</v>
      </c>
      <c r="C26" s="85"/>
      <c r="D26" s="85"/>
      <c r="E26" s="85" t="s">
        <v>783</v>
      </c>
      <c r="F26" s="85">
        <v>1</v>
      </c>
      <c r="G26" s="85"/>
      <c r="H26" s="85"/>
      <c r="I26" s="85"/>
      <c r="J26" s="85"/>
      <c r="K26" s="85"/>
      <c r="L26" s="85"/>
      <c r="M26" s="85"/>
      <c r="N26" s="85"/>
    </row>
    <row r="27" spans="1:14" ht="15">
      <c r="A27" s="85" t="s">
        <v>777</v>
      </c>
      <c r="B27" s="85">
        <v>2</v>
      </c>
      <c r="C27" s="85"/>
      <c r="D27" s="85"/>
      <c r="E27" s="85" t="s">
        <v>238</v>
      </c>
      <c r="F27" s="85">
        <v>1</v>
      </c>
      <c r="G27" s="85"/>
      <c r="H27" s="85"/>
      <c r="I27" s="85"/>
      <c r="J27" s="85"/>
      <c r="K27" s="85"/>
      <c r="L27" s="85"/>
      <c r="M27" s="85"/>
      <c r="N27" s="85"/>
    </row>
    <row r="30" spans="1:14" ht="15" customHeight="1">
      <c r="A30" s="13" t="s">
        <v>794</v>
      </c>
      <c r="B30" s="13" t="s">
        <v>747</v>
      </c>
      <c r="C30" s="13" t="s">
        <v>803</v>
      </c>
      <c r="D30" s="13" t="s">
        <v>750</v>
      </c>
      <c r="E30" s="13" t="s">
        <v>808</v>
      </c>
      <c r="F30" s="13" t="s">
        <v>752</v>
      </c>
      <c r="G30" s="85" t="s">
        <v>817</v>
      </c>
      <c r="H30" s="85" t="s">
        <v>754</v>
      </c>
      <c r="I30" s="13" t="s">
        <v>818</v>
      </c>
      <c r="J30" s="13" t="s">
        <v>756</v>
      </c>
      <c r="K30" s="13" t="s">
        <v>829</v>
      </c>
      <c r="L30" s="13" t="s">
        <v>758</v>
      </c>
      <c r="M30" s="13" t="s">
        <v>838</v>
      </c>
      <c r="N30" s="13" t="s">
        <v>759</v>
      </c>
    </row>
    <row r="31" spans="1:14" ht="15">
      <c r="A31" s="93" t="s">
        <v>795</v>
      </c>
      <c r="B31" s="93">
        <v>25</v>
      </c>
      <c r="C31" s="93" t="s">
        <v>800</v>
      </c>
      <c r="D31" s="93">
        <v>34</v>
      </c>
      <c r="E31" s="93" t="s">
        <v>801</v>
      </c>
      <c r="F31" s="93">
        <v>33</v>
      </c>
      <c r="G31" s="93"/>
      <c r="H31" s="93"/>
      <c r="I31" s="93" t="s">
        <v>819</v>
      </c>
      <c r="J31" s="93">
        <v>2</v>
      </c>
      <c r="K31" s="93" t="s">
        <v>802</v>
      </c>
      <c r="L31" s="93">
        <v>6</v>
      </c>
      <c r="M31" s="93" t="s">
        <v>839</v>
      </c>
      <c r="N31" s="93">
        <v>2</v>
      </c>
    </row>
    <row r="32" spans="1:14" ht="15">
      <c r="A32" s="93" t="s">
        <v>796</v>
      </c>
      <c r="B32" s="93">
        <v>1</v>
      </c>
      <c r="C32" s="93" t="s">
        <v>242</v>
      </c>
      <c r="D32" s="93">
        <v>19</v>
      </c>
      <c r="E32" s="93" t="s">
        <v>809</v>
      </c>
      <c r="F32" s="93">
        <v>11</v>
      </c>
      <c r="G32" s="93"/>
      <c r="H32" s="93"/>
      <c r="I32" s="93" t="s">
        <v>820</v>
      </c>
      <c r="J32" s="93">
        <v>2</v>
      </c>
      <c r="K32" s="93" t="s">
        <v>216</v>
      </c>
      <c r="L32" s="93">
        <v>3</v>
      </c>
      <c r="M32" s="93" t="s">
        <v>782</v>
      </c>
      <c r="N32" s="93">
        <v>2</v>
      </c>
    </row>
    <row r="33" spans="1:14" ht="15">
      <c r="A33" s="93" t="s">
        <v>797</v>
      </c>
      <c r="B33" s="93">
        <v>0</v>
      </c>
      <c r="C33" s="93" t="s">
        <v>804</v>
      </c>
      <c r="D33" s="93">
        <v>15</v>
      </c>
      <c r="E33" s="93" t="s">
        <v>810</v>
      </c>
      <c r="F33" s="93">
        <v>11</v>
      </c>
      <c r="G33" s="93"/>
      <c r="H33" s="93"/>
      <c r="I33" s="93" t="s">
        <v>821</v>
      </c>
      <c r="J33" s="93">
        <v>2</v>
      </c>
      <c r="K33" s="93" t="s">
        <v>830</v>
      </c>
      <c r="L33" s="93">
        <v>3</v>
      </c>
      <c r="M33" s="93"/>
      <c r="N33" s="93"/>
    </row>
    <row r="34" spans="1:14" ht="15">
      <c r="A34" s="93" t="s">
        <v>798</v>
      </c>
      <c r="B34" s="93">
        <v>1239</v>
      </c>
      <c r="C34" s="93" t="s">
        <v>244</v>
      </c>
      <c r="D34" s="93">
        <v>15</v>
      </c>
      <c r="E34" s="93" t="s">
        <v>811</v>
      </c>
      <c r="F34" s="93">
        <v>11</v>
      </c>
      <c r="G34" s="93"/>
      <c r="H34" s="93"/>
      <c r="I34" s="93" t="s">
        <v>822</v>
      </c>
      <c r="J34" s="93">
        <v>2</v>
      </c>
      <c r="K34" s="93" t="s">
        <v>831</v>
      </c>
      <c r="L34" s="93">
        <v>3</v>
      </c>
      <c r="M34" s="93"/>
      <c r="N34" s="93"/>
    </row>
    <row r="35" spans="1:14" ht="15">
      <c r="A35" s="93" t="s">
        <v>799</v>
      </c>
      <c r="B35" s="93">
        <v>1265</v>
      </c>
      <c r="C35" s="93" t="s">
        <v>240</v>
      </c>
      <c r="D35" s="93">
        <v>15</v>
      </c>
      <c r="E35" s="93" t="s">
        <v>812</v>
      </c>
      <c r="F35" s="93">
        <v>11</v>
      </c>
      <c r="G35" s="93"/>
      <c r="H35" s="93"/>
      <c r="I35" s="93" t="s">
        <v>823</v>
      </c>
      <c r="J35" s="93">
        <v>2</v>
      </c>
      <c r="K35" s="93" t="s">
        <v>832</v>
      </c>
      <c r="L35" s="93">
        <v>3</v>
      </c>
      <c r="M35" s="93"/>
      <c r="N35" s="93"/>
    </row>
    <row r="36" spans="1:14" ht="15">
      <c r="A36" s="93" t="s">
        <v>800</v>
      </c>
      <c r="B36" s="93">
        <v>45</v>
      </c>
      <c r="C36" s="93" t="s">
        <v>805</v>
      </c>
      <c r="D36" s="93">
        <v>15</v>
      </c>
      <c r="E36" s="93" t="s">
        <v>813</v>
      </c>
      <c r="F36" s="93">
        <v>11</v>
      </c>
      <c r="G36" s="93"/>
      <c r="H36" s="93"/>
      <c r="I36" s="93" t="s">
        <v>824</v>
      </c>
      <c r="J36" s="93">
        <v>2</v>
      </c>
      <c r="K36" s="93" t="s">
        <v>833</v>
      </c>
      <c r="L36" s="93">
        <v>3</v>
      </c>
      <c r="M36" s="93"/>
      <c r="N36" s="93"/>
    </row>
    <row r="37" spans="1:14" ht="15">
      <c r="A37" s="93" t="s">
        <v>801</v>
      </c>
      <c r="B37" s="93">
        <v>37</v>
      </c>
      <c r="C37" s="93" t="s">
        <v>806</v>
      </c>
      <c r="D37" s="93">
        <v>12</v>
      </c>
      <c r="E37" s="93" t="s">
        <v>814</v>
      </c>
      <c r="F37" s="93">
        <v>11</v>
      </c>
      <c r="G37" s="93"/>
      <c r="H37" s="93"/>
      <c r="I37" s="93" t="s">
        <v>825</v>
      </c>
      <c r="J37" s="93">
        <v>2</v>
      </c>
      <c r="K37" s="93" t="s">
        <v>834</v>
      </c>
      <c r="L37" s="93">
        <v>3</v>
      </c>
      <c r="M37" s="93"/>
      <c r="N37" s="93"/>
    </row>
    <row r="38" spans="1:14" ht="15">
      <c r="A38" s="93" t="s">
        <v>276</v>
      </c>
      <c r="B38" s="93">
        <v>25</v>
      </c>
      <c r="C38" s="93" t="s">
        <v>807</v>
      </c>
      <c r="D38" s="93">
        <v>11</v>
      </c>
      <c r="E38" s="93" t="s">
        <v>800</v>
      </c>
      <c r="F38" s="93">
        <v>11</v>
      </c>
      <c r="G38" s="93"/>
      <c r="H38" s="93"/>
      <c r="I38" s="93" t="s">
        <v>826</v>
      </c>
      <c r="J38" s="93">
        <v>2</v>
      </c>
      <c r="K38" s="93" t="s">
        <v>835</v>
      </c>
      <c r="L38" s="93">
        <v>3</v>
      </c>
      <c r="M38" s="93"/>
      <c r="N38" s="93"/>
    </row>
    <row r="39" spans="1:14" ht="15">
      <c r="A39" s="93" t="s">
        <v>242</v>
      </c>
      <c r="B39" s="93">
        <v>19</v>
      </c>
      <c r="C39" s="93" t="s">
        <v>772</v>
      </c>
      <c r="D39" s="93">
        <v>11</v>
      </c>
      <c r="E39" s="93" t="s">
        <v>815</v>
      </c>
      <c r="F39" s="93">
        <v>11</v>
      </c>
      <c r="G39" s="93"/>
      <c r="H39" s="93"/>
      <c r="I39" s="93" t="s">
        <v>827</v>
      </c>
      <c r="J39" s="93">
        <v>2</v>
      </c>
      <c r="K39" s="93" t="s">
        <v>836</v>
      </c>
      <c r="L39" s="93">
        <v>3</v>
      </c>
      <c r="M39" s="93"/>
      <c r="N39" s="93"/>
    </row>
    <row r="40" spans="1:14" ht="15">
      <c r="A40" s="93" t="s">
        <v>802</v>
      </c>
      <c r="B40" s="93">
        <v>18</v>
      </c>
      <c r="C40" s="93" t="s">
        <v>276</v>
      </c>
      <c r="D40" s="93">
        <v>11</v>
      </c>
      <c r="E40" s="93" t="s">
        <v>816</v>
      </c>
      <c r="F40" s="93">
        <v>11</v>
      </c>
      <c r="G40" s="93"/>
      <c r="H40" s="93"/>
      <c r="I40" s="93" t="s">
        <v>828</v>
      </c>
      <c r="J40" s="93">
        <v>2</v>
      </c>
      <c r="K40" s="93" t="s">
        <v>837</v>
      </c>
      <c r="L40" s="93">
        <v>3</v>
      </c>
      <c r="M40" s="93"/>
      <c r="N40" s="93"/>
    </row>
    <row r="43" spans="1:14" ht="15" customHeight="1">
      <c r="A43" s="13" t="s">
        <v>846</v>
      </c>
      <c r="B43" s="13" t="s">
        <v>747</v>
      </c>
      <c r="C43" s="13" t="s">
        <v>857</v>
      </c>
      <c r="D43" s="13" t="s">
        <v>750</v>
      </c>
      <c r="E43" s="13" t="s">
        <v>859</v>
      </c>
      <c r="F43" s="13" t="s">
        <v>752</v>
      </c>
      <c r="G43" s="85" t="s">
        <v>870</v>
      </c>
      <c r="H43" s="85" t="s">
        <v>754</v>
      </c>
      <c r="I43" s="13" t="s">
        <v>871</v>
      </c>
      <c r="J43" s="13" t="s">
        <v>756</v>
      </c>
      <c r="K43" s="13" t="s">
        <v>882</v>
      </c>
      <c r="L43" s="13" t="s">
        <v>758</v>
      </c>
      <c r="M43" s="85" t="s">
        <v>893</v>
      </c>
      <c r="N43" s="85" t="s">
        <v>759</v>
      </c>
    </row>
    <row r="44" spans="1:14" ht="15">
      <c r="A44" s="93" t="s">
        <v>847</v>
      </c>
      <c r="B44" s="93">
        <v>12</v>
      </c>
      <c r="C44" s="93" t="s">
        <v>848</v>
      </c>
      <c r="D44" s="93">
        <v>11</v>
      </c>
      <c r="E44" s="93" t="s">
        <v>860</v>
      </c>
      <c r="F44" s="93">
        <v>11</v>
      </c>
      <c r="G44" s="93"/>
      <c r="H44" s="93"/>
      <c r="I44" s="93" t="s">
        <v>872</v>
      </c>
      <c r="J44" s="93">
        <v>2</v>
      </c>
      <c r="K44" s="93" t="s">
        <v>883</v>
      </c>
      <c r="L44" s="93">
        <v>3</v>
      </c>
      <c r="M44" s="93"/>
      <c r="N44" s="93"/>
    </row>
    <row r="45" spans="1:14" ht="15">
      <c r="A45" s="93" t="s">
        <v>848</v>
      </c>
      <c r="B45" s="93">
        <v>11</v>
      </c>
      <c r="C45" s="93" t="s">
        <v>849</v>
      </c>
      <c r="D45" s="93">
        <v>11</v>
      </c>
      <c r="E45" s="93" t="s">
        <v>861</v>
      </c>
      <c r="F45" s="93">
        <v>11</v>
      </c>
      <c r="G45" s="93"/>
      <c r="H45" s="93"/>
      <c r="I45" s="93" t="s">
        <v>873</v>
      </c>
      <c r="J45" s="93">
        <v>2</v>
      </c>
      <c r="K45" s="93" t="s">
        <v>884</v>
      </c>
      <c r="L45" s="93">
        <v>3</v>
      </c>
      <c r="M45" s="93"/>
      <c r="N45" s="93"/>
    </row>
    <row r="46" spans="1:14" ht="15">
      <c r="A46" s="93" t="s">
        <v>849</v>
      </c>
      <c r="B46" s="93">
        <v>11</v>
      </c>
      <c r="C46" s="93" t="s">
        <v>850</v>
      </c>
      <c r="D46" s="93">
        <v>11</v>
      </c>
      <c r="E46" s="93" t="s">
        <v>862</v>
      </c>
      <c r="F46" s="93">
        <v>11</v>
      </c>
      <c r="G46" s="93"/>
      <c r="H46" s="93"/>
      <c r="I46" s="93" t="s">
        <v>874</v>
      </c>
      <c r="J46" s="93">
        <v>2</v>
      </c>
      <c r="K46" s="93" t="s">
        <v>885</v>
      </c>
      <c r="L46" s="93">
        <v>3</v>
      </c>
      <c r="M46" s="93"/>
      <c r="N46" s="93"/>
    </row>
    <row r="47" spans="1:14" ht="15">
      <c r="A47" s="93" t="s">
        <v>850</v>
      </c>
      <c r="B47" s="93">
        <v>11</v>
      </c>
      <c r="C47" s="93" t="s">
        <v>851</v>
      </c>
      <c r="D47" s="93">
        <v>11</v>
      </c>
      <c r="E47" s="93" t="s">
        <v>863</v>
      </c>
      <c r="F47" s="93">
        <v>11</v>
      </c>
      <c r="G47" s="93"/>
      <c r="H47" s="93"/>
      <c r="I47" s="93" t="s">
        <v>875</v>
      </c>
      <c r="J47" s="93">
        <v>2</v>
      </c>
      <c r="K47" s="93" t="s">
        <v>886</v>
      </c>
      <c r="L47" s="93">
        <v>3</v>
      </c>
      <c r="M47" s="93"/>
      <c r="N47" s="93"/>
    </row>
    <row r="48" spans="1:14" ht="15">
      <c r="A48" s="93" t="s">
        <v>851</v>
      </c>
      <c r="B48" s="93">
        <v>11</v>
      </c>
      <c r="C48" s="93" t="s">
        <v>852</v>
      </c>
      <c r="D48" s="93">
        <v>11</v>
      </c>
      <c r="E48" s="93" t="s">
        <v>864</v>
      </c>
      <c r="F48" s="93">
        <v>11</v>
      </c>
      <c r="G48" s="93"/>
      <c r="H48" s="93"/>
      <c r="I48" s="93" t="s">
        <v>876</v>
      </c>
      <c r="J48" s="93">
        <v>2</v>
      </c>
      <c r="K48" s="93" t="s">
        <v>887</v>
      </c>
      <c r="L48" s="93">
        <v>3</v>
      </c>
      <c r="M48" s="93"/>
      <c r="N48" s="93"/>
    </row>
    <row r="49" spans="1:14" ht="15">
      <c r="A49" s="93" t="s">
        <v>852</v>
      </c>
      <c r="B49" s="93">
        <v>11</v>
      </c>
      <c r="C49" s="93" t="s">
        <v>853</v>
      </c>
      <c r="D49" s="93">
        <v>11</v>
      </c>
      <c r="E49" s="93" t="s">
        <v>865</v>
      </c>
      <c r="F49" s="93">
        <v>11</v>
      </c>
      <c r="G49" s="93"/>
      <c r="H49" s="93"/>
      <c r="I49" s="93" t="s">
        <v>877</v>
      </c>
      <c r="J49" s="93">
        <v>2</v>
      </c>
      <c r="K49" s="93" t="s">
        <v>888</v>
      </c>
      <c r="L49" s="93">
        <v>3</v>
      </c>
      <c r="M49" s="93"/>
      <c r="N49" s="93"/>
    </row>
    <row r="50" spans="1:14" ht="15">
      <c r="A50" s="93" t="s">
        <v>853</v>
      </c>
      <c r="B50" s="93">
        <v>11</v>
      </c>
      <c r="C50" s="93" t="s">
        <v>854</v>
      </c>
      <c r="D50" s="93">
        <v>11</v>
      </c>
      <c r="E50" s="93" t="s">
        <v>866</v>
      </c>
      <c r="F50" s="93">
        <v>11</v>
      </c>
      <c r="G50" s="93"/>
      <c r="H50" s="93"/>
      <c r="I50" s="93" t="s">
        <v>878</v>
      </c>
      <c r="J50" s="93">
        <v>2</v>
      </c>
      <c r="K50" s="93" t="s">
        <v>889</v>
      </c>
      <c r="L50" s="93">
        <v>3</v>
      </c>
      <c r="M50" s="93"/>
      <c r="N50" s="93"/>
    </row>
    <row r="51" spans="1:14" ht="15">
      <c r="A51" s="93" t="s">
        <v>854</v>
      </c>
      <c r="B51" s="93">
        <v>11</v>
      </c>
      <c r="C51" s="93" t="s">
        <v>855</v>
      </c>
      <c r="D51" s="93">
        <v>11</v>
      </c>
      <c r="E51" s="93" t="s">
        <v>867</v>
      </c>
      <c r="F51" s="93">
        <v>11</v>
      </c>
      <c r="G51" s="93"/>
      <c r="H51" s="93"/>
      <c r="I51" s="93" t="s">
        <v>879</v>
      </c>
      <c r="J51" s="93">
        <v>2</v>
      </c>
      <c r="K51" s="93" t="s">
        <v>890</v>
      </c>
      <c r="L51" s="93">
        <v>3</v>
      </c>
      <c r="M51" s="93"/>
      <c r="N51" s="93"/>
    </row>
    <row r="52" spans="1:14" ht="15">
      <c r="A52" s="93" t="s">
        <v>855</v>
      </c>
      <c r="B52" s="93">
        <v>11</v>
      </c>
      <c r="C52" s="93" t="s">
        <v>856</v>
      </c>
      <c r="D52" s="93">
        <v>11</v>
      </c>
      <c r="E52" s="93" t="s">
        <v>868</v>
      </c>
      <c r="F52" s="93">
        <v>11</v>
      </c>
      <c r="G52" s="93"/>
      <c r="H52" s="93"/>
      <c r="I52" s="93" t="s">
        <v>880</v>
      </c>
      <c r="J52" s="93">
        <v>2</v>
      </c>
      <c r="K52" s="93" t="s">
        <v>891</v>
      </c>
      <c r="L52" s="93">
        <v>3</v>
      </c>
      <c r="M52" s="93"/>
      <c r="N52" s="93"/>
    </row>
    <row r="53" spans="1:14" ht="15">
      <c r="A53" s="93" t="s">
        <v>856</v>
      </c>
      <c r="B53" s="93">
        <v>11</v>
      </c>
      <c r="C53" s="93" t="s">
        <v>858</v>
      </c>
      <c r="D53" s="93">
        <v>11</v>
      </c>
      <c r="E53" s="93" t="s">
        <v>869</v>
      </c>
      <c r="F53" s="93">
        <v>11</v>
      </c>
      <c r="G53" s="93"/>
      <c r="H53" s="93"/>
      <c r="I53" s="93" t="s">
        <v>881</v>
      </c>
      <c r="J53" s="93">
        <v>2</v>
      </c>
      <c r="K53" s="93" t="s">
        <v>892</v>
      </c>
      <c r="L53" s="93">
        <v>3</v>
      </c>
      <c r="M53" s="93"/>
      <c r="N53" s="93"/>
    </row>
    <row r="56" spans="1:14" ht="15" customHeight="1">
      <c r="A56" s="85" t="s">
        <v>899</v>
      </c>
      <c r="B56" s="85" t="s">
        <v>747</v>
      </c>
      <c r="C56" s="85" t="s">
        <v>901</v>
      </c>
      <c r="D56" s="85" t="s">
        <v>750</v>
      </c>
      <c r="E56" s="85" t="s">
        <v>902</v>
      </c>
      <c r="F56" s="85" t="s">
        <v>752</v>
      </c>
      <c r="G56" s="85" t="s">
        <v>905</v>
      </c>
      <c r="H56" s="85" t="s">
        <v>754</v>
      </c>
      <c r="I56" s="85" t="s">
        <v>907</v>
      </c>
      <c r="J56" s="85" t="s">
        <v>756</v>
      </c>
      <c r="K56" s="85" t="s">
        <v>909</v>
      </c>
      <c r="L56" s="85" t="s">
        <v>758</v>
      </c>
      <c r="M56" s="85" t="s">
        <v>911</v>
      </c>
      <c r="N56" s="85" t="s">
        <v>759</v>
      </c>
    </row>
    <row r="57" spans="1:14" ht="15">
      <c r="A57" s="85"/>
      <c r="B57" s="85"/>
      <c r="C57" s="85"/>
      <c r="D57" s="85"/>
      <c r="E57" s="85"/>
      <c r="F57" s="85"/>
      <c r="G57" s="85"/>
      <c r="H57" s="85"/>
      <c r="I57" s="85"/>
      <c r="J57" s="85"/>
      <c r="K57" s="85"/>
      <c r="L57" s="85"/>
      <c r="M57" s="85"/>
      <c r="N57" s="85"/>
    </row>
    <row r="59" spans="1:14" ht="15" customHeight="1">
      <c r="A59" s="13" t="s">
        <v>900</v>
      </c>
      <c r="B59" s="13" t="s">
        <v>747</v>
      </c>
      <c r="C59" s="13" t="s">
        <v>903</v>
      </c>
      <c r="D59" s="13" t="s">
        <v>750</v>
      </c>
      <c r="E59" s="13" t="s">
        <v>904</v>
      </c>
      <c r="F59" s="13" t="s">
        <v>752</v>
      </c>
      <c r="G59" s="13" t="s">
        <v>906</v>
      </c>
      <c r="H59" s="13" t="s">
        <v>754</v>
      </c>
      <c r="I59" s="13" t="s">
        <v>908</v>
      </c>
      <c r="J59" s="13" t="s">
        <v>756</v>
      </c>
      <c r="K59" s="13" t="s">
        <v>910</v>
      </c>
      <c r="L59" s="13" t="s">
        <v>758</v>
      </c>
      <c r="M59" s="85" t="s">
        <v>912</v>
      </c>
      <c r="N59" s="85" t="s">
        <v>759</v>
      </c>
    </row>
    <row r="60" spans="1:14" ht="15">
      <c r="A60" s="85" t="s">
        <v>242</v>
      </c>
      <c r="B60" s="85">
        <v>19</v>
      </c>
      <c r="C60" s="85" t="s">
        <v>242</v>
      </c>
      <c r="D60" s="85">
        <v>19</v>
      </c>
      <c r="E60" s="85" t="s">
        <v>238</v>
      </c>
      <c r="F60" s="85">
        <v>1</v>
      </c>
      <c r="G60" s="85" t="s">
        <v>249</v>
      </c>
      <c r="H60" s="85">
        <v>1</v>
      </c>
      <c r="I60" s="85" t="s">
        <v>246</v>
      </c>
      <c r="J60" s="85">
        <v>2</v>
      </c>
      <c r="K60" s="85" t="s">
        <v>216</v>
      </c>
      <c r="L60" s="85">
        <v>3</v>
      </c>
      <c r="M60" s="85"/>
      <c r="N60" s="85"/>
    </row>
    <row r="61" spans="1:14" ht="15">
      <c r="A61" s="85" t="s">
        <v>244</v>
      </c>
      <c r="B61" s="85">
        <v>16</v>
      </c>
      <c r="C61" s="85" t="s">
        <v>244</v>
      </c>
      <c r="D61" s="85">
        <v>15</v>
      </c>
      <c r="E61" s="85" t="s">
        <v>234</v>
      </c>
      <c r="F61" s="85">
        <v>1</v>
      </c>
      <c r="G61" s="85" t="s">
        <v>226</v>
      </c>
      <c r="H61" s="85">
        <v>1</v>
      </c>
      <c r="I61" s="85" t="s">
        <v>245</v>
      </c>
      <c r="J61" s="85">
        <v>2</v>
      </c>
      <c r="K61" s="85" t="s">
        <v>215</v>
      </c>
      <c r="L61" s="85">
        <v>3</v>
      </c>
      <c r="M61" s="85"/>
      <c r="N61" s="85"/>
    </row>
    <row r="62" spans="1:14" ht="15">
      <c r="A62" s="85" t="s">
        <v>240</v>
      </c>
      <c r="B62" s="85">
        <v>15</v>
      </c>
      <c r="C62" s="85" t="s">
        <v>240</v>
      </c>
      <c r="D62" s="85">
        <v>15</v>
      </c>
      <c r="E62" s="85"/>
      <c r="F62" s="85"/>
      <c r="G62" s="85" t="s">
        <v>248</v>
      </c>
      <c r="H62" s="85">
        <v>1</v>
      </c>
      <c r="I62" s="85"/>
      <c r="J62" s="85"/>
      <c r="K62" s="85"/>
      <c r="L62" s="85"/>
      <c r="M62" s="85"/>
      <c r="N62" s="85"/>
    </row>
    <row r="63" spans="1:14" ht="15">
      <c r="A63" s="85" t="s">
        <v>216</v>
      </c>
      <c r="B63" s="85">
        <v>3</v>
      </c>
      <c r="C63" s="85"/>
      <c r="D63" s="85"/>
      <c r="E63" s="85"/>
      <c r="F63" s="85"/>
      <c r="G63" s="85" t="s">
        <v>247</v>
      </c>
      <c r="H63" s="85">
        <v>1</v>
      </c>
      <c r="I63" s="85"/>
      <c r="J63" s="85"/>
      <c r="K63" s="85"/>
      <c r="L63" s="85"/>
      <c r="M63" s="85"/>
      <c r="N63" s="85"/>
    </row>
    <row r="64" spans="1:14" ht="15">
      <c r="A64" s="85" t="s">
        <v>215</v>
      </c>
      <c r="B64" s="85">
        <v>3</v>
      </c>
      <c r="C64" s="85"/>
      <c r="D64" s="85"/>
      <c r="E64" s="85"/>
      <c r="F64" s="85"/>
      <c r="G64" s="85" t="s">
        <v>244</v>
      </c>
      <c r="H64" s="85">
        <v>1</v>
      </c>
      <c r="I64" s="85"/>
      <c r="J64" s="85"/>
      <c r="K64" s="85"/>
      <c r="L64" s="85"/>
      <c r="M64" s="85"/>
      <c r="N64" s="85"/>
    </row>
    <row r="65" spans="1:14" ht="15">
      <c r="A65" s="85" t="s">
        <v>246</v>
      </c>
      <c r="B65" s="85">
        <v>2</v>
      </c>
      <c r="C65" s="85"/>
      <c r="D65" s="85"/>
      <c r="E65" s="85"/>
      <c r="F65" s="85"/>
      <c r="G65" s="85"/>
      <c r="H65" s="85"/>
      <c r="I65" s="85"/>
      <c r="J65" s="85"/>
      <c r="K65" s="85"/>
      <c r="L65" s="85"/>
      <c r="M65" s="85"/>
      <c r="N65" s="85"/>
    </row>
    <row r="66" spans="1:14" ht="15">
      <c r="A66" s="85" t="s">
        <v>245</v>
      </c>
      <c r="B66" s="85">
        <v>2</v>
      </c>
      <c r="C66" s="85"/>
      <c r="D66" s="85"/>
      <c r="E66" s="85"/>
      <c r="F66" s="85"/>
      <c r="G66" s="85"/>
      <c r="H66" s="85"/>
      <c r="I66" s="85"/>
      <c r="J66" s="85"/>
      <c r="K66" s="85"/>
      <c r="L66" s="85"/>
      <c r="M66" s="85"/>
      <c r="N66" s="85"/>
    </row>
    <row r="67" spans="1:14" ht="15">
      <c r="A67" s="85" t="s">
        <v>238</v>
      </c>
      <c r="B67" s="85">
        <v>1</v>
      </c>
      <c r="C67" s="85"/>
      <c r="D67" s="85"/>
      <c r="E67" s="85"/>
      <c r="F67" s="85"/>
      <c r="G67" s="85"/>
      <c r="H67" s="85"/>
      <c r="I67" s="85"/>
      <c r="J67" s="85"/>
      <c r="K67" s="85"/>
      <c r="L67" s="85"/>
      <c r="M67" s="85"/>
      <c r="N67" s="85"/>
    </row>
    <row r="68" spans="1:14" ht="15">
      <c r="A68" s="85" t="s">
        <v>234</v>
      </c>
      <c r="B68" s="85">
        <v>1</v>
      </c>
      <c r="C68" s="85"/>
      <c r="D68" s="85"/>
      <c r="E68" s="85"/>
      <c r="F68" s="85"/>
      <c r="G68" s="85"/>
      <c r="H68" s="85"/>
      <c r="I68" s="85"/>
      <c r="J68" s="85"/>
      <c r="K68" s="85"/>
      <c r="L68" s="85"/>
      <c r="M68" s="85"/>
      <c r="N68" s="85"/>
    </row>
    <row r="69" spans="1:14" ht="15">
      <c r="A69" s="85" t="s">
        <v>249</v>
      </c>
      <c r="B69" s="85">
        <v>1</v>
      </c>
      <c r="C69" s="85"/>
      <c r="D69" s="85"/>
      <c r="E69" s="85"/>
      <c r="F69" s="85"/>
      <c r="G69" s="85"/>
      <c r="H69" s="85"/>
      <c r="I69" s="85"/>
      <c r="J69" s="85"/>
      <c r="K69" s="85"/>
      <c r="L69" s="85"/>
      <c r="M69" s="85"/>
      <c r="N69" s="85"/>
    </row>
    <row r="72" spans="1:14" ht="15" customHeight="1">
      <c r="A72" s="13" t="s">
        <v>920</v>
      </c>
      <c r="B72" s="13" t="s">
        <v>747</v>
      </c>
      <c r="C72" s="13" t="s">
        <v>921</v>
      </c>
      <c r="D72" s="13" t="s">
        <v>750</v>
      </c>
      <c r="E72" s="13" t="s">
        <v>922</v>
      </c>
      <c r="F72" s="13" t="s">
        <v>752</v>
      </c>
      <c r="G72" s="13" t="s">
        <v>923</v>
      </c>
      <c r="H72" s="13" t="s">
        <v>754</v>
      </c>
      <c r="I72" s="13" t="s">
        <v>924</v>
      </c>
      <c r="J72" s="13" t="s">
        <v>756</v>
      </c>
      <c r="K72" s="13" t="s">
        <v>925</v>
      </c>
      <c r="L72" s="13" t="s">
        <v>758</v>
      </c>
      <c r="M72" s="13" t="s">
        <v>926</v>
      </c>
      <c r="N72" s="13" t="s">
        <v>759</v>
      </c>
    </row>
    <row r="73" spans="1:14" ht="15">
      <c r="A73" s="127" t="s">
        <v>232</v>
      </c>
      <c r="B73" s="85">
        <v>699923</v>
      </c>
      <c r="C73" s="127" t="s">
        <v>221</v>
      </c>
      <c r="D73" s="85">
        <v>21198</v>
      </c>
      <c r="E73" s="127" t="s">
        <v>232</v>
      </c>
      <c r="F73" s="85">
        <v>699923</v>
      </c>
      <c r="G73" s="127" t="s">
        <v>247</v>
      </c>
      <c r="H73" s="85">
        <v>4959</v>
      </c>
      <c r="I73" s="127" t="s">
        <v>225</v>
      </c>
      <c r="J73" s="85">
        <v>84475</v>
      </c>
      <c r="K73" s="127" t="s">
        <v>215</v>
      </c>
      <c r="L73" s="85">
        <v>10121</v>
      </c>
      <c r="M73" s="127" t="s">
        <v>236</v>
      </c>
      <c r="N73" s="85">
        <v>1044</v>
      </c>
    </row>
    <row r="74" spans="1:14" ht="15">
      <c r="A74" s="127" t="s">
        <v>233</v>
      </c>
      <c r="B74" s="85">
        <v>147392</v>
      </c>
      <c r="C74" s="127" t="s">
        <v>243</v>
      </c>
      <c r="D74" s="85">
        <v>9341</v>
      </c>
      <c r="E74" s="127" t="s">
        <v>233</v>
      </c>
      <c r="F74" s="85">
        <v>147392</v>
      </c>
      <c r="G74" s="127" t="s">
        <v>226</v>
      </c>
      <c r="H74" s="85">
        <v>388</v>
      </c>
      <c r="I74" s="127" t="s">
        <v>224</v>
      </c>
      <c r="J74" s="85">
        <v>1117</v>
      </c>
      <c r="K74" s="127" t="s">
        <v>214</v>
      </c>
      <c r="L74" s="85">
        <v>243</v>
      </c>
      <c r="M74" s="127" t="s">
        <v>223</v>
      </c>
      <c r="N74" s="85">
        <v>142</v>
      </c>
    </row>
    <row r="75" spans="1:14" ht="15">
      <c r="A75" s="127" t="s">
        <v>225</v>
      </c>
      <c r="B75" s="85">
        <v>84475</v>
      </c>
      <c r="C75" s="127" t="s">
        <v>219</v>
      </c>
      <c r="D75" s="85">
        <v>6140</v>
      </c>
      <c r="E75" s="127" t="s">
        <v>239</v>
      </c>
      <c r="F75" s="85">
        <v>83952</v>
      </c>
      <c r="G75" s="127" t="s">
        <v>248</v>
      </c>
      <c r="H75" s="85">
        <v>72</v>
      </c>
      <c r="I75" s="127" t="s">
        <v>246</v>
      </c>
      <c r="J75" s="85">
        <v>197</v>
      </c>
      <c r="K75" s="127" t="s">
        <v>216</v>
      </c>
      <c r="L75" s="85">
        <v>9</v>
      </c>
      <c r="M75" s="127" t="s">
        <v>231</v>
      </c>
      <c r="N75" s="85">
        <v>17</v>
      </c>
    </row>
    <row r="76" spans="1:14" ht="15">
      <c r="A76" s="127" t="s">
        <v>239</v>
      </c>
      <c r="B76" s="85">
        <v>83952</v>
      </c>
      <c r="C76" s="127" t="s">
        <v>237</v>
      </c>
      <c r="D76" s="85">
        <v>5748</v>
      </c>
      <c r="E76" s="127" t="s">
        <v>235</v>
      </c>
      <c r="F76" s="85">
        <v>54192</v>
      </c>
      <c r="G76" s="127" t="s">
        <v>249</v>
      </c>
      <c r="H76" s="85">
        <v>45</v>
      </c>
      <c r="I76" s="127" t="s">
        <v>245</v>
      </c>
      <c r="J76" s="85">
        <v>22</v>
      </c>
      <c r="K76" s="127"/>
      <c r="L76" s="85"/>
      <c r="M76" s="127"/>
      <c r="N76" s="85"/>
    </row>
    <row r="77" spans="1:14" ht="15">
      <c r="A77" s="127" t="s">
        <v>235</v>
      </c>
      <c r="B77" s="85">
        <v>54192</v>
      </c>
      <c r="C77" s="127" t="s">
        <v>222</v>
      </c>
      <c r="D77" s="85">
        <v>3579</v>
      </c>
      <c r="E77" s="127" t="s">
        <v>234</v>
      </c>
      <c r="F77" s="85">
        <v>12407</v>
      </c>
      <c r="G77" s="127"/>
      <c r="H77" s="85"/>
      <c r="I77" s="127"/>
      <c r="J77" s="85"/>
      <c r="K77" s="127"/>
      <c r="L77" s="85"/>
      <c r="M77" s="127"/>
      <c r="N77" s="85"/>
    </row>
    <row r="78" spans="1:14" ht="15">
      <c r="A78" s="127" t="s">
        <v>221</v>
      </c>
      <c r="B78" s="85">
        <v>21198</v>
      </c>
      <c r="C78" s="127" t="s">
        <v>218</v>
      </c>
      <c r="D78" s="85">
        <v>1399</v>
      </c>
      <c r="E78" s="127" t="s">
        <v>238</v>
      </c>
      <c r="F78" s="85">
        <v>8642</v>
      </c>
      <c r="G78" s="127"/>
      <c r="H78" s="85"/>
      <c r="I78" s="127"/>
      <c r="J78" s="85"/>
      <c r="K78" s="127"/>
      <c r="L78" s="85"/>
      <c r="M78" s="127"/>
      <c r="N78" s="85"/>
    </row>
    <row r="79" spans="1:14" ht="15">
      <c r="A79" s="127" t="s">
        <v>234</v>
      </c>
      <c r="B79" s="85">
        <v>12407</v>
      </c>
      <c r="C79" s="127" t="s">
        <v>242</v>
      </c>
      <c r="D79" s="85">
        <v>886</v>
      </c>
      <c r="E79" s="127" t="s">
        <v>230</v>
      </c>
      <c r="F79" s="85">
        <v>4028</v>
      </c>
      <c r="G79" s="127"/>
      <c r="H79" s="85"/>
      <c r="I79" s="127"/>
      <c r="J79" s="85"/>
      <c r="K79" s="127"/>
      <c r="L79" s="85"/>
      <c r="M79" s="127"/>
      <c r="N79" s="85"/>
    </row>
    <row r="80" spans="1:14" ht="15">
      <c r="A80" s="127" t="s">
        <v>215</v>
      </c>
      <c r="B80" s="85">
        <v>10121</v>
      </c>
      <c r="C80" s="127" t="s">
        <v>220</v>
      </c>
      <c r="D80" s="85">
        <v>883</v>
      </c>
      <c r="E80" s="127" t="s">
        <v>229</v>
      </c>
      <c r="F80" s="85">
        <v>2887</v>
      </c>
      <c r="G80" s="127"/>
      <c r="H80" s="85"/>
      <c r="I80" s="127"/>
      <c r="J80" s="85"/>
      <c r="K80" s="127"/>
      <c r="L80" s="85"/>
      <c r="M80" s="127"/>
      <c r="N80" s="85"/>
    </row>
    <row r="81" spans="1:14" ht="15">
      <c r="A81" s="127" t="s">
        <v>243</v>
      </c>
      <c r="B81" s="85">
        <v>9341</v>
      </c>
      <c r="C81" s="127" t="s">
        <v>244</v>
      </c>
      <c r="D81" s="85">
        <v>710</v>
      </c>
      <c r="E81" s="127" t="s">
        <v>228</v>
      </c>
      <c r="F81" s="85">
        <v>1892</v>
      </c>
      <c r="G81" s="127"/>
      <c r="H81" s="85"/>
      <c r="I81" s="127"/>
      <c r="J81" s="85"/>
      <c r="K81" s="127"/>
      <c r="L81" s="85"/>
      <c r="M81" s="127"/>
      <c r="N81" s="85"/>
    </row>
    <row r="82" spans="1:14" ht="15">
      <c r="A82" s="127" t="s">
        <v>238</v>
      </c>
      <c r="B82" s="85">
        <v>8642</v>
      </c>
      <c r="C82" s="127" t="s">
        <v>240</v>
      </c>
      <c r="D82" s="85">
        <v>635</v>
      </c>
      <c r="E82" s="127" t="s">
        <v>227</v>
      </c>
      <c r="F82" s="85">
        <v>850</v>
      </c>
      <c r="G82" s="127"/>
      <c r="H82" s="85"/>
      <c r="I82" s="127"/>
      <c r="J82" s="85"/>
      <c r="K82" s="127"/>
      <c r="L82" s="85"/>
      <c r="M82" s="127"/>
      <c r="N82" s="85"/>
    </row>
  </sheetData>
  <hyperlinks>
    <hyperlink ref="A2" r:id="rId1" display="http://asonam.cpsc.ucalgary.ca/2019/FinalProgram.php"/>
    <hyperlink ref="A3" r:id="rId2" display="https://arxiv.org/abs/1903.08136"/>
    <hyperlink ref="A4" r:id="rId3" display="http://www.cse.msu.edu/~derrtyle/papers/asonam19-congressional_vote_prediction.pdf"/>
    <hyperlink ref="A5" r:id="rId4" display="http://web.eecs.umich.edu/~dkoutra/papers/19-ASONAM-HON_RepLearning.pdf"/>
    <hyperlink ref="A6" r:id="rId5" display="http://www.michelecoscia.com/?p=1699"/>
    <hyperlink ref="E2" r:id="rId6" display="http://asonam.cpsc.ucalgary.ca/2019/FinalProgram.php"/>
    <hyperlink ref="G2" r:id="rId7" display="http://www.cse.msu.edu/~derrtyle/papers/asonam19-congressional_vote_prediction.pdf"/>
    <hyperlink ref="I2" r:id="rId8" display="http://web.eecs.umich.edu/~dkoutra/papers/19-ASONAM-HON_RepLearning.pdf"/>
    <hyperlink ref="K2" r:id="rId9" display="http://www.michelecoscia.com/?p=1699"/>
    <hyperlink ref="M2" r:id="rId10" display="https://arxiv.org/abs/1903.08136"/>
  </hyperlinks>
  <printOptions/>
  <pageMargins left="0.7" right="0.7" top="0.75" bottom="0.75" header="0.3" footer="0.3"/>
  <pageSetup orientation="portrait" paperSize="9"/>
  <tableParts>
    <tablePart r:id="rId16"/>
    <tablePart r:id="rId18"/>
    <tablePart r:id="rId11"/>
    <tablePart r:id="rId13"/>
    <tablePart r:id="rId14"/>
    <tablePart r:id="rId15"/>
    <tablePart r:id="rId12"/>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966</v>
      </c>
      <c r="B1" s="13" t="s">
        <v>1029</v>
      </c>
      <c r="C1" s="13" t="s">
        <v>1030</v>
      </c>
      <c r="D1" s="13" t="s">
        <v>144</v>
      </c>
      <c r="E1" s="13" t="s">
        <v>1032</v>
      </c>
      <c r="F1" s="13" t="s">
        <v>1033</v>
      </c>
      <c r="G1" s="13" t="s">
        <v>1034</v>
      </c>
    </row>
    <row r="2" spans="1:7" ht="15">
      <c r="A2" s="85" t="s">
        <v>795</v>
      </c>
      <c r="B2" s="85">
        <v>25</v>
      </c>
      <c r="C2" s="132">
        <v>0.019762845849802372</v>
      </c>
      <c r="D2" s="85" t="s">
        <v>1031</v>
      </c>
      <c r="E2" s="85"/>
      <c r="F2" s="85"/>
      <c r="G2" s="85"/>
    </row>
    <row r="3" spans="1:7" ht="15">
      <c r="A3" s="85" t="s">
        <v>796</v>
      </c>
      <c r="B3" s="85">
        <v>1</v>
      </c>
      <c r="C3" s="132">
        <v>0.0007905138339920949</v>
      </c>
      <c r="D3" s="85" t="s">
        <v>1031</v>
      </c>
      <c r="E3" s="85"/>
      <c r="F3" s="85"/>
      <c r="G3" s="85"/>
    </row>
    <row r="4" spans="1:7" ht="15">
      <c r="A4" s="85" t="s">
        <v>797</v>
      </c>
      <c r="B4" s="85">
        <v>0</v>
      </c>
      <c r="C4" s="132">
        <v>0</v>
      </c>
      <c r="D4" s="85" t="s">
        <v>1031</v>
      </c>
      <c r="E4" s="85"/>
      <c r="F4" s="85"/>
      <c r="G4" s="85"/>
    </row>
    <row r="5" spans="1:7" ht="15">
      <c r="A5" s="85" t="s">
        <v>798</v>
      </c>
      <c r="B5" s="85">
        <v>1239</v>
      </c>
      <c r="C5" s="132">
        <v>0.9794466403162054</v>
      </c>
      <c r="D5" s="85" t="s">
        <v>1031</v>
      </c>
      <c r="E5" s="85"/>
      <c r="F5" s="85"/>
      <c r="G5" s="85"/>
    </row>
    <row r="6" spans="1:7" ht="15">
      <c r="A6" s="85" t="s">
        <v>799</v>
      </c>
      <c r="B6" s="85">
        <v>1265</v>
      </c>
      <c r="C6" s="132">
        <v>1</v>
      </c>
      <c r="D6" s="85" t="s">
        <v>1031</v>
      </c>
      <c r="E6" s="85"/>
      <c r="F6" s="85"/>
      <c r="G6" s="85"/>
    </row>
    <row r="7" spans="1:7" ht="15">
      <c r="A7" s="93" t="s">
        <v>800</v>
      </c>
      <c r="B7" s="93">
        <v>45</v>
      </c>
      <c r="C7" s="133">
        <v>0.0058936216710432825</v>
      </c>
      <c r="D7" s="93" t="s">
        <v>1031</v>
      </c>
      <c r="E7" s="93" t="b">
        <v>0</v>
      </c>
      <c r="F7" s="93" t="b">
        <v>0</v>
      </c>
      <c r="G7" s="93" t="b">
        <v>0</v>
      </c>
    </row>
    <row r="8" spans="1:7" ht="15">
      <c r="A8" s="93" t="s">
        <v>801</v>
      </c>
      <c r="B8" s="93">
        <v>37</v>
      </c>
      <c r="C8" s="133">
        <v>0.017648291810253177</v>
      </c>
      <c r="D8" s="93" t="s">
        <v>1031</v>
      </c>
      <c r="E8" s="93" t="b">
        <v>0</v>
      </c>
      <c r="F8" s="93" t="b">
        <v>0</v>
      </c>
      <c r="G8" s="93" t="b">
        <v>0</v>
      </c>
    </row>
    <row r="9" spans="1:7" ht="15">
      <c r="A9" s="93" t="s">
        <v>276</v>
      </c>
      <c r="B9" s="93">
        <v>25</v>
      </c>
      <c r="C9" s="133">
        <v>0.005549557423978782</v>
      </c>
      <c r="D9" s="93" t="s">
        <v>1031</v>
      </c>
      <c r="E9" s="93" t="b">
        <v>0</v>
      </c>
      <c r="F9" s="93" t="b">
        <v>0</v>
      </c>
      <c r="G9" s="93" t="b">
        <v>0</v>
      </c>
    </row>
    <row r="10" spans="1:7" ht="15">
      <c r="A10" s="93" t="s">
        <v>242</v>
      </c>
      <c r="B10" s="93">
        <v>19</v>
      </c>
      <c r="C10" s="133">
        <v>0.006820585190114638</v>
      </c>
      <c r="D10" s="93" t="s">
        <v>1031</v>
      </c>
      <c r="E10" s="93" t="b">
        <v>0</v>
      </c>
      <c r="F10" s="93" t="b">
        <v>0</v>
      </c>
      <c r="G10" s="93" t="b">
        <v>0</v>
      </c>
    </row>
    <row r="11" spans="1:7" ht="15">
      <c r="A11" s="93" t="s">
        <v>802</v>
      </c>
      <c r="B11" s="93">
        <v>18</v>
      </c>
      <c r="C11" s="133">
        <v>0.008585655475258303</v>
      </c>
      <c r="D11" s="93" t="s">
        <v>1031</v>
      </c>
      <c r="E11" s="93" t="b">
        <v>0</v>
      </c>
      <c r="F11" s="93" t="b">
        <v>0</v>
      </c>
      <c r="G11" s="93" t="b">
        <v>0</v>
      </c>
    </row>
    <row r="12" spans="1:7" ht="15">
      <c r="A12" s="93" t="s">
        <v>244</v>
      </c>
      <c r="B12" s="93">
        <v>16</v>
      </c>
      <c r="C12" s="133">
        <v>0.007116222976930104</v>
      </c>
      <c r="D12" s="93" t="s">
        <v>1031</v>
      </c>
      <c r="E12" s="93" t="b">
        <v>0</v>
      </c>
      <c r="F12" s="93" t="b">
        <v>0</v>
      </c>
      <c r="G12" s="93" t="b">
        <v>0</v>
      </c>
    </row>
    <row r="13" spans="1:7" ht="15">
      <c r="A13" s="93" t="s">
        <v>804</v>
      </c>
      <c r="B13" s="93">
        <v>15</v>
      </c>
      <c r="C13" s="133">
        <v>0.007154712896048586</v>
      </c>
      <c r="D13" s="93" t="s">
        <v>1031</v>
      </c>
      <c r="E13" s="93" t="b">
        <v>0</v>
      </c>
      <c r="F13" s="93" t="b">
        <v>0</v>
      </c>
      <c r="G13" s="93" t="b">
        <v>0</v>
      </c>
    </row>
    <row r="14" spans="1:7" ht="15">
      <c r="A14" s="93" t="s">
        <v>240</v>
      </c>
      <c r="B14" s="93">
        <v>15</v>
      </c>
      <c r="C14" s="133">
        <v>0.007154712896048586</v>
      </c>
      <c r="D14" s="93" t="s">
        <v>1031</v>
      </c>
      <c r="E14" s="93" t="b">
        <v>0</v>
      </c>
      <c r="F14" s="93" t="b">
        <v>0</v>
      </c>
      <c r="G14" s="93" t="b">
        <v>0</v>
      </c>
    </row>
    <row r="15" spans="1:7" ht="15">
      <c r="A15" s="93" t="s">
        <v>805</v>
      </c>
      <c r="B15" s="93">
        <v>15</v>
      </c>
      <c r="C15" s="133">
        <v>0.007154712896048586</v>
      </c>
      <c r="D15" s="93" t="s">
        <v>1031</v>
      </c>
      <c r="E15" s="93" t="b">
        <v>0</v>
      </c>
      <c r="F15" s="93" t="b">
        <v>0</v>
      </c>
      <c r="G15" s="93" t="b">
        <v>0</v>
      </c>
    </row>
    <row r="16" spans="1:7" ht="15">
      <c r="A16" s="93" t="s">
        <v>967</v>
      </c>
      <c r="B16" s="93">
        <v>15</v>
      </c>
      <c r="C16" s="133">
        <v>0.007154712896048586</v>
      </c>
      <c r="D16" s="93" t="s">
        <v>1031</v>
      </c>
      <c r="E16" s="93" t="b">
        <v>0</v>
      </c>
      <c r="F16" s="93" t="b">
        <v>0</v>
      </c>
      <c r="G16" s="93" t="b">
        <v>0</v>
      </c>
    </row>
    <row r="17" spans="1:7" ht="15">
      <c r="A17" s="93" t="s">
        <v>968</v>
      </c>
      <c r="B17" s="93">
        <v>14</v>
      </c>
      <c r="C17" s="133">
        <v>0.007159898849282363</v>
      </c>
      <c r="D17" s="93" t="s">
        <v>1031</v>
      </c>
      <c r="E17" s="93" t="b">
        <v>0</v>
      </c>
      <c r="F17" s="93" t="b">
        <v>0</v>
      </c>
      <c r="G17" s="93" t="b">
        <v>0</v>
      </c>
    </row>
    <row r="18" spans="1:7" ht="15">
      <c r="A18" s="93" t="s">
        <v>806</v>
      </c>
      <c r="B18" s="93">
        <v>12</v>
      </c>
      <c r="C18" s="133">
        <v>0.009489305103924905</v>
      </c>
      <c r="D18" s="93" t="s">
        <v>1031</v>
      </c>
      <c r="E18" s="93" t="b">
        <v>0</v>
      </c>
      <c r="F18" s="93" t="b">
        <v>0</v>
      </c>
      <c r="G18" s="93" t="b">
        <v>0</v>
      </c>
    </row>
    <row r="19" spans="1:7" ht="15">
      <c r="A19" s="93" t="s">
        <v>969</v>
      </c>
      <c r="B19" s="93">
        <v>12</v>
      </c>
      <c r="C19" s="133">
        <v>0.007060460151432749</v>
      </c>
      <c r="D19" s="93" t="s">
        <v>1031</v>
      </c>
      <c r="E19" s="93" t="b">
        <v>0</v>
      </c>
      <c r="F19" s="93" t="b">
        <v>0</v>
      </c>
      <c r="G19" s="93" t="b">
        <v>0</v>
      </c>
    </row>
    <row r="20" spans="1:7" ht="15">
      <c r="A20" s="93" t="s">
        <v>970</v>
      </c>
      <c r="B20" s="93">
        <v>12</v>
      </c>
      <c r="C20" s="133">
        <v>0.007060460151432749</v>
      </c>
      <c r="D20" s="93" t="s">
        <v>1031</v>
      </c>
      <c r="E20" s="93" t="b">
        <v>0</v>
      </c>
      <c r="F20" s="93" t="b">
        <v>0</v>
      </c>
      <c r="G20" s="93" t="b">
        <v>0</v>
      </c>
    </row>
    <row r="21" spans="1:7" ht="15">
      <c r="A21" s="93" t="s">
        <v>782</v>
      </c>
      <c r="B21" s="93">
        <v>12</v>
      </c>
      <c r="C21" s="133">
        <v>0.007060460151432749</v>
      </c>
      <c r="D21" s="93" t="s">
        <v>1031</v>
      </c>
      <c r="E21" s="93" t="b">
        <v>0</v>
      </c>
      <c r="F21" s="93" t="b">
        <v>0</v>
      </c>
      <c r="G21" s="93" t="b">
        <v>0</v>
      </c>
    </row>
    <row r="22" spans="1:7" ht="15">
      <c r="A22" s="93" t="s">
        <v>815</v>
      </c>
      <c r="B22" s="93">
        <v>12</v>
      </c>
      <c r="C22" s="133">
        <v>0.007060460151432749</v>
      </c>
      <c r="D22" s="93" t="s">
        <v>1031</v>
      </c>
      <c r="E22" s="93" t="b">
        <v>0</v>
      </c>
      <c r="F22" s="93" t="b">
        <v>0</v>
      </c>
      <c r="G22" s="93" t="b">
        <v>0</v>
      </c>
    </row>
    <row r="23" spans="1:7" ht="15">
      <c r="A23" s="93" t="s">
        <v>971</v>
      </c>
      <c r="B23" s="93">
        <v>12</v>
      </c>
      <c r="C23" s="133">
        <v>0.007060460151432749</v>
      </c>
      <c r="D23" s="93" t="s">
        <v>1031</v>
      </c>
      <c r="E23" s="93" t="b">
        <v>0</v>
      </c>
      <c r="F23" s="93" t="b">
        <v>0</v>
      </c>
      <c r="G23" s="93" t="b">
        <v>0</v>
      </c>
    </row>
    <row r="24" spans="1:7" ht="15">
      <c r="A24" s="93" t="s">
        <v>807</v>
      </c>
      <c r="B24" s="93">
        <v>11</v>
      </c>
      <c r="C24" s="133">
        <v>0.00694987487419657</v>
      </c>
      <c r="D24" s="93" t="s">
        <v>1031</v>
      </c>
      <c r="E24" s="93" t="b">
        <v>0</v>
      </c>
      <c r="F24" s="93" t="b">
        <v>0</v>
      </c>
      <c r="G24" s="93" t="b">
        <v>0</v>
      </c>
    </row>
    <row r="25" spans="1:7" ht="15">
      <c r="A25" s="93" t="s">
        <v>772</v>
      </c>
      <c r="B25" s="93">
        <v>11</v>
      </c>
      <c r="C25" s="133">
        <v>0.00694987487419657</v>
      </c>
      <c r="D25" s="93" t="s">
        <v>1031</v>
      </c>
      <c r="E25" s="93" t="b">
        <v>0</v>
      </c>
      <c r="F25" s="93" t="b">
        <v>0</v>
      </c>
      <c r="G25" s="93" t="b">
        <v>0</v>
      </c>
    </row>
    <row r="26" spans="1:7" ht="15">
      <c r="A26" s="93" t="s">
        <v>972</v>
      </c>
      <c r="B26" s="93">
        <v>11</v>
      </c>
      <c r="C26" s="133">
        <v>0.00694987487419657</v>
      </c>
      <c r="D26" s="93" t="s">
        <v>1031</v>
      </c>
      <c r="E26" s="93" t="b">
        <v>0</v>
      </c>
      <c r="F26" s="93" t="b">
        <v>0</v>
      </c>
      <c r="G26" s="93" t="b">
        <v>0</v>
      </c>
    </row>
    <row r="27" spans="1:7" ht="15">
      <c r="A27" s="93" t="s">
        <v>973</v>
      </c>
      <c r="B27" s="93">
        <v>11</v>
      </c>
      <c r="C27" s="133">
        <v>0.00694987487419657</v>
      </c>
      <c r="D27" s="93" t="s">
        <v>1031</v>
      </c>
      <c r="E27" s="93" t="b">
        <v>0</v>
      </c>
      <c r="F27" s="93" t="b">
        <v>0</v>
      </c>
      <c r="G27" s="93" t="b">
        <v>0</v>
      </c>
    </row>
    <row r="28" spans="1:7" ht="15">
      <c r="A28" s="93" t="s">
        <v>974</v>
      </c>
      <c r="B28" s="93">
        <v>11</v>
      </c>
      <c r="C28" s="133">
        <v>0.00694987487419657</v>
      </c>
      <c r="D28" s="93" t="s">
        <v>1031</v>
      </c>
      <c r="E28" s="93" t="b">
        <v>0</v>
      </c>
      <c r="F28" s="93" t="b">
        <v>0</v>
      </c>
      <c r="G28" s="93" t="b">
        <v>0</v>
      </c>
    </row>
    <row r="29" spans="1:7" ht="15">
      <c r="A29" s="93" t="s">
        <v>975</v>
      </c>
      <c r="B29" s="93">
        <v>11</v>
      </c>
      <c r="C29" s="133">
        <v>0.00694987487419657</v>
      </c>
      <c r="D29" s="93" t="s">
        <v>1031</v>
      </c>
      <c r="E29" s="93" t="b">
        <v>1</v>
      </c>
      <c r="F29" s="93" t="b">
        <v>0</v>
      </c>
      <c r="G29" s="93" t="b">
        <v>0</v>
      </c>
    </row>
    <row r="30" spans="1:7" ht="15">
      <c r="A30" s="93" t="s">
        <v>976</v>
      </c>
      <c r="B30" s="93">
        <v>11</v>
      </c>
      <c r="C30" s="133">
        <v>0.00694987487419657</v>
      </c>
      <c r="D30" s="93" t="s">
        <v>1031</v>
      </c>
      <c r="E30" s="93" t="b">
        <v>0</v>
      </c>
      <c r="F30" s="93" t="b">
        <v>0</v>
      </c>
      <c r="G30" s="93" t="b">
        <v>0</v>
      </c>
    </row>
    <row r="31" spans="1:7" ht="15">
      <c r="A31" s="93" t="s">
        <v>977</v>
      </c>
      <c r="B31" s="93">
        <v>11</v>
      </c>
      <c r="C31" s="133">
        <v>0.00694987487419657</v>
      </c>
      <c r="D31" s="93" t="s">
        <v>1031</v>
      </c>
      <c r="E31" s="93" t="b">
        <v>0</v>
      </c>
      <c r="F31" s="93" t="b">
        <v>0</v>
      </c>
      <c r="G31" s="93" t="b">
        <v>0</v>
      </c>
    </row>
    <row r="32" spans="1:7" ht="15">
      <c r="A32" s="93" t="s">
        <v>978</v>
      </c>
      <c r="B32" s="93">
        <v>11</v>
      </c>
      <c r="C32" s="133">
        <v>0.00694987487419657</v>
      </c>
      <c r="D32" s="93" t="s">
        <v>1031</v>
      </c>
      <c r="E32" s="93" t="b">
        <v>0</v>
      </c>
      <c r="F32" s="93" t="b">
        <v>0</v>
      </c>
      <c r="G32" s="93" t="b">
        <v>0</v>
      </c>
    </row>
    <row r="33" spans="1:7" ht="15">
      <c r="A33" s="93" t="s">
        <v>979</v>
      </c>
      <c r="B33" s="93">
        <v>11</v>
      </c>
      <c r="C33" s="133">
        <v>0.00694987487419657</v>
      </c>
      <c r="D33" s="93" t="s">
        <v>1031</v>
      </c>
      <c r="E33" s="93" t="b">
        <v>0</v>
      </c>
      <c r="F33" s="93" t="b">
        <v>0</v>
      </c>
      <c r="G33" s="93" t="b">
        <v>0</v>
      </c>
    </row>
    <row r="34" spans="1:7" ht="15">
      <c r="A34" s="93" t="s">
        <v>980</v>
      </c>
      <c r="B34" s="93">
        <v>11</v>
      </c>
      <c r="C34" s="133">
        <v>0.00694987487419657</v>
      </c>
      <c r="D34" s="93" t="s">
        <v>1031</v>
      </c>
      <c r="E34" s="93" t="b">
        <v>0</v>
      </c>
      <c r="F34" s="93" t="b">
        <v>0</v>
      </c>
      <c r="G34" s="93" t="b">
        <v>0</v>
      </c>
    </row>
    <row r="35" spans="1:7" ht="15">
      <c r="A35" s="93" t="s">
        <v>981</v>
      </c>
      <c r="B35" s="93">
        <v>11</v>
      </c>
      <c r="C35" s="133">
        <v>0.00694987487419657</v>
      </c>
      <c r="D35" s="93" t="s">
        <v>1031</v>
      </c>
      <c r="E35" s="93" t="b">
        <v>0</v>
      </c>
      <c r="F35" s="93" t="b">
        <v>0</v>
      </c>
      <c r="G35" s="93" t="b">
        <v>0</v>
      </c>
    </row>
    <row r="36" spans="1:7" ht="15">
      <c r="A36" s="93" t="s">
        <v>982</v>
      </c>
      <c r="B36" s="93">
        <v>11</v>
      </c>
      <c r="C36" s="133">
        <v>0.00694987487419657</v>
      </c>
      <c r="D36" s="93" t="s">
        <v>1031</v>
      </c>
      <c r="E36" s="93" t="b">
        <v>0</v>
      </c>
      <c r="F36" s="93" t="b">
        <v>0</v>
      </c>
      <c r="G36" s="93" t="b">
        <v>0</v>
      </c>
    </row>
    <row r="37" spans="1:7" ht="15">
      <c r="A37" s="93" t="s">
        <v>983</v>
      </c>
      <c r="B37" s="93">
        <v>11</v>
      </c>
      <c r="C37" s="133">
        <v>0.00694987487419657</v>
      </c>
      <c r="D37" s="93" t="s">
        <v>1031</v>
      </c>
      <c r="E37" s="93" t="b">
        <v>0</v>
      </c>
      <c r="F37" s="93" t="b">
        <v>0</v>
      </c>
      <c r="G37" s="93" t="b">
        <v>0</v>
      </c>
    </row>
    <row r="38" spans="1:7" ht="15">
      <c r="A38" s="93" t="s">
        <v>984</v>
      </c>
      <c r="B38" s="93">
        <v>11</v>
      </c>
      <c r="C38" s="133">
        <v>0.00694987487419657</v>
      </c>
      <c r="D38" s="93" t="s">
        <v>1031</v>
      </c>
      <c r="E38" s="93" t="b">
        <v>0</v>
      </c>
      <c r="F38" s="93" t="b">
        <v>0</v>
      </c>
      <c r="G38" s="93" t="b">
        <v>0</v>
      </c>
    </row>
    <row r="39" spans="1:7" ht="15">
      <c r="A39" s="93" t="s">
        <v>809</v>
      </c>
      <c r="B39" s="93">
        <v>11</v>
      </c>
      <c r="C39" s="133">
        <v>0.00694987487419657</v>
      </c>
      <c r="D39" s="93" t="s">
        <v>1031</v>
      </c>
      <c r="E39" s="93" t="b">
        <v>0</v>
      </c>
      <c r="F39" s="93" t="b">
        <v>0</v>
      </c>
      <c r="G39" s="93" t="b">
        <v>0</v>
      </c>
    </row>
    <row r="40" spans="1:7" ht="15">
      <c r="A40" s="93" t="s">
        <v>810</v>
      </c>
      <c r="B40" s="93">
        <v>11</v>
      </c>
      <c r="C40" s="133">
        <v>0.00694987487419657</v>
      </c>
      <c r="D40" s="93" t="s">
        <v>1031</v>
      </c>
      <c r="E40" s="93" t="b">
        <v>0</v>
      </c>
      <c r="F40" s="93" t="b">
        <v>0</v>
      </c>
      <c r="G40" s="93" t="b">
        <v>0</v>
      </c>
    </row>
    <row r="41" spans="1:7" ht="15">
      <c r="A41" s="93" t="s">
        <v>811</v>
      </c>
      <c r="B41" s="93">
        <v>11</v>
      </c>
      <c r="C41" s="133">
        <v>0.00694987487419657</v>
      </c>
      <c r="D41" s="93" t="s">
        <v>1031</v>
      </c>
      <c r="E41" s="93" t="b">
        <v>0</v>
      </c>
      <c r="F41" s="93" t="b">
        <v>0</v>
      </c>
      <c r="G41" s="93" t="b">
        <v>0</v>
      </c>
    </row>
    <row r="42" spans="1:7" ht="15">
      <c r="A42" s="93" t="s">
        <v>812</v>
      </c>
      <c r="B42" s="93">
        <v>11</v>
      </c>
      <c r="C42" s="133">
        <v>0.00694987487419657</v>
      </c>
      <c r="D42" s="93" t="s">
        <v>1031</v>
      </c>
      <c r="E42" s="93" t="b">
        <v>0</v>
      </c>
      <c r="F42" s="93" t="b">
        <v>0</v>
      </c>
      <c r="G42" s="93" t="b">
        <v>0</v>
      </c>
    </row>
    <row r="43" spans="1:7" ht="15">
      <c r="A43" s="93" t="s">
        <v>813</v>
      </c>
      <c r="B43" s="93">
        <v>11</v>
      </c>
      <c r="C43" s="133">
        <v>0.00694987487419657</v>
      </c>
      <c r="D43" s="93" t="s">
        <v>1031</v>
      </c>
      <c r="E43" s="93" t="b">
        <v>0</v>
      </c>
      <c r="F43" s="93" t="b">
        <v>0</v>
      </c>
      <c r="G43" s="93" t="b">
        <v>0</v>
      </c>
    </row>
    <row r="44" spans="1:7" ht="15">
      <c r="A44" s="93" t="s">
        <v>814</v>
      </c>
      <c r="B44" s="93">
        <v>11</v>
      </c>
      <c r="C44" s="133">
        <v>0.00694987487419657</v>
      </c>
      <c r="D44" s="93" t="s">
        <v>1031</v>
      </c>
      <c r="E44" s="93" t="b">
        <v>0</v>
      </c>
      <c r="F44" s="93" t="b">
        <v>0</v>
      </c>
      <c r="G44" s="93" t="b">
        <v>0</v>
      </c>
    </row>
    <row r="45" spans="1:7" ht="15">
      <c r="A45" s="93" t="s">
        <v>816</v>
      </c>
      <c r="B45" s="93">
        <v>11</v>
      </c>
      <c r="C45" s="133">
        <v>0.00694987487419657</v>
      </c>
      <c r="D45" s="93" t="s">
        <v>1031</v>
      </c>
      <c r="E45" s="93" t="b">
        <v>0</v>
      </c>
      <c r="F45" s="93" t="b">
        <v>0</v>
      </c>
      <c r="G45" s="93" t="b">
        <v>0</v>
      </c>
    </row>
    <row r="46" spans="1:7" ht="15">
      <c r="A46" s="93" t="s">
        <v>985</v>
      </c>
      <c r="B46" s="93">
        <v>11</v>
      </c>
      <c r="C46" s="133">
        <v>0.00694987487419657</v>
      </c>
      <c r="D46" s="93" t="s">
        <v>1031</v>
      </c>
      <c r="E46" s="93" t="b">
        <v>0</v>
      </c>
      <c r="F46" s="93" t="b">
        <v>0</v>
      </c>
      <c r="G46" s="93" t="b">
        <v>0</v>
      </c>
    </row>
    <row r="47" spans="1:7" ht="15">
      <c r="A47" s="93" t="s">
        <v>238</v>
      </c>
      <c r="B47" s="93">
        <v>11</v>
      </c>
      <c r="C47" s="133">
        <v>0.00694987487419657</v>
      </c>
      <c r="D47" s="93" t="s">
        <v>1031</v>
      </c>
      <c r="E47" s="93" t="b">
        <v>0</v>
      </c>
      <c r="F47" s="93" t="b">
        <v>0</v>
      </c>
      <c r="G47" s="93" t="b">
        <v>0</v>
      </c>
    </row>
    <row r="48" spans="1:7" ht="15">
      <c r="A48" s="93" t="s">
        <v>986</v>
      </c>
      <c r="B48" s="93">
        <v>11</v>
      </c>
      <c r="C48" s="133">
        <v>0.00694987487419657</v>
      </c>
      <c r="D48" s="93" t="s">
        <v>1031</v>
      </c>
      <c r="E48" s="93" t="b">
        <v>0</v>
      </c>
      <c r="F48" s="93" t="b">
        <v>0</v>
      </c>
      <c r="G48" s="93" t="b">
        <v>0</v>
      </c>
    </row>
    <row r="49" spans="1:7" ht="15">
      <c r="A49" s="93" t="s">
        <v>987</v>
      </c>
      <c r="B49" s="93">
        <v>11</v>
      </c>
      <c r="C49" s="133">
        <v>0.00694987487419657</v>
      </c>
      <c r="D49" s="93" t="s">
        <v>1031</v>
      </c>
      <c r="E49" s="93" t="b">
        <v>0</v>
      </c>
      <c r="F49" s="93" t="b">
        <v>0</v>
      </c>
      <c r="G49" s="93" t="b">
        <v>0</v>
      </c>
    </row>
    <row r="50" spans="1:7" ht="15">
      <c r="A50" s="93" t="s">
        <v>988</v>
      </c>
      <c r="B50" s="93">
        <v>11</v>
      </c>
      <c r="C50" s="133">
        <v>0.00694987487419657</v>
      </c>
      <c r="D50" s="93" t="s">
        <v>1031</v>
      </c>
      <c r="E50" s="93" t="b">
        <v>0</v>
      </c>
      <c r="F50" s="93" t="b">
        <v>0</v>
      </c>
      <c r="G50" s="93" t="b">
        <v>0</v>
      </c>
    </row>
    <row r="51" spans="1:7" ht="15">
      <c r="A51" s="93" t="s">
        <v>989</v>
      </c>
      <c r="B51" s="93">
        <v>11</v>
      </c>
      <c r="C51" s="133">
        <v>0.00694987487419657</v>
      </c>
      <c r="D51" s="93" t="s">
        <v>1031</v>
      </c>
      <c r="E51" s="93" t="b">
        <v>0</v>
      </c>
      <c r="F51" s="93" t="b">
        <v>0</v>
      </c>
      <c r="G51" s="93" t="b">
        <v>0</v>
      </c>
    </row>
    <row r="52" spans="1:7" ht="15">
      <c r="A52" s="93" t="s">
        <v>990</v>
      </c>
      <c r="B52" s="93">
        <v>11</v>
      </c>
      <c r="C52" s="133">
        <v>0.00694987487419657</v>
      </c>
      <c r="D52" s="93" t="s">
        <v>1031</v>
      </c>
      <c r="E52" s="93" t="b">
        <v>0</v>
      </c>
      <c r="F52" s="93" t="b">
        <v>0</v>
      </c>
      <c r="G52" s="93" t="b">
        <v>0</v>
      </c>
    </row>
    <row r="53" spans="1:7" ht="15">
      <c r="A53" s="93" t="s">
        <v>991</v>
      </c>
      <c r="B53" s="93">
        <v>11</v>
      </c>
      <c r="C53" s="133">
        <v>0.00694987487419657</v>
      </c>
      <c r="D53" s="93" t="s">
        <v>1031</v>
      </c>
      <c r="E53" s="93" t="b">
        <v>0</v>
      </c>
      <c r="F53" s="93" t="b">
        <v>0</v>
      </c>
      <c r="G53" s="93" t="b">
        <v>0</v>
      </c>
    </row>
    <row r="54" spans="1:7" ht="15">
      <c r="A54" s="93" t="s">
        <v>839</v>
      </c>
      <c r="B54" s="93">
        <v>10</v>
      </c>
      <c r="C54" s="133">
        <v>0.006793846057775853</v>
      </c>
      <c r="D54" s="93" t="s">
        <v>1031</v>
      </c>
      <c r="E54" s="93" t="b">
        <v>0</v>
      </c>
      <c r="F54" s="93" t="b">
        <v>0</v>
      </c>
      <c r="G54" s="93" t="b">
        <v>0</v>
      </c>
    </row>
    <row r="55" spans="1:7" ht="15">
      <c r="A55" s="93" t="s">
        <v>992</v>
      </c>
      <c r="B55" s="93">
        <v>10</v>
      </c>
      <c r="C55" s="133">
        <v>0.006793846057775853</v>
      </c>
      <c r="D55" s="93" t="s">
        <v>1031</v>
      </c>
      <c r="E55" s="93" t="b">
        <v>0</v>
      </c>
      <c r="F55" s="93" t="b">
        <v>0</v>
      </c>
      <c r="G55" s="93" t="b">
        <v>0</v>
      </c>
    </row>
    <row r="56" spans="1:7" ht="15">
      <c r="A56" s="93" t="s">
        <v>830</v>
      </c>
      <c r="B56" s="93">
        <v>7</v>
      </c>
      <c r="C56" s="133">
        <v>0.00600202984952379</v>
      </c>
      <c r="D56" s="93" t="s">
        <v>1031</v>
      </c>
      <c r="E56" s="93" t="b">
        <v>0</v>
      </c>
      <c r="F56" s="93" t="b">
        <v>0</v>
      </c>
      <c r="G56" s="93" t="b">
        <v>0</v>
      </c>
    </row>
    <row r="57" spans="1:7" ht="15">
      <c r="A57" s="93" t="s">
        <v>993</v>
      </c>
      <c r="B57" s="93">
        <v>4</v>
      </c>
      <c r="C57" s="133">
        <v>0.004547147658384077</v>
      </c>
      <c r="D57" s="93" t="s">
        <v>1031</v>
      </c>
      <c r="E57" s="93" t="b">
        <v>1</v>
      </c>
      <c r="F57" s="93" t="b">
        <v>0</v>
      </c>
      <c r="G57" s="93" t="b">
        <v>0</v>
      </c>
    </row>
    <row r="58" spans="1:7" ht="15">
      <c r="A58" s="93" t="s">
        <v>994</v>
      </c>
      <c r="B58" s="93">
        <v>4</v>
      </c>
      <c r="C58" s="133">
        <v>0.004547147658384077</v>
      </c>
      <c r="D58" s="93" t="s">
        <v>1031</v>
      </c>
      <c r="E58" s="93" t="b">
        <v>0</v>
      </c>
      <c r="F58" s="93" t="b">
        <v>0</v>
      </c>
      <c r="G58" s="93" t="b">
        <v>0</v>
      </c>
    </row>
    <row r="59" spans="1:7" ht="15">
      <c r="A59" s="93" t="s">
        <v>995</v>
      </c>
      <c r="B59" s="93">
        <v>4</v>
      </c>
      <c r="C59" s="133">
        <v>0.004547147658384077</v>
      </c>
      <c r="D59" s="93" t="s">
        <v>1031</v>
      </c>
      <c r="E59" s="93" t="b">
        <v>0</v>
      </c>
      <c r="F59" s="93" t="b">
        <v>0</v>
      </c>
      <c r="G59" s="93" t="b">
        <v>0</v>
      </c>
    </row>
    <row r="60" spans="1:7" ht="15">
      <c r="A60" s="93" t="s">
        <v>996</v>
      </c>
      <c r="B60" s="93">
        <v>4</v>
      </c>
      <c r="C60" s="133">
        <v>0.004547147658384077</v>
      </c>
      <c r="D60" s="93" t="s">
        <v>1031</v>
      </c>
      <c r="E60" s="93" t="b">
        <v>0</v>
      </c>
      <c r="F60" s="93" t="b">
        <v>0</v>
      </c>
      <c r="G60" s="93" t="b">
        <v>0</v>
      </c>
    </row>
    <row r="61" spans="1:7" ht="15">
      <c r="A61" s="93" t="s">
        <v>997</v>
      </c>
      <c r="B61" s="93">
        <v>4</v>
      </c>
      <c r="C61" s="133">
        <v>0.004547147658384077</v>
      </c>
      <c r="D61" s="93" t="s">
        <v>1031</v>
      </c>
      <c r="E61" s="93" t="b">
        <v>0</v>
      </c>
      <c r="F61" s="93" t="b">
        <v>0</v>
      </c>
      <c r="G61" s="93" t="b">
        <v>0</v>
      </c>
    </row>
    <row r="62" spans="1:7" ht="15">
      <c r="A62" s="93" t="s">
        <v>998</v>
      </c>
      <c r="B62" s="93">
        <v>4</v>
      </c>
      <c r="C62" s="133">
        <v>0.004547147658384077</v>
      </c>
      <c r="D62" s="93" t="s">
        <v>1031</v>
      </c>
      <c r="E62" s="93" t="b">
        <v>0</v>
      </c>
      <c r="F62" s="93" t="b">
        <v>0</v>
      </c>
      <c r="G62" s="93" t="b">
        <v>0</v>
      </c>
    </row>
    <row r="63" spans="1:7" ht="15">
      <c r="A63" s="93" t="s">
        <v>999</v>
      </c>
      <c r="B63" s="93">
        <v>4</v>
      </c>
      <c r="C63" s="133">
        <v>0.004547147658384077</v>
      </c>
      <c r="D63" s="93" t="s">
        <v>1031</v>
      </c>
      <c r="E63" s="93" t="b">
        <v>0</v>
      </c>
      <c r="F63" s="93" t="b">
        <v>0</v>
      </c>
      <c r="G63" s="93" t="b">
        <v>0</v>
      </c>
    </row>
    <row r="64" spans="1:7" ht="15">
      <c r="A64" s="93" t="s">
        <v>1000</v>
      </c>
      <c r="B64" s="93">
        <v>4</v>
      </c>
      <c r="C64" s="133">
        <v>0.004547147658384077</v>
      </c>
      <c r="D64" s="93" t="s">
        <v>1031</v>
      </c>
      <c r="E64" s="93" t="b">
        <v>0</v>
      </c>
      <c r="F64" s="93" t="b">
        <v>0</v>
      </c>
      <c r="G64" s="93" t="b">
        <v>0</v>
      </c>
    </row>
    <row r="65" spans="1:7" ht="15">
      <c r="A65" s="93" t="s">
        <v>1001</v>
      </c>
      <c r="B65" s="93">
        <v>4</v>
      </c>
      <c r="C65" s="133">
        <v>0.004547147658384077</v>
      </c>
      <c r="D65" s="93" t="s">
        <v>1031</v>
      </c>
      <c r="E65" s="93" t="b">
        <v>0</v>
      </c>
      <c r="F65" s="93" t="b">
        <v>0</v>
      </c>
      <c r="G65" s="93" t="b">
        <v>0</v>
      </c>
    </row>
    <row r="66" spans="1:7" ht="15">
      <c r="A66" s="93" t="s">
        <v>1002</v>
      </c>
      <c r="B66" s="93">
        <v>4</v>
      </c>
      <c r="C66" s="133">
        <v>0.004547147658384077</v>
      </c>
      <c r="D66" s="93" t="s">
        <v>1031</v>
      </c>
      <c r="E66" s="93" t="b">
        <v>0</v>
      </c>
      <c r="F66" s="93" t="b">
        <v>0</v>
      </c>
      <c r="G66" s="93" t="b">
        <v>0</v>
      </c>
    </row>
    <row r="67" spans="1:7" ht="15">
      <c r="A67" s="93" t="s">
        <v>1003</v>
      </c>
      <c r="B67" s="93">
        <v>4</v>
      </c>
      <c r="C67" s="133">
        <v>0.004547147658384077</v>
      </c>
      <c r="D67" s="93" t="s">
        <v>1031</v>
      </c>
      <c r="E67" s="93" t="b">
        <v>0</v>
      </c>
      <c r="F67" s="93" t="b">
        <v>0</v>
      </c>
      <c r="G67" s="93" t="b">
        <v>0</v>
      </c>
    </row>
    <row r="68" spans="1:7" ht="15">
      <c r="A68" s="93" t="s">
        <v>1004</v>
      </c>
      <c r="B68" s="93">
        <v>4</v>
      </c>
      <c r="C68" s="133">
        <v>0.004547147658384077</v>
      </c>
      <c r="D68" s="93" t="s">
        <v>1031</v>
      </c>
      <c r="E68" s="93" t="b">
        <v>1</v>
      </c>
      <c r="F68" s="93" t="b">
        <v>0</v>
      </c>
      <c r="G68" s="93" t="b">
        <v>0</v>
      </c>
    </row>
    <row r="69" spans="1:7" ht="15">
      <c r="A69" s="93" t="s">
        <v>1005</v>
      </c>
      <c r="B69" s="93">
        <v>4</v>
      </c>
      <c r="C69" s="133">
        <v>0.004547147658384077</v>
      </c>
      <c r="D69" s="93" t="s">
        <v>1031</v>
      </c>
      <c r="E69" s="93" t="b">
        <v>0</v>
      </c>
      <c r="F69" s="93" t="b">
        <v>0</v>
      </c>
      <c r="G69" s="93" t="b">
        <v>0</v>
      </c>
    </row>
    <row r="70" spans="1:7" ht="15">
      <c r="A70" s="93" t="s">
        <v>1006</v>
      </c>
      <c r="B70" s="93">
        <v>4</v>
      </c>
      <c r="C70" s="133">
        <v>0.004547147658384077</v>
      </c>
      <c r="D70" s="93" t="s">
        <v>1031</v>
      </c>
      <c r="E70" s="93" t="b">
        <v>0</v>
      </c>
      <c r="F70" s="93" t="b">
        <v>0</v>
      </c>
      <c r="G70" s="93" t="b">
        <v>0</v>
      </c>
    </row>
    <row r="71" spans="1:7" ht="15">
      <c r="A71" s="93" t="s">
        <v>1007</v>
      </c>
      <c r="B71" s="93">
        <v>4</v>
      </c>
      <c r="C71" s="133">
        <v>0.004547147658384077</v>
      </c>
      <c r="D71" s="93" t="s">
        <v>1031</v>
      </c>
      <c r="E71" s="93" t="b">
        <v>0</v>
      </c>
      <c r="F71" s="93" t="b">
        <v>0</v>
      </c>
      <c r="G71" s="93" t="b">
        <v>0</v>
      </c>
    </row>
    <row r="72" spans="1:7" ht="15">
      <c r="A72" s="93" t="s">
        <v>1008</v>
      </c>
      <c r="B72" s="93">
        <v>4</v>
      </c>
      <c r="C72" s="133">
        <v>0.004547147658384077</v>
      </c>
      <c r="D72" s="93" t="s">
        <v>1031</v>
      </c>
      <c r="E72" s="93" t="b">
        <v>0</v>
      </c>
      <c r="F72" s="93" t="b">
        <v>0</v>
      </c>
      <c r="G72" s="93" t="b">
        <v>0</v>
      </c>
    </row>
    <row r="73" spans="1:7" ht="15">
      <c r="A73" s="93" t="s">
        <v>1009</v>
      </c>
      <c r="B73" s="93">
        <v>4</v>
      </c>
      <c r="C73" s="133">
        <v>0.004547147658384077</v>
      </c>
      <c r="D73" s="93" t="s">
        <v>1031</v>
      </c>
      <c r="E73" s="93" t="b">
        <v>0</v>
      </c>
      <c r="F73" s="93" t="b">
        <v>0</v>
      </c>
      <c r="G73" s="93" t="b">
        <v>0</v>
      </c>
    </row>
    <row r="74" spans="1:7" ht="15">
      <c r="A74" s="93" t="s">
        <v>1010</v>
      </c>
      <c r="B74" s="93">
        <v>4</v>
      </c>
      <c r="C74" s="133">
        <v>0.004547147658384077</v>
      </c>
      <c r="D74" s="93" t="s">
        <v>1031</v>
      </c>
      <c r="E74" s="93" t="b">
        <v>0</v>
      </c>
      <c r="F74" s="93" t="b">
        <v>0</v>
      </c>
      <c r="G74" s="93" t="b">
        <v>0</v>
      </c>
    </row>
    <row r="75" spans="1:7" ht="15">
      <c r="A75" s="93" t="s">
        <v>1011</v>
      </c>
      <c r="B75" s="93">
        <v>4</v>
      </c>
      <c r="C75" s="133">
        <v>0.004547147658384077</v>
      </c>
      <c r="D75" s="93" t="s">
        <v>1031</v>
      </c>
      <c r="E75" s="93" t="b">
        <v>1</v>
      </c>
      <c r="F75" s="93" t="b">
        <v>0</v>
      </c>
      <c r="G75" s="93" t="b">
        <v>0</v>
      </c>
    </row>
    <row r="76" spans="1:7" ht="15">
      <c r="A76" s="93" t="s">
        <v>1012</v>
      </c>
      <c r="B76" s="93">
        <v>4</v>
      </c>
      <c r="C76" s="133">
        <v>0.004547147658384077</v>
      </c>
      <c r="D76" s="93" t="s">
        <v>1031</v>
      </c>
      <c r="E76" s="93" t="b">
        <v>0</v>
      </c>
      <c r="F76" s="93" t="b">
        <v>0</v>
      </c>
      <c r="G76" s="93" t="b">
        <v>0</v>
      </c>
    </row>
    <row r="77" spans="1:7" ht="15">
      <c r="A77" s="93" t="s">
        <v>1013</v>
      </c>
      <c r="B77" s="93">
        <v>4</v>
      </c>
      <c r="C77" s="133">
        <v>0.004547147658384077</v>
      </c>
      <c r="D77" s="93" t="s">
        <v>1031</v>
      </c>
      <c r="E77" s="93" t="b">
        <v>0</v>
      </c>
      <c r="F77" s="93" t="b">
        <v>0</v>
      </c>
      <c r="G77" s="93" t="b">
        <v>0</v>
      </c>
    </row>
    <row r="78" spans="1:7" ht="15">
      <c r="A78" s="93" t="s">
        <v>1014</v>
      </c>
      <c r="B78" s="93">
        <v>4</v>
      </c>
      <c r="C78" s="133">
        <v>0.004547147658384077</v>
      </c>
      <c r="D78" s="93" t="s">
        <v>1031</v>
      </c>
      <c r="E78" s="93" t="b">
        <v>0</v>
      </c>
      <c r="F78" s="93" t="b">
        <v>0</v>
      </c>
      <c r="G78" s="93" t="b">
        <v>0</v>
      </c>
    </row>
    <row r="79" spans="1:7" ht="15">
      <c r="A79" s="93" t="s">
        <v>216</v>
      </c>
      <c r="B79" s="93">
        <v>3</v>
      </c>
      <c r="C79" s="133">
        <v>0.0038411839734718506</v>
      </c>
      <c r="D79" s="93" t="s">
        <v>1031</v>
      </c>
      <c r="E79" s="93" t="b">
        <v>0</v>
      </c>
      <c r="F79" s="93" t="b">
        <v>0</v>
      </c>
      <c r="G79" s="93" t="b">
        <v>0</v>
      </c>
    </row>
    <row r="80" spans="1:7" ht="15">
      <c r="A80" s="93" t="s">
        <v>831</v>
      </c>
      <c r="B80" s="93">
        <v>3</v>
      </c>
      <c r="C80" s="133">
        <v>0.0038411839734718506</v>
      </c>
      <c r="D80" s="93" t="s">
        <v>1031</v>
      </c>
      <c r="E80" s="93" t="b">
        <v>0</v>
      </c>
      <c r="F80" s="93" t="b">
        <v>0</v>
      </c>
      <c r="G80" s="93" t="b">
        <v>0</v>
      </c>
    </row>
    <row r="81" spans="1:7" ht="15">
      <c r="A81" s="93" t="s">
        <v>832</v>
      </c>
      <c r="B81" s="93">
        <v>3</v>
      </c>
      <c r="C81" s="133">
        <v>0.0038411839734718506</v>
      </c>
      <c r="D81" s="93" t="s">
        <v>1031</v>
      </c>
      <c r="E81" s="93" t="b">
        <v>0</v>
      </c>
      <c r="F81" s="93" t="b">
        <v>0</v>
      </c>
      <c r="G81" s="93" t="b">
        <v>0</v>
      </c>
    </row>
    <row r="82" spans="1:7" ht="15">
      <c r="A82" s="93" t="s">
        <v>833</v>
      </c>
      <c r="B82" s="93">
        <v>3</v>
      </c>
      <c r="C82" s="133">
        <v>0.0038411839734718506</v>
      </c>
      <c r="D82" s="93" t="s">
        <v>1031</v>
      </c>
      <c r="E82" s="93" t="b">
        <v>0</v>
      </c>
      <c r="F82" s="93" t="b">
        <v>0</v>
      </c>
      <c r="G82" s="93" t="b">
        <v>0</v>
      </c>
    </row>
    <row r="83" spans="1:7" ht="15">
      <c r="A83" s="93" t="s">
        <v>834</v>
      </c>
      <c r="B83" s="93">
        <v>3</v>
      </c>
      <c r="C83" s="133">
        <v>0.0038411839734718506</v>
      </c>
      <c r="D83" s="93" t="s">
        <v>1031</v>
      </c>
      <c r="E83" s="93" t="b">
        <v>0</v>
      </c>
      <c r="F83" s="93" t="b">
        <v>0</v>
      </c>
      <c r="G83" s="93" t="b">
        <v>0</v>
      </c>
    </row>
    <row r="84" spans="1:7" ht="15">
      <c r="A84" s="93" t="s">
        <v>835</v>
      </c>
      <c r="B84" s="93">
        <v>3</v>
      </c>
      <c r="C84" s="133">
        <v>0.0038411839734718506</v>
      </c>
      <c r="D84" s="93" t="s">
        <v>1031</v>
      </c>
      <c r="E84" s="93" t="b">
        <v>0</v>
      </c>
      <c r="F84" s="93" t="b">
        <v>0</v>
      </c>
      <c r="G84" s="93" t="b">
        <v>0</v>
      </c>
    </row>
    <row r="85" spans="1:7" ht="15">
      <c r="A85" s="93" t="s">
        <v>836</v>
      </c>
      <c r="B85" s="93">
        <v>3</v>
      </c>
      <c r="C85" s="133">
        <v>0.0038411839734718506</v>
      </c>
      <c r="D85" s="93" t="s">
        <v>1031</v>
      </c>
      <c r="E85" s="93" t="b">
        <v>0</v>
      </c>
      <c r="F85" s="93" t="b">
        <v>0</v>
      </c>
      <c r="G85" s="93" t="b">
        <v>0</v>
      </c>
    </row>
    <row r="86" spans="1:7" ht="15">
      <c r="A86" s="93" t="s">
        <v>837</v>
      </c>
      <c r="B86" s="93">
        <v>3</v>
      </c>
      <c r="C86" s="133">
        <v>0.0038411839734718506</v>
      </c>
      <c r="D86" s="93" t="s">
        <v>1031</v>
      </c>
      <c r="E86" s="93" t="b">
        <v>0</v>
      </c>
      <c r="F86" s="93" t="b">
        <v>0</v>
      </c>
      <c r="G86" s="93" t="b">
        <v>0</v>
      </c>
    </row>
    <row r="87" spans="1:7" ht="15">
      <c r="A87" s="93" t="s">
        <v>1015</v>
      </c>
      <c r="B87" s="93">
        <v>3</v>
      </c>
      <c r="C87" s="133">
        <v>0.0038411839734718506</v>
      </c>
      <c r="D87" s="93" t="s">
        <v>1031</v>
      </c>
      <c r="E87" s="93" t="b">
        <v>0</v>
      </c>
      <c r="F87" s="93" t="b">
        <v>0</v>
      </c>
      <c r="G87" s="93" t="b">
        <v>0</v>
      </c>
    </row>
    <row r="88" spans="1:7" ht="15">
      <c r="A88" s="93" t="s">
        <v>215</v>
      </c>
      <c r="B88" s="93">
        <v>3</v>
      </c>
      <c r="C88" s="133">
        <v>0.0038411839734718506</v>
      </c>
      <c r="D88" s="93" t="s">
        <v>1031</v>
      </c>
      <c r="E88" s="93" t="b">
        <v>0</v>
      </c>
      <c r="F88" s="93" t="b">
        <v>0</v>
      </c>
      <c r="G88" s="93" t="b">
        <v>0</v>
      </c>
    </row>
    <row r="89" spans="1:7" ht="15">
      <c r="A89" s="93" t="s">
        <v>1016</v>
      </c>
      <c r="B89" s="93">
        <v>3</v>
      </c>
      <c r="C89" s="133">
        <v>0.0038411839734718506</v>
      </c>
      <c r="D89" s="93" t="s">
        <v>1031</v>
      </c>
      <c r="E89" s="93" t="b">
        <v>0</v>
      </c>
      <c r="F89" s="93" t="b">
        <v>0</v>
      </c>
      <c r="G89" s="93" t="b">
        <v>0</v>
      </c>
    </row>
    <row r="90" spans="1:7" ht="15">
      <c r="A90" s="93" t="s">
        <v>1017</v>
      </c>
      <c r="B90" s="93">
        <v>2</v>
      </c>
      <c r="C90" s="133">
        <v>0.0029655968077299264</v>
      </c>
      <c r="D90" s="93" t="s">
        <v>1031</v>
      </c>
      <c r="E90" s="93" t="b">
        <v>0</v>
      </c>
      <c r="F90" s="93" t="b">
        <v>0</v>
      </c>
      <c r="G90" s="93" t="b">
        <v>0</v>
      </c>
    </row>
    <row r="91" spans="1:7" ht="15">
      <c r="A91" s="93" t="s">
        <v>1018</v>
      </c>
      <c r="B91" s="93">
        <v>2</v>
      </c>
      <c r="C91" s="133">
        <v>0.0029655968077299264</v>
      </c>
      <c r="D91" s="93" t="s">
        <v>1031</v>
      </c>
      <c r="E91" s="93" t="b">
        <v>0</v>
      </c>
      <c r="F91" s="93" t="b">
        <v>0</v>
      </c>
      <c r="G91" s="93" t="b">
        <v>0</v>
      </c>
    </row>
    <row r="92" spans="1:7" ht="15">
      <c r="A92" s="93" t="s">
        <v>1019</v>
      </c>
      <c r="B92" s="93">
        <v>2</v>
      </c>
      <c r="C92" s="133">
        <v>0.0029655968077299264</v>
      </c>
      <c r="D92" s="93" t="s">
        <v>1031</v>
      </c>
      <c r="E92" s="93" t="b">
        <v>0</v>
      </c>
      <c r="F92" s="93" t="b">
        <v>0</v>
      </c>
      <c r="G92" s="93" t="b">
        <v>0</v>
      </c>
    </row>
    <row r="93" spans="1:7" ht="15">
      <c r="A93" s="93" t="s">
        <v>819</v>
      </c>
      <c r="B93" s="93">
        <v>2</v>
      </c>
      <c r="C93" s="133">
        <v>0.0029655968077299264</v>
      </c>
      <c r="D93" s="93" t="s">
        <v>1031</v>
      </c>
      <c r="E93" s="93" t="b">
        <v>0</v>
      </c>
      <c r="F93" s="93" t="b">
        <v>0</v>
      </c>
      <c r="G93" s="93" t="b">
        <v>0</v>
      </c>
    </row>
    <row r="94" spans="1:7" ht="15">
      <c r="A94" s="93" t="s">
        <v>820</v>
      </c>
      <c r="B94" s="93">
        <v>2</v>
      </c>
      <c r="C94" s="133">
        <v>0.0029655968077299264</v>
      </c>
      <c r="D94" s="93" t="s">
        <v>1031</v>
      </c>
      <c r="E94" s="93" t="b">
        <v>0</v>
      </c>
      <c r="F94" s="93" t="b">
        <v>0</v>
      </c>
      <c r="G94" s="93" t="b">
        <v>0</v>
      </c>
    </row>
    <row r="95" spans="1:7" ht="15">
      <c r="A95" s="93" t="s">
        <v>821</v>
      </c>
      <c r="B95" s="93">
        <v>2</v>
      </c>
      <c r="C95" s="133">
        <v>0.0029655968077299264</v>
      </c>
      <c r="D95" s="93" t="s">
        <v>1031</v>
      </c>
      <c r="E95" s="93" t="b">
        <v>0</v>
      </c>
      <c r="F95" s="93" t="b">
        <v>0</v>
      </c>
      <c r="G95" s="93" t="b">
        <v>0</v>
      </c>
    </row>
    <row r="96" spans="1:7" ht="15">
      <c r="A96" s="93" t="s">
        <v>822</v>
      </c>
      <c r="B96" s="93">
        <v>2</v>
      </c>
      <c r="C96" s="133">
        <v>0.0029655968077299264</v>
      </c>
      <c r="D96" s="93" t="s">
        <v>1031</v>
      </c>
      <c r="E96" s="93" t="b">
        <v>0</v>
      </c>
      <c r="F96" s="93" t="b">
        <v>0</v>
      </c>
      <c r="G96" s="93" t="b">
        <v>0</v>
      </c>
    </row>
    <row r="97" spans="1:7" ht="15">
      <c r="A97" s="93" t="s">
        <v>823</v>
      </c>
      <c r="B97" s="93">
        <v>2</v>
      </c>
      <c r="C97" s="133">
        <v>0.0029655968077299264</v>
      </c>
      <c r="D97" s="93" t="s">
        <v>1031</v>
      </c>
      <c r="E97" s="93" t="b">
        <v>0</v>
      </c>
      <c r="F97" s="93" t="b">
        <v>0</v>
      </c>
      <c r="G97" s="93" t="b">
        <v>0</v>
      </c>
    </row>
    <row r="98" spans="1:7" ht="15">
      <c r="A98" s="93" t="s">
        <v>824</v>
      </c>
      <c r="B98" s="93">
        <v>2</v>
      </c>
      <c r="C98" s="133">
        <v>0.0029655968077299264</v>
      </c>
      <c r="D98" s="93" t="s">
        <v>1031</v>
      </c>
      <c r="E98" s="93" t="b">
        <v>0</v>
      </c>
      <c r="F98" s="93" t="b">
        <v>0</v>
      </c>
      <c r="G98" s="93" t="b">
        <v>0</v>
      </c>
    </row>
    <row r="99" spans="1:7" ht="15">
      <c r="A99" s="93" t="s">
        <v>825</v>
      </c>
      <c r="B99" s="93">
        <v>2</v>
      </c>
      <c r="C99" s="133">
        <v>0.0029655968077299264</v>
      </c>
      <c r="D99" s="93" t="s">
        <v>1031</v>
      </c>
      <c r="E99" s="93" t="b">
        <v>0</v>
      </c>
      <c r="F99" s="93" t="b">
        <v>0</v>
      </c>
      <c r="G99" s="93" t="b">
        <v>0</v>
      </c>
    </row>
    <row r="100" spans="1:7" ht="15">
      <c r="A100" s="93" t="s">
        <v>826</v>
      </c>
      <c r="B100" s="93">
        <v>2</v>
      </c>
      <c r="C100" s="133">
        <v>0.0029655968077299264</v>
      </c>
      <c r="D100" s="93" t="s">
        <v>1031</v>
      </c>
      <c r="E100" s="93" t="b">
        <v>0</v>
      </c>
      <c r="F100" s="93" t="b">
        <v>0</v>
      </c>
      <c r="G100" s="93" t="b">
        <v>0</v>
      </c>
    </row>
    <row r="101" spans="1:7" ht="15">
      <c r="A101" s="93" t="s">
        <v>827</v>
      </c>
      <c r="B101" s="93">
        <v>2</v>
      </c>
      <c r="C101" s="133">
        <v>0.0029655968077299264</v>
      </c>
      <c r="D101" s="93" t="s">
        <v>1031</v>
      </c>
      <c r="E101" s="93" t="b">
        <v>0</v>
      </c>
      <c r="F101" s="93" t="b">
        <v>0</v>
      </c>
      <c r="G101" s="93" t="b">
        <v>0</v>
      </c>
    </row>
    <row r="102" spans="1:7" ht="15">
      <c r="A102" s="93" t="s">
        <v>828</v>
      </c>
      <c r="B102" s="93">
        <v>2</v>
      </c>
      <c r="C102" s="133">
        <v>0.0029655968077299264</v>
      </c>
      <c r="D102" s="93" t="s">
        <v>1031</v>
      </c>
      <c r="E102" s="93" t="b">
        <v>0</v>
      </c>
      <c r="F102" s="93" t="b">
        <v>0</v>
      </c>
      <c r="G102" s="93" t="b">
        <v>0</v>
      </c>
    </row>
    <row r="103" spans="1:7" ht="15">
      <c r="A103" s="93" t="s">
        <v>1020</v>
      </c>
      <c r="B103" s="93">
        <v>2</v>
      </c>
      <c r="C103" s="133">
        <v>0.0029655968077299264</v>
      </c>
      <c r="D103" s="93" t="s">
        <v>1031</v>
      </c>
      <c r="E103" s="93" t="b">
        <v>0</v>
      </c>
      <c r="F103" s="93" t="b">
        <v>0</v>
      </c>
      <c r="G103" s="93" t="b">
        <v>0</v>
      </c>
    </row>
    <row r="104" spans="1:7" ht="15">
      <c r="A104" s="93" t="s">
        <v>1021</v>
      </c>
      <c r="B104" s="93">
        <v>2</v>
      </c>
      <c r="C104" s="133">
        <v>0.0029655968077299264</v>
      </c>
      <c r="D104" s="93" t="s">
        <v>1031</v>
      </c>
      <c r="E104" s="93" t="b">
        <v>0</v>
      </c>
      <c r="F104" s="93" t="b">
        <v>0</v>
      </c>
      <c r="G104" s="93" t="b">
        <v>0</v>
      </c>
    </row>
    <row r="105" spans="1:7" ht="15">
      <c r="A105" s="93" t="s">
        <v>1022</v>
      </c>
      <c r="B105" s="93">
        <v>2</v>
      </c>
      <c r="C105" s="133">
        <v>0.0029655968077299264</v>
      </c>
      <c r="D105" s="93" t="s">
        <v>1031</v>
      </c>
      <c r="E105" s="93" t="b">
        <v>0</v>
      </c>
      <c r="F105" s="93" t="b">
        <v>0</v>
      </c>
      <c r="G105" s="93" t="b">
        <v>0</v>
      </c>
    </row>
    <row r="106" spans="1:7" ht="15">
      <c r="A106" s="93" t="s">
        <v>1023</v>
      </c>
      <c r="B106" s="93">
        <v>2</v>
      </c>
      <c r="C106" s="133">
        <v>0.0029655968077299264</v>
      </c>
      <c r="D106" s="93" t="s">
        <v>1031</v>
      </c>
      <c r="E106" s="93" t="b">
        <v>0</v>
      </c>
      <c r="F106" s="93" t="b">
        <v>0</v>
      </c>
      <c r="G106" s="93" t="b">
        <v>0</v>
      </c>
    </row>
    <row r="107" spans="1:7" ht="15">
      <c r="A107" s="93" t="s">
        <v>1024</v>
      </c>
      <c r="B107" s="93">
        <v>2</v>
      </c>
      <c r="C107" s="133">
        <v>0.0029655968077299264</v>
      </c>
      <c r="D107" s="93" t="s">
        <v>1031</v>
      </c>
      <c r="E107" s="93" t="b">
        <v>0</v>
      </c>
      <c r="F107" s="93" t="b">
        <v>0</v>
      </c>
      <c r="G107" s="93" t="b">
        <v>0</v>
      </c>
    </row>
    <row r="108" spans="1:7" ht="15">
      <c r="A108" s="93" t="s">
        <v>1025</v>
      </c>
      <c r="B108" s="93">
        <v>2</v>
      </c>
      <c r="C108" s="133">
        <v>0.0029655968077299264</v>
      </c>
      <c r="D108" s="93" t="s">
        <v>1031</v>
      </c>
      <c r="E108" s="93" t="b">
        <v>0</v>
      </c>
      <c r="F108" s="93" t="b">
        <v>0</v>
      </c>
      <c r="G108" s="93" t="b">
        <v>0</v>
      </c>
    </row>
    <row r="109" spans="1:7" ht="15">
      <c r="A109" s="93" t="s">
        <v>1026</v>
      </c>
      <c r="B109" s="93">
        <v>2</v>
      </c>
      <c r="C109" s="133">
        <v>0.0029655968077299264</v>
      </c>
      <c r="D109" s="93" t="s">
        <v>1031</v>
      </c>
      <c r="E109" s="93" t="b">
        <v>0</v>
      </c>
      <c r="F109" s="93" t="b">
        <v>0</v>
      </c>
      <c r="G109" s="93" t="b">
        <v>0</v>
      </c>
    </row>
    <row r="110" spans="1:7" ht="15">
      <c r="A110" s="93" t="s">
        <v>1027</v>
      </c>
      <c r="B110" s="93">
        <v>2</v>
      </c>
      <c r="C110" s="133">
        <v>0.0029655968077299264</v>
      </c>
      <c r="D110" s="93" t="s">
        <v>1031</v>
      </c>
      <c r="E110" s="93" t="b">
        <v>0</v>
      </c>
      <c r="F110" s="93" t="b">
        <v>0</v>
      </c>
      <c r="G110" s="93" t="b">
        <v>0</v>
      </c>
    </row>
    <row r="111" spans="1:7" ht="15">
      <c r="A111" s="93" t="s">
        <v>1028</v>
      </c>
      <c r="B111" s="93">
        <v>2</v>
      </c>
      <c r="C111" s="133">
        <v>0.0029655968077299264</v>
      </c>
      <c r="D111" s="93" t="s">
        <v>1031</v>
      </c>
      <c r="E111" s="93" t="b">
        <v>0</v>
      </c>
      <c r="F111" s="93" t="b">
        <v>0</v>
      </c>
      <c r="G111" s="93" t="b">
        <v>0</v>
      </c>
    </row>
    <row r="112" spans="1:7" ht="15">
      <c r="A112" s="93" t="s">
        <v>246</v>
      </c>
      <c r="B112" s="93">
        <v>2</v>
      </c>
      <c r="C112" s="133">
        <v>0.0029655968077299264</v>
      </c>
      <c r="D112" s="93" t="s">
        <v>1031</v>
      </c>
      <c r="E112" s="93" t="b">
        <v>0</v>
      </c>
      <c r="F112" s="93" t="b">
        <v>0</v>
      </c>
      <c r="G112" s="93" t="b">
        <v>0</v>
      </c>
    </row>
    <row r="113" spans="1:7" ht="15">
      <c r="A113" s="93" t="s">
        <v>245</v>
      </c>
      <c r="B113" s="93">
        <v>2</v>
      </c>
      <c r="C113" s="133">
        <v>0.0029655968077299264</v>
      </c>
      <c r="D113" s="93" t="s">
        <v>1031</v>
      </c>
      <c r="E113" s="93" t="b">
        <v>0</v>
      </c>
      <c r="F113" s="93" t="b">
        <v>0</v>
      </c>
      <c r="G113" s="93" t="b">
        <v>0</v>
      </c>
    </row>
    <row r="114" spans="1:7" ht="15">
      <c r="A114" s="93" t="s">
        <v>800</v>
      </c>
      <c r="B114" s="93">
        <v>34</v>
      </c>
      <c r="C114" s="133">
        <v>0</v>
      </c>
      <c r="D114" s="93" t="s">
        <v>730</v>
      </c>
      <c r="E114" s="93" t="b">
        <v>0</v>
      </c>
      <c r="F114" s="93" t="b">
        <v>0</v>
      </c>
      <c r="G114" s="93" t="b">
        <v>0</v>
      </c>
    </row>
    <row r="115" spans="1:7" ht="15">
      <c r="A115" s="93" t="s">
        <v>242</v>
      </c>
      <c r="B115" s="93">
        <v>19</v>
      </c>
      <c r="C115" s="133">
        <v>0</v>
      </c>
      <c r="D115" s="93" t="s">
        <v>730</v>
      </c>
      <c r="E115" s="93" t="b">
        <v>0</v>
      </c>
      <c r="F115" s="93" t="b">
        <v>0</v>
      </c>
      <c r="G115" s="93" t="b">
        <v>0</v>
      </c>
    </row>
    <row r="116" spans="1:7" ht="15">
      <c r="A116" s="93" t="s">
        <v>804</v>
      </c>
      <c r="B116" s="93">
        <v>15</v>
      </c>
      <c r="C116" s="133">
        <v>0.0035158336266146468</v>
      </c>
      <c r="D116" s="93" t="s">
        <v>730</v>
      </c>
      <c r="E116" s="93" t="b">
        <v>0</v>
      </c>
      <c r="F116" s="93" t="b">
        <v>0</v>
      </c>
      <c r="G116" s="93" t="b">
        <v>0</v>
      </c>
    </row>
    <row r="117" spans="1:7" ht="15">
      <c r="A117" s="93" t="s">
        <v>244</v>
      </c>
      <c r="B117" s="93">
        <v>15</v>
      </c>
      <c r="C117" s="133">
        <v>0.0035158336266146468</v>
      </c>
      <c r="D117" s="93" t="s">
        <v>730</v>
      </c>
      <c r="E117" s="93" t="b">
        <v>0</v>
      </c>
      <c r="F117" s="93" t="b">
        <v>0</v>
      </c>
      <c r="G117" s="93" t="b">
        <v>0</v>
      </c>
    </row>
    <row r="118" spans="1:7" ht="15">
      <c r="A118" s="93" t="s">
        <v>240</v>
      </c>
      <c r="B118" s="93">
        <v>15</v>
      </c>
      <c r="C118" s="133">
        <v>0.0035158336266146468</v>
      </c>
      <c r="D118" s="93" t="s">
        <v>730</v>
      </c>
      <c r="E118" s="93" t="b">
        <v>0</v>
      </c>
      <c r="F118" s="93" t="b">
        <v>0</v>
      </c>
      <c r="G118" s="93" t="b">
        <v>0</v>
      </c>
    </row>
    <row r="119" spans="1:7" ht="15">
      <c r="A119" s="93" t="s">
        <v>805</v>
      </c>
      <c r="B119" s="93">
        <v>15</v>
      </c>
      <c r="C119" s="133">
        <v>0.0035158336266146468</v>
      </c>
      <c r="D119" s="93" t="s">
        <v>730</v>
      </c>
      <c r="E119" s="93" t="b">
        <v>0</v>
      </c>
      <c r="F119" s="93" t="b">
        <v>0</v>
      </c>
      <c r="G119" s="93" t="b">
        <v>0</v>
      </c>
    </row>
    <row r="120" spans="1:7" ht="15">
      <c r="A120" s="93" t="s">
        <v>806</v>
      </c>
      <c r="B120" s="93">
        <v>12</v>
      </c>
      <c r="C120" s="133">
        <v>0.010292153807147543</v>
      </c>
      <c r="D120" s="93" t="s">
        <v>730</v>
      </c>
      <c r="E120" s="93" t="b">
        <v>0</v>
      </c>
      <c r="F120" s="93" t="b">
        <v>0</v>
      </c>
      <c r="G120" s="93" t="b">
        <v>0</v>
      </c>
    </row>
    <row r="121" spans="1:7" ht="15">
      <c r="A121" s="93" t="s">
        <v>807</v>
      </c>
      <c r="B121" s="93">
        <v>11</v>
      </c>
      <c r="C121" s="133">
        <v>0.00596111888981882</v>
      </c>
      <c r="D121" s="93" t="s">
        <v>730</v>
      </c>
      <c r="E121" s="93" t="b">
        <v>0</v>
      </c>
      <c r="F121" s="93" t="b">
        <v>0</v>
      </c>
      <c r="G121" s="93" t="b">
        <v>0</v>
      </c>
    </row>
    <row r="122" spans="1:7" ht="15">
      <c r="A122" s="93" t="s">
        <v>772</v>
      </c>
      <c r="B122" s="93">
        <v>11</v>
      </c>
      <c r="C122" s="133">
        <v>0.00596111888981882</v>
      </c>
      <c r="D122" s="93" t="s">
        <v>730</v>
      </c>
      <c r="E122" s="93" t="b">
        <v>0</v>
      </c>
      <c r="F122" s="93" t="b">
        <v>0</v>
      </c>
      <c r="G122" s="93" t="b">
        <v>0</v>
      </c>
    </row>
    <row r="123" spans="1:7" ht="15">
      <c r="A123" s="93" t="s">
        <v>276</v>
      </c>
      <c r="B123" s="93">
        <v>11</v>
      </c>
      <c r="C123" s="133">
        <v>0.00596111888981882</v>
      </c>
      <c r="D123" s="93" t="s">
        <v>730</v>
      </c>
      <c r="E123" s="93" t="b">
        <v>0</v>
      </c>
      <c r="F123" s="93" t="b">
        <v>0</v>
      </c>
      <c r="G123" s="93" t="b">
        <v>0</v>
      </c>
    </row>
    <row r="124" spans="1:7" ht="15">
      <c r="A124" s="93" t="s">
        <v>972</v>
      </c>
      <c r="B124" s="93">
        <v>11</v>
      </c>
      <c r="C124" s="133">
        <v>0.00596111888981882</v>
      </c>
      <c r="D124" s="93" t="s">
        <v>730</v>
      </c>
      <c r="E124" s="93" t="b">
        <v>0</v>
      </c>
      <c r="F124" s="93" t="b">
        <v>0</v>
      </c>
      <c r="G124" s="93" t="b">
        <v>0</v>
      </c>
    </row>
    <row r="125" spans="1:7" ht="15">
      <c r="A125" s="93" t="s">
        <v>969</v>
      </c>
      <c r="B125" s="93">
        <v>11</v>
      </c>
      <c r="C125" s="133">
        <v>0.00596111888981882</v>
      </c>
      <c r="D125" s="93" t="s">
        <v>730</v>
      </c>
      <c r="E125" s="93" t="b">
        <v>0</v>
      </c>
      <c r="F125" s="93" t="b">
        <v>0</v>
      </c>
      <c r="G125" s="93" t="b">
        <v>0</v>
      </c>
    </row>
    <row r="126" spans="1:7" ht="15">
      <c r="A126" s="93" t="s">
        <v>970</v>
      </c>
      <c r="B126" s="93">
        <v>11</v>
      </c>
      <c r="C126" s="133">
        <v>0.00596111888981882</v>
      </c>
      <c r="D126" s="93" t="s">
        <v>730</v>
      </c>
      <c r="E126" s="93" t="b">
        <v>0</v>
      </c>
      <c r="F126" s="93" t="b">
        <v>0</v>
      </c>
      <c r="G126" s="93" t="b">
        <v>0</v>
      </c>
    </row>
    <row r="127" spans="1:7" ht="15">
      <c r="A127" s="93" t="s">
        <v>973</v>
      </c>
      <c r="B127" s="93">
        <v>11</v>
      </c>
      <c r="C127" s="133">
        <v>0.00596111888981882</v>
      </c>
      <c r="D127" s="93" t="s">
        <v>730</v>
      </c>
      <c r="E127" s="93" t="b">
        <v>0</v>
      </c>
      <c r="F127" s="93" t="b">
        <v>0</v>
      </c>
      <c r="G127" s="93" t="b">
        <v>0</v>
      </c>
    </row>
    <row r="128" spans="1:7" ht="15">
      <c r="A128" s="93" t="s">
        <v>974</v>
      </c>
      <c r="B128" s="93">
        <v>11</v>
      </c>
      <c r="C128" s="133">
        <v>0.00596111888981882</v>
      </c>
      <c r="D128" s="93" t="s">
        <v>730</v>
      </c>
      <c r="E128" s="93" t="b">
        <v>0</v>
      </c>
      <c r="F128" s="93" t="b">
        <v>0</v>
      </c>
      <c r="G128" s="93" t="b">
        <v>0</v>
      </c>
    </row>
    <row r="129" spans="1:7" ht="15">
      <c r="A129" s="93" t="s">
        <v>975</v>
      </c>
      <c r="B129" s="93">
        <v>11</v>
      </c>
      <c r="C129" s="133">
        <v>0.00596111888981882</v>
      </c>
      <c r="D129" s="93" t="s">
        <v>730</v>
      </c>
      <c r="E129" s="93" t="b">
        <v>1</v>
      </c>
      <c r="F129" s="93" t="b">
        <v>0</v>
      </c>
      <c r="G129" s="93" t="b">
        <v>0</v>
      </c>
    </row>
    <row r="130" spans="1:7" ht="15">
      <c r="A130" s="93" t="s">
        <v>976</v>
      </c>
      <c r="B130" s="93">
        <v>11</v>
      </c>
      <c r="C130" s="133">
        <v>0.00596111888981882</v>
      </c>
      <c r="D130" s="93" t="s">
        <v>730</v>
      </c>
      <c r="E130" s="93" t="b">
        <v>0</v>
      </c>
      <c r="F130" s="93" t="b">
        <v>0</v>
      </c>
      <c r="G130" s="93" t="b">
        <v>0</v>
      </c>
    </row>
    <row r="131" spans="1:7" ht="15">
      <c r="A131" s="93" t="s">
        <v>977</v>
      </c>
      <c r="B131" s="93">
        <v>11</v>
      </c>
      <c r="C131" s="133">
        <v>0.00596111888981882</v>
      </c>
      <c r="D131" s="93" t="s">
        <v>730</v>
      </c>
      <c r="E131" s="93" t="b">
        <v>0</v>
      </c>
      <c r="F131" s="93" t="b">
        <v>0</v>
      </c>
      <c r="G131" s="93" t="b">
        <v>0</v>
      </c>
    </row>
    <row r="132" spans="1:7" ht="15">
      <c r="A132" s="93" t="s">
        <v>978</v>
      </c>
      <c r="B132" s="93">
        <v>11</v>
      </c>
      <c r="C132" s="133">
        <v>0.00596111888981882</v>
      </c>
      <c r="D132" s="93" t="s">
        <v>730</v>
      </c>
      <c r="E132" s="93" t="b">
        <v>0</v>
      </c>
      <c r="F132" s="93" t="b">
        <v>0</v>
      </c>
      <c r="G132" s="93" t="b">
        <v>0</v>
      </c>
    </row>
    <row r="133" spans="1:7" ht="15">
      <c r="A133" s="93" t="s">
        <v>979</v>
      </c>
      <c r="B133" s="93">
        <v>11</v>
      </c>
      <c r="C133" s="133">
        <v>0.00596111888981882</v>
      </c>
      <c r="D133" s="93" t="s">
        <v>730</v>
      </c>
      <c r="E133" s="93" t="b">
        <v>0</v>
      </c>
      <c r="F133" s="93" t="b">
        <v>0</v>
      </c>
      <c r="G133" s="93" t="b">
        <v>0</v>
      </c>
    </row>
    <row r="134" spans="1:7" ht="15">
      <c r="A134" s="93" t="s">
        <v>980</v>
      </c>
      <c r="B134" s="93">
        <v>11</v>
      </c>
      <c r="C134" s="133">
        <v>0.00596111888981882</v>
      </c>
      <c r="D134" s="93" t="s">
        <v>730</v>
      </c>
      <c r="E134" s="93" t="b">
        <v>0</v>
      </c>
      <c r="F134" s="93" t="b">
        <v>0</v>
      </c>
      <c r="G134" s="93" t="b">
        <v>0</v>
      </c>
    </row>
    <row r="135" spans="1:7" ht="15">
      <c r="A135" s="93" t="s">
        <v>981</v>
      </c>
      <c r="B135" s="93">
        <v>11</v>
      </c>
      <c r="C135" s="133">
        <v>0.00596111888981882</v>
      </c>
      <c r="D135" s="93" t="s">
        <v>730</v>
      </c>
      <c r="E135" s="93" t="b">
        <v>0</v>
      </c>
      <c r="F135" s="93" t="b">
        <v>0</v>
      </c>
      <c r="G135" s="93" t="b">
        <v>0</v>
      </c>
    </row>
    <row r="136" spans="1:7" ht="15">
      <c r="A136" s="93" t="s">
        <v>982</v>
      </c>
      <c r="B136" s="93">
        <v>11</v>
      </c>
      <c r="C136" s="133">
        <v>0.00596111888981882</v>
      </c>
      <c r="D136" s="93" t="s">
        <v>730</v>
      </c>
      <c r="E136" s="93" t="b">
        <v>0</v>
      </c>
      <c r="F136" s="93" t="b">
        <v>0</v>
      </c>
      <c r="G136" s="93" t="b">
        <v>0</v>
      </c>
    </row>
    <row r="137" spans="1:7" ht="15">
      <c r="A137" s="93" t="s">
        <v>983</v>
      </c>
      <c r="B137" s="93">
        <v>11</v>
      </c>
      <c r="C137" s="133">
        <v>0.00596111888981882</v>
      </c>
      <c r="D137" s="93" t="s">
        <v>730</v>
      </c>
      <c r="E137" s="93" t="b">
        <v>0</v>
      </c>
      <c r="F137" s="93" t="b">
        <v>0</v>
      </c>
      <c r="G137" s="93" t="b">
        <v>0</v>
      </c>
    </row>
    <row r="138" spans="1:7" ht="15">
      <c r="A138" s="93" t="s">
        <v>984</v>
      </c>
      <c r="B138" s="93">
        <v>11</v>
      </c>
      <c r="C138" s="133">
        <v>0.00596111888981882</v>
      </c>
      <c r="D138" s="93" t="s">
        <v>730</v>
      </c>
      <c r="E138" s="93" t="b">
        <v>0</v>
      </c>
      <c r="F138" s="93" t="b">
        <v>0</v>
      </c>
      <c r="G138" s="93" t="b">
        <v>0</v>
      </c>
    </row>
    <row r="139" spans="1:7" ht="15">
      <c r="A139" s="93" t="s">
        <v>968</v>
      </c>
      <c r="B139" s="93">
        <v>11</v>
      </c>
      <c r="C139" s="133">
        <v>0.00596111888981882</v>
      </c>
      <c r="D139" s="93" t="s">
        <v>730</v>
      </c>
      <c r="E139" s="93" t="b">
        <v>0</v>
      </c>
      <c r="F139" s="93" t="b">
        <v>0</v>
      </c>
      <c r="G139" s="93" t="b">
        <v>0</v>
      </c>
    </row>
    <row r="140" spans="1:7" ht="15">
      <c r="A140" s="93" t="s">
        <v>839</v>
      </c>
      <c r="B140" s="93">
        <v>8</v>
      </c>
      <c r="C140" s="133">
        <v>0.006861435871431696</v>
      </c>
      <c r="D140" s="93" t="s">
        <v>730</v>
      </c>
      <c r="E140" s="93" t="b">
        <v>0</v>
      </c>
      <c r="F140" s="93" t="b">
        <v>0</v>
      </c>
      <c r="G140" s="93" t="b">
        <v>0</v>
      </c>
    </row>
    <row r="141" spans="1:7" ht="15">
      <c r="A141" s="93" t="s">
        <v>993</v>
      </c>
      <c r="B141" s="93">
        <v>4</v>
      </c>
      <c r="C141" s="133">
        <v>0.006179850316208827</v>
      </c>
      <c r="D141" s="93" t="s">
        <v>730</v>
      </c>
      <c r="E141" s="93" t="b">
        <v>1</v>
      </c>
      <c r="F141" s="93" t="b">
        <v>0</v>
      </c>
      <c r="G141" s="93" t="b">
        <v>0</v>
      </c>
    </row>
    <row r="142" spans="1:7" ht="15">
      <c r="A142" s="93" t="s">
        <v>994</v>
      </c>
      <c r="B142" s="93">
        <v>4</v>
      </c>
      <c r="C142" s="133">
        <v>0.006179850316208827</v>
      </c>
      <c r="D142" s="93" t="s">
        <v>730</v>
      </c>
      <c r="E142" s="93" t="b">
        <v>0</v>
      </c>
      <c r="F142" s="93" t="b">
        <v>0</v>
      </c>
      <c r="G142" s="93" t="b">
        <v>0</v>
      </c>
    </row>
    <row r="143" spans="1:7" ht="15">
      <c r="A143" s="93" t="s">
        <v>995</v>
      </c>
      <c r="B143" s="93">
        <v>4</v>
      </c>
      <c r="C143" s="133">
        <v>0.006179850316208827</v>
      </c>
      <c r="D143" s="93" t="s">
        <v>730</v>
      </c>
      <c r="E143" s="93" t="b">
        <v>0</v>
      </c>
      <c r="F143" s="93" t="b">
        <v>0</v>
      </c>
      <c r="G143" s="93" t="b">
        <v>0</v>
      </c>
    </row>
    <row r="144" spans="1:7" ht="15">
      <c r="A144" s="93" t="s">
        <v>996</v>
      </c>
      <c r="B144" s="93">
        <v>4</v>
      </c>
      <c r="C144" s="133">
        <v>0.006179850316208827</v>
      </c>
      <c r="D144" s="93" t="s">
        <v>730</v>
      </c>
      <c r="E144" s="93" t="b">
        <v>0</v>
      </c>
      <c r="F144" s="93" t="b">
        <v>0</v>
      </c>
      <c r="G144" s="93" t="b">
        <v>0</v>
      </c>
    </row>
    <row r="145" spans="1:7" ht="15">
      <c r="A145" s="93" t="s">
        <v>801</v>
      </c>
      <c r="B145" s="93">
        <v>4</v>
      </c>
      <c r="C145" s="133">
        <v>0.006179850316208827</v>
      </c>
      <c r="D145" s="93" t="s">
        <v>730</v>
      </c>
      <c r="E145" s="93" t="b">
        <v>0</v>
      </c>
      <c r="F145" s="93" t="b">
        <v>0</v>
      </c>
      <c r="G145" s="93" t="b">
        <v>0</v>
      </c>
    </row>
    <row r="146" spans="1:7" ht="15">
      <c r="A146" s="93" t="s">
        <v>997</v>
      </c>
      <c r="B146" s="93">
        <v>4</v>
      </c>
      <c r="C146" s="133">
        <v>0.006179850316208827</v>
      </c>
      <c r="D146" s="93" t="s">
        <v>730</v>
      </c>
      <c r="E146" s="93" t="b">
        <v>0</v>
      </c>
      <c r="F146" s="93" t="b">
        <v>0</v>
      </c>
      <c r="G146" s="93" t="b">
        <v>0</v>
      </c>
    </row>
    <row r="147" spans="1:7" ht="15">
      <c r="A147" s="93" t="s">
        <v>998</v>
      </c>
      <c r="B147" s="93">
        <v>4</v>
      </c>
      <c r="C147" s="133">
        <v>0.006179850316208827</v>
      </c>
      <c r="D147" s="93" t="s">
        <v>730</v>
      </c>
      <c r="E147" s="93" t="b">
        <v>0</v>
      </c>
      <c r="F147" s="93" t="b">
        <v>0</v>
      </c>
      <c r="G147" s="93" t="b">
        <v>0</v>
      </c>
    </row>
    <row r="148" spans="1:7" ht="15">
      <c r="A148" s="93" t="s">
        <v>999</v>
      </c>
      <c r="B148" s="93">
        <v>4</v>
      </c>
      <c r="C148" s="133">
        <v>0.006179850316208827</v>
      </c>
      <c r="D148" s="93" t="s">
        <v>730</v>
      </c>
      <c r="E148" s="93" t="b">
        <v>0</v>
      </c>
      <c r="F148" s="93" t="b">
        <v>0</v>
      </c>
      <c r="G148" s="93" t="b">
        <v>0</v>
      </c>
    </row>
    <row r="149" spans="1:7" ht="15">
      <c r="A149" s="93" t="s">
        <v>1000</v>
      </c>
      <c r="B149" s="93">
        <v>4</v>
      </c>
      <c r="C149" s="133">
        <v>0.006179850316208827</v>
      </c>
      <c r="D149" s="93" t="s">
        <v>730</v>
      </c>
      <c r="E149" s="93" t="b">
        <v>0</v>
      </c>
      <c r="F149" s="93" t="b">
        <v>0</v>
      </c>
      <c r="G149" s="93" t="b">
        <v>0</v>
      </c>
    </row>
    <row r="150" spans="1:7" ht="15">
      <c r="A150" s="93" t="s">
        <v>830</v>
      </c>
      <c r="B150" s="93">
        <v>4</v>
      </c>
      <c r="C150" s="133">
        <v>0.006179850316208827</v>
      </c>
      <c r="D150" s="93" t="s">
        <v>730</v>
      </c>
      <c r="E150" s="93" t="b">
        <v>0</v>
      </c>
      <c r="F150" s="93" t="b">
        <v>0</v>
      </c>
      <c r="G150" s="93" t="b">
        <v>0</v>
      </c>
    </row>
    <row r="151" spans="1:7" ht="15">
      <c r="A151" s="93" t="s">
        <v>1001</v>
      </c>
      <c r="B151" s="93">
        <v>4</v>
      </c>
      <c r="C151" s="133">
        <v>0.006179850316208827</v>
      </c>
      <c r="D151" s="93" t="s">
        <v>730</v>
      </c>
      <c r="E151" s="93" t="b">
        <v>0</v>
      </c>
      <c r="F151" s="93" t="b">
        <v>0</v>
      </c>
      <c r="G151" s="93" t="b">
        <v>0</v>
      </c>
    </row>
    <row r="152" spans="1:7" ht="15">
      <c r="A152" s="93" t="s">
        <v>1002</v>
      </c>
      <c r="B152" s="93">
        <v>4</v>
      </c>
      <c r="C152" s="133">
        <v>0.006179850316208827</v>
      </c>
      <c r="D152" s="93" t="s">
        <v>730</v>
      </c>
      <c r="E152" s="93" t="b">
        <v>0</v>
      </c>
      <c r="F152" s="93" t="b">
        <v>0</v>
      </c>
      <c r="G152" s="93" t="b">
        <v>0</v>
      </c>
    </row>
    <row r="153" spans="1:7" ht="15">
      <c r="A153" s="93" t="s">
        <v>1003</v>
      </c>
      <c r="B153" s="93">
        <v>4</v>
      </c>
      <c r="C153" s="133">
        <v>0.006179850316208827</v>
      </c>
      <c r="D153" s="93" t="s">
        <v>730</v>
      </c>
      <c r="E153" s="93" t="b">
        <v>0</v>
      </c>
      <c r="F153" s="93" t="b">
        <v>0</v>
      </c>
      <c r="G153" s="93" t="b">
        <v>0</v>
      </c>
    </row>
    <row r="154" spans="1:7" ht="15">
      <c r="A154" s="93" t="s">
        <v>1004</v>
      </c>
      <c r="B154" s="93">
        <v>4</v>
      </c>
      <c r="C154" s="133">
        <v>0.006179850316208827</v>
      </c>
      <c r="D154" s="93" t="s">
        <v>730</v>
      </c>
      <c r="E154" s="93" t="b">
        <v>1</v>
      </c>
      <c r="F154" s="93" t="b">
        <v>0</v>
      </c>
      <c r="G154" s="93" t="b">
        <v>0</v>
      </c>
    </row>
    <row r="155" spans="1:7" ht="15">
      <c r="A155" s="93" t="s">
        <v>1005</v>
      </c>
      <c r="B155" s="93">
        <v>4</v>
      </c>
      <c r="C155" s="133">
        <v>0.006179850316208827</v>
      </c>
      <c r="D155" s="93" t="s">
        <v>730</v>
      </c>
      <c r="E155" s="93" t="b">
        <v>0</v>
      </c>
      <c r="F155" s="93" t="b">
        <v>0</v>
      </c>
      <c r="G155" s="93" t="b">
        <v>0</v>
      </c>
    </row>
    <row r="156" spans="1:7" ht="15">
      <c r="A156" s="93" t="s">
        <v>1006</v>
      </c>
      <c r="B156" s="93">
        <v>4</v>
      </c>
      <c r="C156" s="133">
        <v>0.006179850316208827</v>
      </c>
      <c r="D156" s="93" t="s">
        <v>730</v>
      </c>
      <c r="E156" s="93" t="b">
        <v>0</v>
      </c>
      <c r="F156" s="93" t="b">
        <v>0</v>
      </c>
      <c r="G156" s="93" t="b">
        <v>0</v>
      </c>
    </row>
    <row r="157" spans="1:7" ht="15">
      <c r="A157" s="93" t="s">
        <v>1007</v>
      </c>
      <c r="B157" s="93">
        <v>4</v>
      </c>
      <c r="C157" s="133">
        <v>0.006179850316208827</v>
      </c>
      <c r="D157" s="93" t="s">
        <v>730</v>
      </c>
      <c r="E157" s="93" t="b">
        <v>0</v>
      </c>
      <c r="F157" s="93" t="b">
        <v>0</v>
      </c>
      <c r="G157" s="93" t="b">
        <v>0</v>
      </c>
    </row>
    <row r="158" spans="1:7" ht="15">
      <c r="A158" s="93" t="s">
        <v>1008</v>
      </c>
      <c r="B158" s="93">
        <v>4</v>
      </c>
      <c r="C158" s="133">
        <v>0.006179850316208827</v>
      </c>
      <c r="D158" s="93" t="s">
        <v>730</v>
      </c>
      <c r="E158" s="93" t="b">
        <v>0</v>
      </c>
      <c r="F158" s="93" t="b">
        <v>0</v>
      </c>
      <c r="G158" s="93" t="b">
        <v>0</v>
      </c>
    </row>
    <row r="159" spans="1:7" ht="15">
      <c r="A159" s="93" t="s">
        <v>1009</v>
      </c>
      <c r="B159" s="93">
        <v>4</v>
      </c>
      <c r="C159" s="133">
        <v>0.006179850316208827</v>
      </c>
      <c r="D159" s="93" t="s">
        <v>730</v>
      </c>
      <c r="E159" s="93" t="b">
        <v>0</v>
      </c>
      <c r="F159" s="93" t="b">
        <v>0</v>
      </c>
      <c r="G159" s="93" t="b">
        <v>0</v>
      </c>
    </row>
    <row r="160" spans="1:7" ht="15">
      <c r="A160" s="93" t="s">
        <v>1010</v>
      </c>
      <c r="B160" s="93">
        <v>4</v>
      </c>
      <c r="C160" s="133">
        <v>0.006179850316208827</v>
      </c>
      <c r="D160" s="93" t="s">
        <v>730</v>
      </c>
      <c r="E160" s="93" t="b">
        <v>0</v>
      </c>
      <c r="F160" s="93" t="b">
        <v>0</v>
      </c>
      <c r="G160" s="93" t="b">
        <v>0</v>
      </c>
    </row>
    <row r="161" spans="1:7" ht="15">
      <c r="A161" s="93" t="s">
        <v>1011</v>
      </c>
      <c r="B161" s="93">
        <v>4</v>
      </c>
      <c r="C161" s="133">
        <v>0.006179850316208827</v>
      </c>
      <c r="D161" s="93" t="s">
        <v>730</v>
      </c>
      <c r="E161" s="93" t="b">
        <v>1</v>
      </c>
      <c r="F161" s="93" t="b">
        <v>0</v>
      </c>
      <c r="G161" s="93" t="b">
        <v>0</v>
      </c>
    </row>
    <row r="162" spans="1:7" ht="15">
      <c r="A162" s="93" t="s">
        <v>1012</v>
      </c>
      <c r="B162" s="93">
        <v>4</v>
      </c>
      <c r="C162" s="133">
        <v>0.006179850316208827</v>
      </c>
      <c r="D162" s="93" t="s">
        <v>730</v>
      </c>
      <c r="E162" s="93" t="b">
        <v>0</v>
      </c>
      <c r="F162" s="93" t="b">
        <v>0</v>
      </c>
      <c r="G162" s="93" t="b">
        <v>0</v>
      </c>
    </row>
    <row r="163" spans="1:7" ht="15">
      <c r="A163" s="93" t="s">
        <v>1013</v>
      </c>
      <c r="B163" s="93">
        <v>4</v>
      </c>
      <c r="C163" s="133">
        <v>0.006179850316208827</v>
      </c>
      <c r="D163" s="93" t="s">
        <v>730</v>
      </c>
      <c r="E163" s="93" t="b">
        <v>0</v>
      </c>
      <c r="F163" s="93" t="b">
        <v>0</v>
      </c>
      <c r="G163" s="93" t="b">
        <v>0</v>
      </c>
    </row>
    <row r="164" spans="1:7" ht="15">
      <c r="A164" s="93" t="s">
        <v>967</v>
      </c>
      <c r="B164" s="93">
        <v>4</v>
      </c>
      <c r="C164" s="133">
        <v>0.006179850316208827</v>
      </c>
      <c r="D164" s="93" t="s">
        <v>730</v>
      </c>
      <c r="E164" s="93" t="b">
        <v>0</v>
      </c>
      <c r="F164" s="93" t="b">
        <v>0</v>
      </c>
      <c r="G164" s="93" t="b">
        <v>0</v>
      </c>
    </row>
    <row r="165" spans="1:7" ht="15">
      <c r="A165" s="93" t="s">
        <v>801</v>
      </c>
      <c r="B165" s="93">
        <v>33</v>
      </c>
      <c r="C165" s="133">
        <v>0</v>
      </c>
      <c r="D165" s="93" t="s">
        <v>731</v>
      </c>
      <c r="E165" s="93" t="b">
        <v>0</v>
      </c>
      <c r="F165" s="93" t="b">
        <v>0</v>
      </c>
      <c r="G165" s="93" t="b">
        <v>0</v>
      </c>
    </row>
    <row r="166" spans="1:7" ht="15">
      <c r="A166" s="93" t="s">
        <v>809</v>
      </c>
      <c r="B166" s="93">
        <v>11</v>
      </c>
      <c r="C166" s="133">
        <v>0</v>
      </c>
      <c r="D166" s="93" t="s">
        <v>731</v>
      </c>
      <c r="E166" s="93" t="b">
        <v>0</v>
      </c>
      <c r="F166" s="93" t="b">
        <v>0</v>
      </c>
      <c r="G166" s="93" t="b">
        <v>0</v>
      </c>
    </row>
    <row r="167" spans="1:7" ht="15">
      <c r="A167" s="93" t="s">
        <v>810</v>
      </c>
      <c r="B167" s="93">
        <v>11</v>
      </c>
      <c r="C167" s="133">
        <v>0</v>
      </c>
      <c r="D167" s="93" t="s">
        <v>731</v>
      </c>
      <c r="E167" s="93" t="b">
        <v>0</v>
      </c>
      <c r="F167" s="93" t="b">
        <v>0</v>
      </c>
      <c r="G167" s="93" t="b">
        <v>0</v>
      </c>
    </row>
    <row r="168" spans="1:7" ht="15">
      <c r="A168" s="93" t="s">
        <v>811</v>
      </c>
      <c r="B168" s="93">
        <v>11</v>
      </c>
      <c r="C168" s="133">
        <v>0</v>
      </c>
      <c r="D168" s="93" t="s">
        <v>731</v>
      </c>
      <c r="E168" s="93" t="b">
        <v>0</v>
      </c>
      <c r="F168" s="93" t="b">
        <v>0</v>
      </c>
      <c r="G168" s="93" t="b">
        <v>0</v>
      </c>
    </row>
    <row r="169" spans="1:7" ht="15">
      <c r="A169" s="93" t="s">
        <v>812</v>
      </c>
      <c r="B169" s="93">
        <v>11</v>
      </c>
      <c r="C169" s="133">
        <v>0</v>
      </c>
      <c r="D169" s="93" t="s">
        <v>731</v>
      </c>
      <c r="E169" s="93" t="b">
        <v>0</v>
      </c>
      <c r="F169" s="93" t="b">
        <v>0</v>
      </c>
      <c r="G169" s="93" t="b">
        <v>0</v>
      </c>
    </row>
    <row r="170" spans="1:7" ht="15">
      <c r="A170" s="93" t="s">
        <v>813</v>
      </c>
      <c r="B170" s="93">
        <v>11</v>
      </c>
      <c r="C170" s="133">
        <v>0</v>
      </c>
      <c r="D170" s="93" t="s">
        <v>731</v>
      </c>
      <c r="E170" s="93" t="b">
        <v>0</v>
      </c>
      <c r="F170" s="93" t="b">
        <v>0</v>
      </c>
      <c r="G170" s="93" t="b">
        <v>0</v>
      </c>
    </row>
    <row r="171" spans="1:7" ht="15">
      <c r="A171" s="93" t="s">
        <v>814</v>
      </c>
      <c r="B171" s="93">
        <v>11</v>
      </c>
      <c r="C171" s="133">
        <v>0</v>
      </c>
      <c r="D171" s="93" t="s">
        <v>731</v>
      </c>
      <c r="E171" s="93" t="b">
        <v>0</v>
      </c>
      <c r="F171" s="93" t="b">
        <v>0</v>
      </c>
      <c r="G171" s="93" t="b">
        <v>0</v>
      </c>
    </row>
    <row r="172" spans="1:7" ht="15">
      <c r="A172" s="93" t="s">
        <v>800</v>
      </c>
      <c r="B172" s="93">
        <v>11</v>
      </c>
      <c r="C172" s="133">
        <v>0</v>
      </c>
      <c r="D172" s="93" t="s">
        <v>731</v>
      </c>
      <c r="E172" s="93" t="b">
        <v>0</v>
      </c>
      <c r="F172" s="93" t="b">
        <v>0</v>
      </c>
      <c r="G172" s="93" t="b">
        <v>0</v>
      </c>
    </row>
    <row r="173" spans="1:7" ht="15">
      <c r="A173" s="93" t="s">
        <v>815</v>
      </c>
      <c r="B173" s="93">
        <v>11</v>
      </c>
      <c r="C173" s="133">
        <v>0</v>
      </c>
      <c r="D173" s="93" t="s">
        <v>731</v>
      </c>
      <c r="E173" s="93" t="b">
        <v>0</v>
      </c>
      <c r="F173" s="93" t="b">
        <v>0</v>
      </c>
      <c r="G173" s="93" t="b">
        <v>0</v>
      </c>
    </row>
    <row r="174" spans="1:7" ht="15">
      <c r="A174" s="93" t="s">
        <v>816</v>
      </c>
      <c r="B174" s="93">
        <v>11</v>
      </c>
      <c r="C174" s="133">
        <v>0</v>
      </c>
      <c r="D174" s="93" t="s">
        <v>731</v>
      </c>
      <c r="E174" s="93" t="b">
        <v>0</v>
      </c>
      <c r="F174" s="93" t="b">
        <v>0</v>
      </c>
      <c r="G174" s="93" t="b">
        <v>0</v>
      </c>
    </row>
    <row r="175" spans="1:7" ht="15">
      <c r="A175" s="93" t="s">
        <v>985</v>
      </c>
      <c r="B175" s="93">
        <v>11</v>
      </c>
      <c r="C175" s="133">
        <v>0</v>
      </c>
      <c r="D175" s="93" t="s">
        <v>731</v>
      </c>
      <c r="E175" s="93" t="b">
        <v>0</v>
      </c>
      <c r="F175" s="93" t="b">
        <v>0</v>
      </c>
      <c r="G175" s="93" t="b">
        <v>0</v>
      </c>
    </row>
    <row r="176" spans="1:7" ht="15">
      <c r="A176" s="93" t="s">
        <v>802</v>
      </c>
      <c r="B176" s="93">
        <v>11</v>
      </c>
      <c r="C176" s="133">
        <v>0</v>
      </c>
      <c r="D176" s="93" t="s">
        <v>731</v>
      </c>
      <c r="E176" s="93" t="b">
        <v>0</v>
      </c>
      <c r="F176" s="93" t="b">
        <v>0</v>
      </c>
      <c r="G176" s="93" t="b">
        <v>0</v>
      </c>
    </row>
    <row r="177" spans="1:7" ht="15">
      <c r="A177" s="93" t="s">
        <v>971</v>
      </c>
      <c r="B177" s="93">
        <v>11</v>
      </c>
      <c r="C177" s="133">
        <v>0</v>
      </c>
      <c r="D177" s="93" t="s">
        <v>731</v>
      </c>
      <c r="E177" s="93" t="b">
        <v>0</v>
      </c>
      <c r="F177" s="93" t="b">
        <v>0</v>
      </c>
      <c r="G177" s="93" t="b">
        <v>0</v>
      </c>
    </row>
    <row r="178" spans="1:7" ht="15">
      <c r="A178" s="93" t="s">
        <v>238</v>
      </c>
      <c r="B178" s="93">
        <v>11</v>
      </c>
      <c r="C178" s="133">
        <v>0</v>
      </c>
      <c r="D178" s="93" t="s">
        <v>731</v>
      </c>
      <c r="E178" s="93" t="b">
        <v>0</v>
      </c>
      <c r="F178" s="93" t="b">
        <v>0</v>
      </c>
      <c r="G178" s="93" t="b">
        <v>0</v>
      </c>
    </row>
    <row r="179" spans="1:7" ht="15">
      <c r="A179" s="93" t="s">
        <v>986</v>
      </c>
      <c r="B179" s="93">
        <v>11</v>
      </c>
      <c r="C179" s="133">
        <v>0</v>
      </c>
      <c r="D179" s="93" t="s">
        <v>731</v>
      </c>
      <c r="E179" s="93" t="b">
        <v>0</v>
      </c>
      <c r="F179" s="93" t="b">
        <v>0</v>
      </c>
      <c r="G179" s="93" t="b">
        <v>0</v>
      </c>
    </row>
    <row r="180" spans="1:7" ht="15">
      <c r="A180" s="93" t="s">
        <v>987</v>
      </c>
      <c r="B180" s="93">
        <v>11</v>
      </c>
      <c r="C180" s="133">
        <v>0</v>
      </c>
      <c r="D180" s="93" t="s">
        <v>731</v>
      </c>
      <c r="E180" s="93" t="b">
        <v>0</v>
      </c>
      <c r="F180" s="93" t="b">
        <v>0</v>
      </c>
      <c r="G180" s="93" t="b">
        <v>0</v>
      </c>
    </row>
    <row r="181" spans="1:7" ht="15">
      <c r="A181" s="93" t="s">
        <v>988</v>
      </c>
      <c r="B181" s="93">
        <v>11</v>
      </c>
      <c r="C181" s="133">
        <v>0</v>
      </c>
      <c r="D181" s="93" t="s">
        <v>731</v>
      </c>
      <c r="E181" s="93" t="b">
        <v>0</v>
      </c>
      <c r="F181" s="93" t="b">
        <v>0</v>
      </c>
      <c r="G181" s="93" t="b">
        <v>0</v>
      </c>
    </row>
    <row r="182" spans="1:7" ht="15">
      <c r="A182" s="93" t="s">
        <v>989</v>
      </c>
      <c r="B182" s="93">
        <v>11</v>
      </c>
      <c r="C182" s="133">
        <v>0</v>
      </c>
      <c r="D182" s="93" t="s">
        <v>731</v>
      </c>
      <c r="E182" s="93" t="b">
        <v>0</v>
      </c>
      <c r="F182" s="93" t="b">
        <v>0</v>
      </c>
      <c r="G182" s="93" t="b">
        <v>0</v>
      </c>
    </row>
    <row r="183" spans="1:7" ht="15">
      <c r="A183" s="93" t="s">
        <v>967</v>
      </c>
      <c r="B183" s="93">
        <v>11</v>
      </c>
      <c r="C183" s="133">
        <v>0</v>
      </c>
      <c r="D183" s="93" t="s">
        <v>731</v>
      </c>
      <c r="E183" s="93" t="b">
        <v>0</v>
      </c>
      <c r="F183" s="93" t="b">
        <v>0</v>
      </c>
      <c r="G183" s="93" t="b">
        <v>0</v>
      </c>
    </row>
    <row r="184" spans="1:7" ht="15">
      <c r="A184" s="93" t="s">
        <v>990</v>
      </c>
      <c r="B184" s="93">
        <v>11</v>
      </c>
      <c r="C184" s="133">
        <v>0</v>
      </c>
      <c r="D184" s="93" t="s">
        <v>731</v>
      </c>
      <c r="E184" s="93" t="b">
        <v>0</v>
      </c>
      <c r="F184" s="93" t="b">
        <v>0</v>
      </c>
      <c r="G184" s="93" t="b">
        <v>0</v>
      </c>
    </row>
    <row r="185" spans="1:7" ht="15">
      <c r="A185" s="93" t="s">
        <v>991</v>
      </c>
      <c r="B185" s="93">
        <v>11</v>
      </c>
      <c r="C185" s="133">
        <v>0</v>
      </c>
      <c r="D185" s="93" t="s">
        <v>731</v>
      </c>
      <c r="E185" s="93" t="b">
        <v>0</v>
      </c>
      <c r="F185" s="93" t="b">
        <v>0</v>
      </c>
      <c r="G185" s="93" t="b">
        <v>0</v>
      </c>
    </row>
    <row r="186" spans="1:7" ht="15">
      <c r="A186" s="93" t="s">
        <v>782</v>
      </c>
      <c r="B186" s="93">
        <v>10</v>
      </c>
      <c r="C186" s="133">
        <v>0.001442253838265682</v>
      </c>
      <c r="D186" s="93" t="s">
        <v>731</v>
      </c>
      <c r="E186" s="93" t="b">
        <v>0</v>
      </c>
      <c r="F186" s="93" t="b">
        <v>0</v>
      </c>
      <c r="G186" s="93" t="b">
        <v>0</v>
      </c>
    </row>
    <row r="187" spans="1:7" ht="15">
      <c r="A187" s="93" t="s">
        <v>276</v>
      </c>
      <c r="B187" s="93">
        <v>10</v>
      </c>
      <c r="C187" s="133">
        <v>0.001442253838265682</v>
      </c>
      <c r="D187" s="93" t="s">
        <v>731</v>
      </c>
      <c r="E187" s="93" t="b">
        <v>0</v>
      </c>
      <c r="F187" s="93" t="b">
        <v>0</v>
      </c>
      <c r="G187" s="93" t="b">
        <v>0</v>
      </c>
    </row>
    <row r="188" spans="1:7" ht="15">
      <c r="A188" s="93" t="s">
        <v>992</v>
      </c>
      <c r="B188" s="93">
        <v>10</v>
      </c>
      <c r="C188" s="133">
        <v>0.001442253838265682</v>
      </c>
      <c r="D188" s="93" t="s">
        <v>731</v>
      </c>
      <c r="E188" s="93" t="b">
        <v>0</v>
      </c>
      <c r="F188" s="93" t="b">
        <v>0</v>
      </c>
      <c r="G188" s="93" t="b">
        <v>0</v>
      </c>
    </row>
    <row r="189" spans="1:7" ht="15">
      <c r="A189" s="93" t="s">
        <v>819</v>
      </c>
      <c r="B189" s="93">
        <v>2</v>
      </c>
      <c r="C189" s="133">
        <v>0</v>
      </c>
      <c r="D189" s="93" t="s">
        <v>733</v>
      </c>
      <c r="E189" s="93" t="b">
        <v>0</v>
      </c>
      <c r="F189" s="93" t="b">
        <v>0</v>
      </c>
      <c r="G189" s="93" t="b">
        <v>0</v>
      </c>
    </row>
    <row r="190" spans="1:7" ht="15">
      <c r="A190" s="93" t="s">
        <v>820</v>
      </c>
      <c r="B190" s="93">
        <v>2</v>
      </c>
      <c r="C190" s="133">
        <v>0</v>
      </c>
      <c r="D190" s="93" t="s">
        <v>733</v>
      </c>
      <c r="E190" s="93" t="b">
        <v>0</v>
      </c>
      <c r="F190" s="93" t="b">
        <v>0</v>
      </c>
      <c r="G190" s="93" t="b">
        <v>0</v>
      </c>
    </row>
    <row r="191" spans="1:7" ht="15">
      <c r="A191" s="93" t="s">
        <v>821</v>
      </c>
      <c r="B191" s="93">
        <v>2</v>
      </c>
      <c r="C191" s="133">
        <v>0</v>
      </c>
      <c r="D191" s="93" t="s">
        <v>733</v>
      </c>
      <c r="E191" s="93" t="b">
        <v>0</v>
      </c>
      <c r="F191" s="93" t="b">
        <v>0</v>
      </c>
      <c r="G191" s="93" t="b">
        <v>0</v>
      </c>
    </row>
    <row r="192" spans="1:7" ht="15">
      <c r="A192" s="93" t="s">
        <v>822</v>
      </c>
      <c r="B192" s="93">
        <v>2</v>
      </c>
      <c r="C192" s="133">
        <v>0</v>
      </c>
      <c r="D192" s="93" t="s">
        <v>733</v>
      </c>
      <c r="E192" s="93" t="b">
        <v>0</v>
      </c>
      <c r="F192" s="93" t="b">
        <v>0</v>
      </c>
      <c r="G192" s="93" t="b">
        <v>0</v>
      </c>
    </row>
    <row r="193" spans="1:7" ht="15">
      <c r="A193" s="93" t="s">
        <v>823</v>
      </c>
      <c r="B193" s="93">
        <v>2</v>
      </c>
      <c r="C193" s="133">
        <v>0</v>
      </c>
      <c r="D193" s="93" t="s">
        <v>733</v>
      </c>
      <c r="E193" s="93" t="b">
        <v>0</v>
      </c>
      <c r="F193" s="93" t="b">
        <v>0</v>
      </c>
      <c r="G193" s="93" t="b">
        <v>0</v>
      </c>
    </row>
    <row r="194" spans="1:7" ht="15">
      <c r="A194" s="93" t="s">
        <v>824</v>
      </c>
      <c r="B194" s="93">
        <v>2</v>
      </c>
      <c r="C194" s="133">
        <v>0</v>
      </c>
      <c r="D194" s="93" t="s">
        <v>733</v>
      </c>
      <c r="E194" s="93" t="b">
        <v>0</v>
      </c>
      <c r="F194" s="93" t="b">
        <v>0</v>
      </c>
      <c r="G194" s="93" t="b">
        <v>0</v>
      </c>
    </row>
    <row r="195" spans="1:7" ht="15">
      <c r="A195" s="93" t="s">
        <v>825</v>
      </c>
      <c r="B195" s="93">
        <v>2</v>
      </c>
      <c r="C195" s="133">
        <v>0</v>
      </c>
      <c r="D195" s="93" t="s">
        <v>733</v>
      </c>
      <c r="E195" s="93" t="b">
        <v>0</v>
      </c>
      <c r="F195" s="93" t="b">
        <v>0</v>
      </c>
      <c r="G195" s="93" t="b">
        <v>0</v>
      </c>
    </row>
    <row r="196" spans="1:7" ht="15">
      <c r="A196" s="93" t="s">
        <v>826</v>
      </c>
      <c r="B196" s="93">
        <v>2</v>
      </c>
      <c r="C196" s="133">
        <v>0</v>
      </c>
      <c r="D196" s="93" t="s">
        <v>733</v>
      </c>
      <c r="E196" s="93" t="b">
        <v>0</v>
      </c>
      <c r="F196" s="93" t="b">
        <v>0</v>
      </c>
      <c r="G196" s="93" t="b">
        <v>0</v>
      </c>
    </row>
    <row r="197" spans="1:7" ht="15">
      <c r="A197" s="93" t="s">
        <v>827</v>
      </c>
      <c r="B197" s="93">
        <v>2</v>
      </c>
      <c r="C197" s="133">
        <v>0</v>
      </c>
      <c r="D197" s="93" t="s">
        <v>733</v>
      </c>
      <c r="E197" s="93" t="b">
        <v>0</v>
      </c>
      <c r="F197" s="93" t="b">
        <v>0</v>
      </c>
      <c r="G197" s="93" t="b">
        <v>0</v>
      </c>
    </row>
    <row r="198" spans="1:7" ht="15">
      <c r="A198" s="93" t="s">
        <v>828</v>
      </c>
      <c r="B198" s="93">
        <v>2</v>
      </c>
      <c r="C198" s="133">
        <v>0</v>
      </c>
      <c r="D198" s="93" t="s">
        <v>733</v>
      </c>
      <c r="E198" s="93" t="b">
        <v>0</v>
      </c>
      <c r="F198" s="93" t="b">
        <v>0</v>
      </c>
      <c r="G198" s="93" t="b">
        <v>0</v>
      </c>
    </row>
    <row r="199" spans="1:7" ht="15">
      <c r="A199" s="93" t="s">
        <v>1020</v>
      </c>
      <c r="B199" s="93">
        <v>2</v>
      </c>
      <c r="C199" s="133">
        <v>0</v>
      </c>
      <c r="D199" s="93" t="s">
        <v>733</v>
      </c>
      <c r="E199" s="93" t="b">
        <v>0</v>
      </c>
      <c r="F199" s="93" t="b">
        <v>0</v>
      </c>
      <c r="G199" s="93" t="b">
        <v>0</v>
      </c>
    </row>
    <row r="200" spans="1:7" ht="15">
      <c r="A200" s="93" t="s">
        <v>1021</v>
      </c>
      <c r="B200" s="93">
        <v>2</v>
      </c>
      <c r="C200" s="133">
        <v>0</v>
      </c>
      <c r="D200" s="93" t="s">
        <v>733</v>
      </c>
      <c r="E200" s="93" t="b">
        <v>0</v>
      </c>
      <c r="F200" s="93" t="b">
        <v>0</v>
      </c>
      <c r="G200" s="93" t="b">
        <v>0</v>
      </c>
    </row>
    <row r="201" spans="1:7" ht="15">
      <c r="A201" s="93" t="s">
        <v>1022</v>
      </c>
      <c r="B201" s="93">
        <v>2</v>
      </c>
      <c r="C201" s="133">
        <v>0</v>
      </c>
      <c r="D201" s="93" t="s">
        <v>733</v>
      </c>
      <c r="E201" s="93" t="b">
        <v>0</v>
      </c>
      <c r="F201" s="93" t="b">
        <v>0</v>
      </c>
      <c r="G201" s="93" t="b">
        <v>0</v>
      </c>
    </row>
    <row r="202" spans="1:7" ht="15">
      <c r="A202" s="93" t="s">
        <v>1023</v>
      </c>
      <c r="B202" s="93">
        <v>2</v>
      </c>
      <c r="C202" s="133">
        <v>0</v>
      </c>
      <c r="D202" s="93" t="s">
        <v>733</v>
      </c>
      <c r="E202" s="93" t="b">
        <v>0</v>
      </c>
      <c r="F202" s="93" t="b">
        <v>0</v>
      </c>
      <c r="G202" s="93" t="b">
        <v>0</v>
      </c>
    </row>
    <row r="203" spans="1:7" ht="15">
      <c r="A203" s="93" t="s">
        <v>1024</v>
      </c>
      <c r="B203" s="93">
        <v>2</v>
      </c>
      <c r="C203" s="133">
        <v>0</v>
      </c>
      <c r="D203" s="93" t="s">
        <v>733</v>
      </c>
      <c r="E203" s="93" t="b">
        <v>0</v>
      </c>
      <c r="F203" s="93" t="b">
        <v>0</v>
      </c>
      <c r="G203" s="93" t="b">
        <v>0</v>
      </c>
    </row>
    <row r="204" spans="1:7" ht="15">
      <c r="A204" s="93" t="s">
        <v>1025</v>
      </c>
      <c r="B204" s="93">
        <v>2</v>
      </c>
      <c r="C204" s="133">
        <v>0</v>
      </c>
      <c r="D204" s="93" t="s">
        <v>733</v>
      </c>
      <c r="E204" s="93" t="b">
        <v>0</v>
      </c>
      <c r="F204" s="93" t="b">
        <v>0</v>
      </c>
      <c r="G204" s="93" t="b">
        <v>0</v>
      </c>
    </row>
    <row r="205" spans="1:7" ht="15">
      <c r="A205" s="93" t="s">
        <v>1026</v>
      </c>
      <c r="B205" s="93">
        <v>2</v>
      </c>
      <c r="C205" s="133">
        <v>0</v>
      </c>
      <c r="D205" s="93" t="s">
        <v>733</v>
      </c>
      <c r="E205" s="93" t="b">
        <v>0</v>
      </c>
      <c r="F205" s="93" t="b">
        <v>0</v>
      </c>
      <c r="G205" s="93" t="b">
        <v>0</v>
      </c>
    </row>
    <row r="206" spans="1:7" ht="15">
      <c r="A206" s="93" t="s">
        <v>1027</v>
      </c>
      <c r="B206" s="93">
        <v>2</v>
      </c>
      <c r="C206" s="133">
        <v>0</v>
      </c>
      <c r="D206" s="93" t="s">
        <v>733</v>
      </c>
      <c r="E206" s="93" t="b">
        <v>0</v>
      </c>
      <c r="F206" s="93" t="b">
        <v>0</v>
      </c>
      <c r="G206" s="93" t="b">
        <v>0</v>
      </c>
    </row>
    <row r="207" spans="1:7" ht="15">
      <c r="A207" s="93" t="s">
        <v>1028</v>
      </c>
      <c r="B207" s="93">
        <v>2</v>
      </c>
      <c r="C207" s="133">
        <v>0</v>
      </c>
      <c r="D207" s="93" t="s">
        <v>733</v>
      </c>
      <c r="E207" s="93" t="b">
        <v>0</v>
      </c>
      <c r="F207" s="93" t="b">
        <v>0</v>
      </c>
      <c r="G207" s="93" t="b">
        <v>0</v>
      </c>
    </row>
    <row r="208" spans="1:7" ht="15">
      <c r="A208" s="93" t="s">
        <v>246</v>
      </c>
      <c r="B208" s="93">
        <v>2</v>
      </c>
      <c r="C208" s="133">
        <v>0</v>
      </c>
      <c r="D208" s="93" t="s">
        <v>733</v>
      </c>
      <c r="E208" s="93" t="b">
        <v>0</v>
      </c>
      <c r="F208" s="93" t="b">
        <v>0</v>
      </c>
      <c r="G208" s="93" t="b">
        <v>0</v>
      </c>
    </row>
    <row r="209" spans="1:7" ht="15">
      <c r="A209" s="93" t="s">
        <v>245</v>
      </c>
      <c r="B209" s="93">
        <v>2</v>
      </c>
      <c r="C209" s="133">
        <v>0</v>
      </c>
      <c r="D209" s="93" t="s">
        <v>733</v>
      </c>
      <c r="E209" s="93" t="b">
        <v>0</v>
      </c>
      <c r="F209" s="93" t="b">
        <v>0</v>
      </c>
      <c r="G209" s="93" t="b">
        <v>0</v>
      </c>
    </row>
    <row r="210" spans="1:7" ht="15">
      <c r="A210" s="93" t="s">
        <v>968</v>
      </c>
      <c r="B210" s="93">
        <v>2</v>
      </c>
      <c r="C210" s="133">
        <v>0</v>
      </c>
      <c r="D210" s="93" t="s">
        <v>733</v>
      </c>
      <c r="E210" s="93" t="b">
        <v>0</v>
      </c>
      <c r="F210" s="93" t="b">
        <v>0</v>
      </c>
      <c r="G210" s="93" t="b">
        <v>0</v>
      </c>
    </row>
    <row r="211" spans="1:7" ht="15">
      <c r="A211" s="93" t="s">
        <v>802</v>
      </c>
      <c r="B211" s="93">
        <v>6</v>
      </c>
      <c r="C211" s="133">
        <v>0</v>
      </c>
      <c r="D211" s="93" t="s">
        <v>734</v>
      </c>
      <c r="E211" s="93" t="b">
        <v>0</v>
      </c>
      <c r="F211" s="93" t="b">
        <v>0</v>
      </c>
      <c r="G211" s="93" t="b">
        <v>0</v>
      </c>
    </row>
    <row r="212" spans="1:7" ht="15">
      <c r="A212" s="93" t="s">
        <v>216</v>
      </c>
      <c r="B212" s="93">
        <v>3</v>
      </c>
      <c r="C212" s="133">
        <v>0</v>
      </c>
      <c r="D212" s="93" t="s">
        <v>734</v>
      </c>
      <c r="E212" s="93" t="b">
        <v>0</v>
      </c>
      <c r="F212" s="93" t="b">
        <v>0</v>
      </c>
      <c r="G212" s="93" t="b">
        <v>0</v>
      </c>
    </row>
    <row r="213" spans="1:7" ht="15">
      <c r="A213" s="93" t="s">
        <v>830</v>
      </c>
      <c r="B213" s="93">
        <v>3</v>
      </c>
      <c r="C213" s="133">
        <v>0</v>
      </c>
      <c r="D213" s="93" t="s">
        <v>734</v>
      </c>
      <c r="E213" s="93" t="b">
        <v>0</v>
      </c>
      <c r="F213" s="93" t="b">
        <v>0</v>
      </c>
      <c r="G213" s="93" t="b">
        <v>0</v>
      </c>
    </row>
    <row r="214" spans="1:7" ht="15">
      <c r="A214" s="93" t="s">
        <v>831</v>
      </c>
      <c r="B214" s="93">
        <v>3</v>
      </c>
      <c r="C214" s="133">
        <v>0</v>
      </c>
      <c r="D214" s="93" t="s">
        <v>734</v>
      </c>
      <c r="E214" s="93" t="b">
        <v>0</v>
      </c>
      <c r="F214" s="93" t="b">
        <v>0</v>
      </c>
      <c r="G214" s="93" t="b">
        <v>0</v>
      </c>
    </row>
    <row r="215" spans="1:7" ht="15">
      <c r="A215" s="93" t="s">
        <v>832</v>
      </c>
      <c r="B215" s="93">
        <v>3</v>
      </c>
      <c r="C215" s="133">
        <v>0</v>
      </c>
      <c r="D215" s="93" t="s">
        <v>734</v>
      </c>
      <c r="E215" s="93" t="b">
        <v>0</v>
      </c>
      <c r="F215" s="93" t="b">
        <v>0</v>
      </c>
      <c r="G215" s="93" t="b">
        <v>0</v>
      </c>
    </row>
    <row r="216" spans="1:7" ht="15">
      <c r="A216" s="93" t="s">
        <v>833</v>
      </c>
      <c r="B216" s="93">
        <v>3</v>
      </c>
      <c r="C216" s="133">
        <v>0</v>
      </c>
      <c r="D216" s="93" t="s">
        <v>734</v>
      </c>
      <c r="E216" s="93" t="b">
        <v>0</v>
      </c>
      <c r="F216" s="93" t="b">
        <v>0</v>
      </c>
      <c r="G216" s="93" t="b">
        <v>0</v>
      </c>
    </row>
    <row r="217" spans="1:7" ht="15">
      <c r="A217" s="93" t="s">
        <v>834</v>
      </c>
      <c r="B217" s="93">
        <v>3</v>
      </c>
      <c r="C217" s="133">
        <v>0</v>
      </c>
      <c r="D217" s="93" t="s">
        <v>734</v>
      </c>
      <c r="E217" s="93" t="b">
        <v>0</v>
      </c>
      <c r="F217" s="93" t="b">
        <v>0</v>
      </c>
      <c r="G217" s="93" t="b">
        <v>0</v>
      </c>
    </row>
    <row r="218" spans="1:7" ht="15">
      <c r="A218" s="93" t="s">
        <v>835</v>
      </c>
      <c r="B218" s="93">
        <v>3</v>
      </c>
      <c r="C218" s="133">
        <v>0</v>
      </c>
      <c r="D218" s="93" t="s">
        <v>734</v>
      </c>
      <c r="E218" s="93" t="b">
        <v>0</v>
      </c>
      <c r="F218" s="93" t="b">
        <v>0</v>
      </c>
      <c r="G218" s="93" t="b">
        <v>0</v>
      </c>
    </row>
    <row r="219" spans="1:7" ht="15">
      <c r="A219" s="93" t="s">
        <v>836</v>
      </c>
      <c r="B219" s="93">
        <v>3</v>
      </c>
      <c r="C219" s="133">
        <v>0</v>
      </c>
      <c r="D219" s="93" t="s">
        <v>734</v>
      </c>
      <c r="E219" s="93" t="b">
        <v>0</v>
      </c>
      <c r="F219" s="93" t="b">
        <v>0</v>
      </c>
      <c r="G219" s="93" t="b">
        <v>0</v>
      </c>
    </row>
    <row r="220" spans="1:7" ht="15">
      <c r="A220" s="93" t="s">
        <v>837</v>
      </c>
      <c r="B220" s="93">
        <v>3</v>
      </c>
      <c r="C220" s="133">
        <v>0</v>
      </c>
      <c r="D220" s="93" t="s">
        <v>734</v>
      </c>
      <c r="E220" s="93" t="b">
        <v>0</v>
      </c>
      <c r="F220" s="93" t="b">
        <v>0</v>
      </c>
      <c r="G220" s="93" t="b">
        <v>0</v>
      </c>
    </row>
    <row r="221" spans="1:7" ht="15">
      <c r="A221" s="93" t="s">
        <v>1015</v>
      </c>
      <c r="B221" s="93">
        <v>3</v>
      </c>
      <c r="C221" s="133">
        <v>0</v>
      </c>
      <c r="D221" s="93" t="s">
        <v>734</v>
      </c>
      <c r="E221" s="93" t="b">
        <v>0</v>
      </c>
      <c r="F221" s="93" t="b">
        <v>0</v>
      </c>
      <c r="G221" s="93" t="b">
        <v>0</v>
      </c>
    </row>
    <row r="222" spans="1:7" ht="15">
      <c r="A222" s="93" t="s">
        <v>215</v>
      </c>
      <c r="B222" s="93">
        <v>3</v>
      </c>
      <c r="C222" s="133">
        <v>0</v>
      </c>
      <c r="D222" s="93" t="s">
        <v>734</v>
      </c>
      <c r="E222" s="93" t="b">
        <v>0</v>
      </c>
      <c r="F222" s="93" t="b">
        <v>0</v>
      </c>
      <c r="G222" s="93" t="b">
        <v>0</v>
      </c>
    </row>
    <row r="223" spans="1:7" ht="15">
      <c r="A223" s="93" t="s">
        <v>1016</v>
      </c>
      <c r="B223" s="93">
        <v>3</v>
      </c>
      <c r="C223" s="133">
        <v>0</v>
      </c>
      <c r="D223" s="93" t="s">
        <v>734</v>
      </c>
      <c r="E223" s="93" t="b">
        <v>0</v>
      </c>
      <c r="F223" s="93" t="b">
        <v>0</v>
      </c>
      <c r="G223" s="93" t="b">
        <v>0</v>
      </c>
    </row>
    <row r="224" spans="1:7" ht="15">
      <c r="A224" s="93" t="s">
        <v>276</v>
      </c>
      <c r="B224" s="93">
        <v>3</v>
      </c>
      <c r="C224" s="133">
        <v>0</v>
      </c>
      <c r="D224" s="93" t="s">
        <v>734</v>
      </c>
      <c r="E224" s="93" t="b">
        <v>0</v>
      </c>
      <c r="F224" s="93" t="b">
        <v>0</v>
      </c>
      <c r="G224" s="93" t="b">
        <v>0</v>
      </c>
    </row>
    <row r="225" spans="1:7" ht="15">
      <c r="A225" s="93" t="s">
        <v>1014</v>
      </c>
      <c r="B225" s="93">
        <v>3</v>
      </c>
      <c r="C225" s="133">
        <v>0</v>
      </c>
      <c r="D225" s="93" t="s">
        <v>734</v>
      </c>
      <c r="E225" s="93" t="b">
        <v>0</v>
      </c>
      <c r="F225" s="93" t="b">
        <v>0</v>
      </c>
      <c r="G225" s="93" t="b">
        <v>0</v>
      </c>
    </row>
    <row r="226" spans="1:7" ht="15">
      <c r="A226" s="93" t="s">
        <v>839</v>
      </c>
      <c r="B226" s="93">
        <v>2</v>
      </c>
      <c r="C226" s="133">
        <v>0.011005703690980077</v>
      </c>
      <c r="D226" s="93" t="s">
        <v>735</v>
      </c>
      <c r="E226" s="93" t="b">
        <v>0</v>
      </c>
      <c r="F226" s="93" t="b">
        <v>0</v>
      </c>
      <c r="G226" s="93" t="b">
        <v>0</v>
      </c>
    </row>
    <row r="227" spans="1:7" ht="15">
      <c r="A227" s="93" t="s">
        <v>782</v>
      </c>
      <c r="B227" s="93">
        <v>2</v>
      </c>
      <c r="C227" s="133">
        <v>0.011005703690980077</v>
      </c>
      <c r="D227" s="93" t="s">
        <v>735</v>
      </c>
      <c r="E227" s="93" t="b">
        <v>0</v>
      </c>
      <c r="F227" s="93" t="b">
        <v>0</v>
      </c>
      <c r="G22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2019-08-28T16:17:49Z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