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2.xml" ContentType="application/vnd.openxmlformats-officedocument.spreadsheetml.table+xml"/>
  <Override PartName="/xl/tables/table18.xml" ContentType="application/vnd.openxmlformats-officedocument.spreadsheetml.table+xml"/>
  <Override PartName="/xl/tables/table11.xml" ContentType="application/vnd.openxmlformats-officedocument.spreadsheetml.table+xml"/>
  <Override PartName="/xl/tables/table17.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4.xml" ContentType="application/vnd.openxmlformats-officedocument.spreadsheetml.table+xml"/>
  <Override PartName="/xl/tables/table13.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op Items" sheetId="13" r:id="rId13"/>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<sst xmlns="http://schemas.openxmlformats.org/spreadsheetml/2006/main" count="11957" uniqueCount="2901">
  <si>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</si>
  <si>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</si>
  <si>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</si>
  <si>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</si>
  <si>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</si>
  <si>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</si>
  <si>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</si>
  <si>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</si>
  <si>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</si>
  <si>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</si>
  <si>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</si>
  <si>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</si>
  <si>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</si>
  <si>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</si>
  <si>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</si>
  <si>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</si>
  <si>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</si>
  <si>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</si>
  <si>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</si>
  <si>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</si>
  <si>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</si>
  <si>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</si>
  <si>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</si>
  <si>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</si>
  <si>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</si>
  <si>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</si>
  <si>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</si>
  <si>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</si>
  <si>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</si>
  <si>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</si>
  <si>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</si>
  <si>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</si>
  <si>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</si>
  <si>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</si>
  <si>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</si>
  <si>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</si>
  <si>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</si>
  <si>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</si>
  <si>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</si>
  <si>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</si>
  <si>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</si>
  <si>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</si>
  <si>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</si>
  <si>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</si>
  <si>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</si>
  <si>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</si>
  <si>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</si>
  <si>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</si>
  <si>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</si>
  <si>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</si>
  <si>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</si>
  <si>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</si>
  <si>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</si>
  <si>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</si>
  <si>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</si>
  <si>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</si>
  <si>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</si>
  <si>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</si>
  <si>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</si>
  <si>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</si>
  <si>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</si>
  <si>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</si>
  <si>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</si>
  <si>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</si>
  <si>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</si>
  <si>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</si>
  <si>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</si>
  <si>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</si>
  <si>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</si>
  <si>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</si>
  <si>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</si>
  <si>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</si>
  <si>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</si>
  <si>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</si>
  <si>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</si>
  <si>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</si>
  <si>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</si>
  <si>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</si>
  <si>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</si>
  <si>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</si>
  <si>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</si>
  <si>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</si>
  <si>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</si>
  <si>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</si>
  <si>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</si>
  <si>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</si>
  <si>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</si>
  <si>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</si>
  <si>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</si>
  <si>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</si>
  <si>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</si>
  <si>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</si>
  <si>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</si>
  <si>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</si>
  <si>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</si>
  <si>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</si>
  <si>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</si>
  <si>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</si>
  <si>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</si>
  <si>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</si>
  <si>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</si>
  <si>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</si>
  <si>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</si>
  <si>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</si>
  <si>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</si>
  <si>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</si>
  <si>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</si>
  <si>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</si>
  <si>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</si>
  <si>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</si>
  <si>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</si>
  <si>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</si>
  <si>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</si>
  <si>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</si>
  <si>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</si>
  <si>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</si>
  <si>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</si>
  <si>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</si>
  <si>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</si>
  <si>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</si>
  <si>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</si>
  <si>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</si>
  <si>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</si>
  <si>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</si>
  <si>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</si>
  <si>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</si>
  <si>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</si>
  <si>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</si>
  <si>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</si>
  <si>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</si>
  <si>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</si>
  <si>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</si>
  <si>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</si>
  <si>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</si>
  <si>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</si>
  <si>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</si>
  <si>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</si>
  <si>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</si>
  <si>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</si>
  <si>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</si>
  <si>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</si>
  <si>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</si>
  <si>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</si>
  <si>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</si>
  <si>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</si>
  <si>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</si>
  <si>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</si>
  <si>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</si>
  <si>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</si>
  <si>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</si>
  <si>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</si>
  <si>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</si>
  <si>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</si>
  <si>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</si>
  <si>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</si>
  <si>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</si>
  <si>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</si>
  <si>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</si>
  <si>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</si>
  <si>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</si>
  <si>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</si>
  <si>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</si>
  <si>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</si>
  <si>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</si>
  <si>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</si>
  <si>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</si>
  <si>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</si>
  <si>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</si>
  <si>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</si>
  <si>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</si>
  <si>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</si>
  <si>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</si>
  <si>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</si>
  <si>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</si>
  <si>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</si>
  <si>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</si>
  <si>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</si>
  <si>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</si>
  <si>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</si>
  <si>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</si>
  <si>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</si>
  <si>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</si>
  <si>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</si>
  <si>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</si>
  <si>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</si>
  <si>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</si>
  <si>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</si>
  <si>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</si>
  <si>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</si>
  <si>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</si>
  <si>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</si>
  <si>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</si>
  <si>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</si>
  <si>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</si>
  <si>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</si>
  <si>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</si>
  <si>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</si>
  <si>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</si>
  <si>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</si>
  <si>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</si>
  <si>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</si>
  <si>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</si>
  <si>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</si>
  <si>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</si>
  <si>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</si>
  <si>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</si>
  <si>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</si>
  <si>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</si>
  <si>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</si>
  <si>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</si>
  <si>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</si>
  <si>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</si>
  <si>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</si>
  <si>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</si>
  <si>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extremepride99</t>
  </si>
  <si>
    <t>coachsmithjason</t>
  </si>
  <si>
    <t>jaminnaar</t>
  </si>
  <si>
    <t>hrcurator</t>
  </si>
  <si>
    <t>solamatt88</t>
  </si>
  <si>
    <t>cvmnetwork3</t>
  </si>
  <si>
    <t>constijesuis</t>
  </si>
  <si>
    <t>rituubnanda</t>
  </si>
  <si>
    <t>vnetworklabs</t>
  </si>
  <si>
    <t>broadleafc</t>
  </si>
  <si>
    <t>phil_journal</t>
  </si>
  <si>
    <t>antalina77</t>
  </si>
  <si>
    <t>gnsmiller</t>
  </si>
  <si>
    <t>zlraeva4lovers</t>
  </si>
  <si>
    <t>ted_hansons</t>
  </si>
  <si>
    <t>chrisswearing</t>
  </si>
  <si>
    <t>kragthang</t>
  </si>
  <si>
    <t>onang_pribadi</t>
  </si>
  <si>
    <t>ronyeap</t>
  </si>
  <si>
    <t>af_map</t>
  </si>
  <si>
    <t>rtdonovan11</t>
  </si>
  <si>
    <t>bohemianbeads1</t>
  </si>
  <si>
    <t>rossanori</t>
  </si>
  <si>
    <t>murkeree</t>
  </si>
  <si>
    <t>brightlight46</t>
  </si>
  <si>
    <t>adjdoyle</t>
  </si>
  <si>
    <t>hsad_network</t>
  </si>
  <si>
    <t>debbieford14</t>
  </si>
  <si>
    <t>chargrille</t>
  </si>
  <si>
    <t>tentoads4truth</t>
  </si>
  <si>
    <t>lauriefare1</t>
  </si>
  <si>
    <t>cdfoundation</t>
  </si>
  <si>
    <t>planningtoronto</t>
  </si>
  <si>
    <t>therealcues</t>
  </si>
  <si>
    <t>maytree_canada</t>
  </si>
  <si>
    <t>rleeson</t>
  </si>
  <si>
    <t>natbender</t>
  </si>
  <si>
    <t>inchorusgroup</t>
  </si>
  <si>
    <t>eaglescoutnet</t>
  </si>
  <si>
    <t>kevwemodupe</t>
  </si>
  <si>
    <t>edmontonchamber</t>
  </si>
  <si>
    <t>pillarnn</t>
  </si>
  <si>
    <t>lndontretweets</t>
  </si>
  <si>
    <t>securescientist</t>
  </si>
  <si>
    <t>dustynlanz</t>
  </si>
  <si>
    <t>riacanada</t>
  </si>
  <si>
    <t>danielpink</t>
  </si>
  <si>
    <t>aschrimpf514</t>
  </si>
  <si>
    <t>setsuna_c</t>
  </si>
  <si>
    <t>digitalwatches</t>
  </si>
  <si>
    <t>ru_smlr</t>
  </si>
  <si>
    <t>msneiderman</t>
  </si>
  <si>
    <t>localworkca</t>
  </si>
  <si>
    <t>pdiscoveryuk</t>
  </si>
  <si>
    <t>kringelberg</t>
  </si>
  <si>
    <t>dirtiestdeeds</t>
  </si>
  <si>
    <t>saddestrobots</t>
  </si>
  <si>
    <t>mayirmamay14</t>
  </si>
  <si>
    <t>thehaiderimam</t>
  </si>
  <si>
    <t>andrewmorrisuk</t>
  </si>
  <si>
    <t>i4cp</t>
  </si>
  <si>
    <t>vanguardsw</t>
  </si>
  <si>
    <t>uottawainclu</t>
  </si>
  <si>
    <t>chican3ry</t>
  </si>
  <si>
    <t>just_a_zuki</t>
  </si>
  <si>
    <t>harjas2519</t>
  </si>
  <si>
    <t>ronald_vanloon</t>
  </si>
  <si>
    <t>victoria_victo3</t>
  </si>
  <si>
    <t>princeharfouche</t>
  </si>
  <si>
    <t>womenofob</t>
  </si>
  <si>
    <t>wcmcanada</t>
  </si>
  <si>
    <t>fhoro</t>
  </si>
  <si>
    <t>cyberspaceafa</t>
  </si>
  <si>
    <t>kelleyrecruiter</t>
  </si>
  <si>
    <t>idealoutcomes</t>
  </si>
  <si>
    <t>jeannekerr</t>
  </si>
  <si>
    <t>s_divinorum</t>
  </si>
  <si>
    <t>matthewfsmith</t>
  </si>
  <si>
    <t>bencosmef</t>
  </si>
  <si>
    <t>porridgeisgood</t>
  </si>
  <si>
    <t>finance___jobs</t>
  </si>
  <si>
    <t>faisal_thar</t>
  </si>
  <si>
    <t>wowbiztribe</t>
  </si>
  <si>
    <t>mir_sidiquee</t>
  </si>
  <si>
    <t>huqimrul</t>
  </si>
  <si>
    <t>megansquire0</t>
  </si>
  <si>
    <t>foxgrrl</t>
  </si>
  <si>
    <t>taoleadershipuk</t>
  </si>
  <si>
    <t>khanarakanie</t>
  </si>
  <si>
    <t>ssdp</t>
  </si>
  <si>
    <t>hash2ash420__</t>
  </si>
  <si>
    <t>xrpscan</t>
  </si>
  <si>
    <t>cjecraela</t>
  </si>
  <si>
    <t>crassu_la</t>
  </si>
  <si>
    <t>annavioral</t>
  </si>
  <si>
    <t>fkashner</t>
  </si>
  <si>
    <t>hartmast</t>
  </si>
  <si>
    <t>ahntoday</t>
  </si>
  <si>
    <t>gaillatimer2</t>
  </si>
  <si>
    <t>iopsychology</t>
  </si>
  <si>
    <t>kcfastpitch</t>
  </si>
  <si>
    <t>ihrim</t>
  </si>
  <si>
    <t>martinhoyes</t>
  </si>
  <si>
    <t>hrzone</t>
  </si>
  <si>
    <t>_6re6</t>
  </si>
  <si>
    <t>david_green_uk</t>
  </si>
  <si>
    <t>cloc_org</t>
  </si>
  <si>
    <t>legaltechil</t>
  </si>
  <si>
    <t>aglynch</t>
  </si>
  <si>
    <t>tnc_network</t>
  </si>
  <si>
    <t>eggerdc</t>
  </si>
  <si>
    <t>afhenley</t>
  </si>
  <si>
    <t>andrewdeen14</t>
  </si>
  <si>
    <t>janetfrood</t>
  </si>
  <si>
    <t>ml_baldwin</t>
  </si>
  <si>
    <t>diversioglobal</t>
  </si>
  <si>
    <t>tiffyfap</t>
  </si>
  <si>
    <t>xanozichimonji</t>
  </si>
  <si>
    <t>hrwoborders</t>
  </si>
  <si>
    <t>digitalhrtech</t>
  </si>
  <si>
    <t>sappartneredge</t>
  </si>
  <si>
    <t>statedept</t>
  </si>
  <si>
    <t>cnn</t>
  </si>
  <si>
    <t>ajws</t>
  </si>
  <si>
    <t>deloitteinsight</t>
  </si>
  <si>
    <t>bithomp</t>
  </si>
  <si>
    <t>xrplstats</t>
  </si>
  <si>
    <t>rabbitkickclub</t>
  </si>
  <si>
    <t>nbougalis</t>
  </si>
  <si>
    <t>ripple</t>
  </si>
  <si>
    <t>kompany</t>
  </si>
  <si>
    <t>xrpcenter</t>
  </si>
  <si>
    <t>alloynetworks</t>
  </si>
  <si>
    <t>berniesteachers</t>
  </si>
  <si>
    <t>berniesanders</t>
  </si>
  <si>
    <t>purduefw</t>
  </si>
  <si>
    <t>Retweet</t>
  </si>
  <si>
    <t>Mentions</t>
  </si>
  <si>
    <t>Replies to</t>
  </si>
  <si>
    <t>#THANKFULTUESDAY
As we prepare to begin our 21st season as an organization, we want to take a moment to say thank you to our organizational board, network trainers, coaches, players, families, and the countless volunteers for their time, energy, and support.
#Extremepride https://t.co/UZtBRsVuMV</t>
  </si>
  <si>
    <t>This great article by @_6RE6 on the value of organizational network analysis, especially in leadership development, deserves a revisit.
"TrustSphere’s technology and approach to ONA enable organizations to extract and analyze a we…https://t.co/CWnuzfKUed https://t.co/LJZDQV5W13</t>
  </si>
  <si>
    <t>What is Organisational Network Analysis?  and How Does it Benefit Companies? https://t.co/Ats64200FI @i4cp #ONA #PeopleAnalytics #HRAnalytics #SmarterHR</t>
  </si>
  <si>
    <t>@AGLynch Moreso, Distribution of organizational property with Authorization from the Cordinating father or Mr President of the network,was act of terriorism,</t>
  </si>
  <si>
    <t>build organizational capacity, and return home to create a network of global leaders. Fellows serve at Host Organizations working on issues that complement their expertise. This prestigious fellowship includes a living stipend to cover basic expenses (food, local transportation,</t>
  </si>
  <si>
    <t>We've shared this webinar many times, because it's one of our favorites! Whether you work in a coalition, alliance, network, or other organizational collaborative environment, you'll learn something! "Six Characteristics of High Performing Networks"https://t.co/vjjaIzryiF</t>
  </si>
  <si>
    <t>Social Planning Toronto @planningtoronto and Toronto Neighbourhood Centres @TNC_Network have launched a new resources website to support agencies in developing organizational structures and policies. https://t.co/3mJxK1wzj6</t>
  </si>
  <si>
    <t>very happy to share my new article "I’ll know one when I see it: Using social network analysis to define comprehensive institutions through organizational identity" in Research in Higher Education #highered https://t.co/8RELFZKPzV</t>
  </si>
  <si>
    <t>@EggerDC Those two are meant to be the face of the operation so as to protect the larger organizational struggle.
 Maxwell found all the women, not a network of international traffickers.  The BVI authorities weren’t involved on an international state level, Epstein simply bribed them.</t>
  </si>
  <si>
    <t>@AFHenley I've read a few great books that are self-published. Of course I don't know about the pros and cons for an individual on the organizational level (finances, accordance to laws, etc.). But if you have a good network of betas/editors/advertising partners, why not try that route?</t>
  </si>
  <si>
    <t>7 Tips for Increasing Organizational Diversity - People Development Network https://t.co/uBJVy6B86w      @AndrewDeen14 #humanresources https://t.co/WxsOYUMnXH</t>
  </si>
  <si>
    <t>ICYMI_xD83D__xDC49_ The Koch Brothers Are Now Funding The Bundy Land Seizure Agenda_xD83D__xDC49_ recent organizational changes reveal that the Koch network is providing direct support to the ringleader of the land grab movement- #KochNetwork #Resist https://t.co/7bbxUm5qcM https://t.co/QmuJc5BYuq</t>
  </si>
  <si>
    <t>Positive Coaching Alliance, Breakfast with the Indians! Great views on coaching and organizational excellence. https://t.co/2WuuBogkQO</t>
  </si>
  <si>
    <t>Building capacity for nonprofits and partner organizations is an important part of our work @CDFoundation. OrgHelpTO is a new initiative from @planningtoronto &amp;amp; @TNC_Network offering organizational and policy support resources for nonprofits  #GreatIdea
https://t.co/IpjsJIDkQI</t>
  </si>
  <si>
    <t>Jim Detert, professor of leadership &amp;amp; organizational behavior at the University of Virginia’s Darden Graduate School of Business Administration, will present "Leading With Competent Courage" this November at CEO/Executive Team Network™. Don't miss out! https://t.co/LZnAG1pdHk https://t.co/ej9V5WqE01</t>
  </si>
  <si>
    <t>#TBT to our Center for Innovation in Worker Organization’s 5th Annual Build the Bench Convening. This 3-day event brought together inspiring managing directors from across the country to support their growth as organizational and movement #leaders. Link: https://t.co/iPxenkq6ep https://t.co/jtEDfD07FV</t>
  </si>
  <si>
    <t>Understanding the data is a vital part of developing a diverse workplace...
#DiversityintheWorkplace
https://t.co/POMFYzisS7</t>
  </si>
  <si>
    <t>Call for Volunteers at MN State Fair (from ESN) - https://t.co/TeEqNS5aTz</t>
  </si>
  <si>
    <t>I would be sharing some thoughts with members of Young African Leaders Initiative Network (YALI), Edo State Network on SELF AND ORGANIZATIONAL BRANDING, THE SOLUTION FOR GROWTH 
|  Date: Sunday 18:08:19  
|  Time:… https://t.co/3as9iciXxX</t>
  </si>
  <si>
    <t>*NEW Event* Network and connect as business mastermind, Stacey Berger, discusses how adjusting your mindset can be key to achieving your organizational goals &amp;amp; the positive outcomes you desire! Tickets &amp;amp; details at https://t.co/piS3rtYLMR #ECCconnect #yegevent #yegbiz #yegdt https://t.co/F7NIOTUDbY</t>
  </si>
  <si>
    <t>Does your organization have a leadership growth plan?Are you &amp;amp; your organization thinking purposefully about how to cultivate leadership development in service to organizational capacity building?  Join @ml_baldwin @janetfrood to learn how #ldnont
https://t.co/OWCuJwjARZ</t>
  </si>
  <si>
    <t>A professional hacker has to intuitively understand complex socio-technical systems; humans, sw, organizational setups, network architectures are all part of the equation and interact in complex ways. 3/n</t>
  </si>
  <si>
    <t>The Inclusion Project Survey; a WCM and @diversioglobal #research initiative. Creating actionable organizational and industry-wide solutions through #data-driven research. Complete the survey, share with your network: https://t.co/jys8iQbgPf.  #Canadian #Finance #Equality https://t.co/ijO5NHAKsP</t>
  </si>
  <si>
    <t>Organizational network analysis is revealing what many of us have long suspected:
An organization's most valuable employees are rarely its highest-ranking or highest-paid employees.
https://t.co/s0haMmuWvy</t>
  </si>
  <si>
    <t>Speaker stresses Cybersin was a data-driven management system before internet. Wiki: 'Project Cybersyn was based on viable system model theory and a neural network approach to organizational design, and featured innovative technology for its time' #worldcon2019 #datastudies #tech</t>
  </si>
  <si>
    <t>@XanozIchimonji @Tiffyfap I mean, organizational priorities that are drastically different from the needs of the userbase, as with most web services people use because of inertia and network effects rather than the quality of the service itself</t>
  </si>
  <si>
    <t>Apply now to work for #LocalWorkca as #Organizational Development Advisor - #Volunteer in #Kingston! #job https://t.co/SAhQSE2ZTE https://t.co/zsfpPNh5OC</t>
  </si>
  <si>
    <t>Five Helpful Hacks to Stand Out In A Job Interview - People Development Network  @HRwoBorders
One of the students in my Organizational Behavior class recently reached out to me for advice on how to stand out in a job interview.
peopledevelopmentmagaz ... https://t.co/xV22jcdlGF https://t.co/D29QFDyWNA</t>
  </si>
  <si>
    <t>For example, here's how the network grew and changed over time (quarterly). More in the paper about leadership patterns and comparing organizational structure to a traditional "dark" network (e.g. mafia or ISIS). https://t.co/PGprm1VCvT</t>
  </si>
  <si>
    <t>Organizational Network Analysis: The Missing Piece of #Digital #Transformation... Via @DigitalHRtech https://t.co/6rU6OdvRyt https://t.co/HinJ36BEZI</t>
  </si>
  <si>
    <t>Organizational Network Analysis: The Missing Piece of #Digital #Transformation Via @DigitalHRtech https://t.co/p0RRupeDVj https://t.co/l57aPLM8RH</t>
  </si>
  <si>
    <t>#ONA continues to emerge as a next practice in our research. It's clear why. #HR https://t.co/8hh5I1AaYE https://t.co/XqXdw7zms1</t>
  </si>
  <si>
    <t>RT @Ronald_vanLoon: How ISVs can help companies expose organizational procurement risks by tapping into a modern B2B buyers network?
Read more https://t.co/D5FOLAsFln
#SAPPartner #TheBestRun #TechUnknown #BigData#Analytics #Innovation
Cc: @SAPPartnerEdge https://t.co/bdPkcptoMc</t>
  </si>
  <si>
    <t>1/2
7 Tips for Increasing Organizational Diversity - 
1- Take stock current Diversity status
2- Have written Diversity policy &amp;amp; strategic plans
3- Leverage existing employees
Andrew Deen: HR People Development Network - August, 2019
https://t.co/LLhwMZMGHH via @pdiscoveryuk</t>
  </si>
  <si>
    <t>Pbet will be used by many actors within the hospitality and gaming ecosystem such as casinos, players, organizational members of the loyalty network, and affiliates.
#PBET #PBETToken #Blockchain #cryptocurrency
https://t.co/uGO0uxKe0x</t>
  </si>
  <si>
    <t>How ISV's can help companies expose organizational procurement risks by tapping into a modern B2B buyers network? Find out from the industry expert, Ronald Van Loon</t>
  </si>
  <si>
    <t>9 of 10 companies are exploring organizational redesign, but only 5 of 10 are optimistic about it. Explore how network analysis can assist your organization.  https://t.co/ukxidaNj9d https://t.co/wSkVSL1Fdw</t>
  </si>
  <si>
    <t>Brand new research from Organizational Research Methods on the co-evolution of organizational and network structure, conducted by Viviana Amati and colleagues. #WomenofOB #WomenKnowMethodsToo
https://t.co/ghS5lU93Yu</t>
  </si>
  <si>
    <t>#Disney is hiring an #Organizational Development #Internship (CA), Spring 2020 in #Glendale, apply now! #internship https://t.co/O6JVjWR4jE #DisneyJobs https://t.co/eGmDc4mlXq</t>
  </si>
  <si>
    <t>Ideal Outcome’s Founder and Chief Culture Officer Jason Richmond has been featured on the hugely popular Enterprise Podcast Network (EPN).
You can listen to the full 15-minute interview here:
https://t.co/eMK4ba6Vrv</t>
  </si>
  <si>
    <t>We are pleased to announce the launch of our SSDP Membership Survey! Our membership surveys are important for the organization to better know our network and to inform organizational priorities. Prizes and links are listed in the blog post, give it a read!
https://t.co/IBJdcpjBEI https://t.co/4rUsoDCAk5</t>
  </si>
  <si>
    <t>20 Jewish organizational leaders, representing the Jewish Rohingya Justice Network, called on Under Secretary of the Treasury Sigal Mandelkar to pursue justice and accountability for the Rohingya people and all ethnic minorities in Myanmar. https://t.co/5Lggg6nzct</t>
  </si>
  <si>
    <t>Manager, Large Market Account Development: Amex Bank of Canada (Toronto ON): finance methodology. Proven track record of presenting to senior executives. Ability to network through complex organizational structures to uncover customer.. finance eluta https://t.co/0dMtnlCMTD</t>
  </si>
  <si>
    <t>20 Jewish organizational leaders,representing the Jewish Rohingya Justice Network,called on Under Secretary of the Treasury Sigal Mandelker to pursue justice and accountability for the Rohingyapeople and all ethnic minorities in Burma
@ajws @CNN @StateDept
https://t.co/ccV4p7okwW https://t.co/YONpl3hMc0</t>
  </si>
  <si>
    <t>Do you find that networking and making connections is the best way to grow your business? Do you have awesome organizational skills? Would you like to have more fun, friends and a bigger personal network? Become a WOW! Chapter Leader Today! #wowbiztribe
https://t.co/vX91UjWA7B https://t.co/9wY31G6MgH</t>
  </si>
  <si>
    <t>20 #Jewish organizational leaders,representing the #Jewish #Rohingya #Justice Network, called on Under Secretary of the Treasury Sigal Mandelker to pursue justice and accountability for the #Rohingya people and all ethnic minorities in Burma
Read: https://t.co/95cW987Zts
#AJWS https://t.co/NqUgKCvgla</t>
  </si>
  <si>
    <t>How #Network #Analysis Can Lead To More #Successful Organizational Redesigns Via @DeloitteInsight https://t.co/wNSau3yqie https://t.co/JVDw58ZAS2</t>
  </si>
  <si>
    <t>20 #Jewish_Organizational leaders,representing the #Jewish #Rohingya #Justice_Network, called on Under Secretary of the Treasury Sigal Mandelker to pursue justice and accountability for the #Rohingya people and all ethnic minorities in Burma
Read:
#AJWS https://t.co/IYM5jKbibh</t>
  </si>
  <si>
    <t>@alloynetworks @XrpCenter @kompany @Ripple @nbougalis @RabbitKickClub @xrplstats @bithomp I agree with you here. For other validators looking to specifically increase their organizational diversity, multiple validators with same verified domains may still count as one entity. There are many more ways to support the network, including running hubs, full history nodes.</t>
  </si>
  <si>
    <t>New #internship opening at #Disney in #Glendale! #Organizational Development #Internship (CA), Spring 2020 https://t.co/JKmEyd5ott #DisneyJobs https://t.co/t3IS9J5WA1</t>
  </si>
  <si>
    <t>_xD83D__xDCA1_Network-dependent #technology already transforms organizational architecture. The new wave of advanced #networking creates new management approaches.
Read:
#Tech Trend of Autumn 2019: Advanced Conectivity - https://t.co/8cxXRecfsW https://t.co/hwbPmH7VgH</t>
  </si>
  <si>
    <t>Congratulations to CEO Cynthia Hundorfean, who was recently honored as one of Modern Healthcare's Top 25 Women Leaders for the successful organizational transformation she has led at Allegheny Health Network. https://t.co/jRTzpYXNPk https://t.co/mLIcqjAyox</t>
  </si>
  <si>
    <t>@BernieSanders @BerniesTeachers Bernie, I know that you know about the Koch network.  Why don't you name them instead of using the vague "billionaire class"?  The Koch network of billionaires has real institutional and organizational power, developed over 50 years. We can't beat them unless we name them.</t>
  </si>
  <si>
    <t>Paul Ibbotson presents a dynamic network analysis of emergent grammar, arguing that organizational patterns of the network (community structure) might map onto grammatical patterns in a way the child can capitalize on in acquisition #SLE2019Leipzig</t>
  </si>
  <si>
    <t>The Organizational Leadership Department at @purduefw is doing an Alumni Happy Hour September 4th! Details below, RSVP at the link below, come network and happy fun with fellow alumni and faculty!
https://t.co/KmyrSYsei3 https://t.co/42aYO2iCAC</t>
  </si>
  <si>
    <t>Louisville Sluggers private tryouts"
The Louisville Sluggers 14A are still offering private tryouts for catchers, slappers and utility players.
ABOUT: The Slugger organizational staff has an extensive network of connections with coaches at all collegia… https://t.co/jtKBumBPTF</t>
  </si>
  <si>
    <t>Don't miss the start of IHRIM's Emerging and Disruptive Technologies Impacting Human Resources Series Part 1 - Session 1: Applying Organizational Network Analytics to Create Real Business Impact - Today! Register Now! #HRtech
https://t.co/CLe09cYcsP</t>
  </si>
  <si>
    <t>Could data be the answer to solving #DiversityandInclusion issues? @_6RE6 explains how the emerging discipline of relationship analytics could play a key role:  https://t.co/0nWQ5BIy0p https://t.co/O9J9Jawc9Q</t>
  </si>
  <si>
    <t>Great examples here f/ @_6RE6: How organizational network analytics is transforming diversity and inclusion through data - feat in: https://t.co/c2Yr6aTd48
#ONA #HRTech #Diversity #PeopleAnalytics #pa20_dg #hr https://t.co/gMQDjzwsPK</t>
  </si>
  <si>
    <t>A timely article with #CLOC2019Sydney coming up very soon! Don't go it alone. Join us and take advantage of outstanding content and grow your #LegalOps network at the Westin Sydney.
3 Ways Proactive Legal Ops Teams Can Increase Organizational Efficiency https://t.co/10OnFHzUqn</t>
  </si>
  <si>
    <t>https://www.linkedin.com/slink?code=gKunUsh https://www.linkedin.com/slink?code=gmRVGvS</t>
  </si>
  <si>
    <t>https://www.i4cp.com/productivity-blog/what-organizational-network-analysis-is-and-how-it-benefits-companies</t>
  </si>
  <si>
    <t>https://visiblenetworklabs.com/2016/03/17/march-17-2016-webinar-six-characteristics-of-high-performing-networks/?utm_source=twitter&amp;utm_medium=social&amp;utm_campaign=webinar</t>
  </si>
  <si>
    <t>https://link.springer.com/article/10.1007%2Fs11162-019-09552-0</t>
  </si>
  <si>
    <t>https://peopledevelopmentmagazine.com/2017/04/29/increasing-organizational-diversity/</t>
  </si>
  <si>
    <t>https://thinkprogress.org/the-koch-brothers-are-now-funding-the-bundy-land-seizure-agenda-901b90b3e1c6/amp/</t>
  </si>
  <si>
    <t>https://orghelpto.ca</t>
  </si>
  <si>
    <t>https://www.cues.org/professional-development/training-education/conferences/ceo-executive-team-network</t>
  </si>
  <si>
    <t>https://orghelpto.ca/</t>
  </si>
  <si>
    <t>https://www.hrzone.com/engage/employees/how-organizational-network-analytics-is-transforming-diversity-and-inclusion</t>
  </si>
  <si>
    <t>https://mailchi.mp/0a3f4a5bf915/meeting-minutes-2019-organizational-meeting-of-the-eagle-scout-network-esn-579853</t>
  </si>
  <si>
    <t>https://www.instagram.com/p/B1O4wdZhBEc/?igshid=4za9kvwtkjv2</t>
  </si>
  <si>
    <t>https://www.edmontonchamber.com/events/event-details/?eventId=99285213-b3be-e911-a986-000d3a32890b</t>
  </si>
  <si>
    <t>https://pillarnonprofit.ca/event/leadership-time-out-power-and-purpose-structured-reflective-practice/pillar-nonprofit-network</t>
  </si>
  <si>
    <t>https://www.wsj.com/articles/the-secret-to-finding-the-quiet-employees-holding-your-company-together-11563528611</t>
  </si>
  <si>
    <t>https://smlr.rutgers.edu/content/inspiring-network-leaders-gather-5th-annual-ciwo-build-bench-convening</t>
  </si>
  <si>
    <t>https://app.work4labs.com/w4d/job-redirect/108439419173980/125858260?data=slashref___post_id%2F5b1f148ce06b0ee59d51cd2bcb75683bae223dc6%2Fjob_distributor_id%2F66670%2Fuid%2F10154323230403763%2Flanguage%2Fen%2Fnetwork%2Ftwitter&amp;ref=distributor_share&amp;no_card=1</t>
  </si>
  <si>
    <t>https://peopledevelopmentmagazine.com/2019/04/26/job-interview/</t>
  </si>
  <si>
    <t>https://www.digitalhrtech.com/organizational-network-analysis-the-missing-piece-of-digital-transformation/</t>
  </si>
  <si>
    <t>http://www.intelligentworld.institute/LandingPageUTM?eid=f4b18dc69b787f2bad0c5e9b1807807ce70238f8ddef5499122b6e5075f7ba5adea97833c684dfb9a52f9cc9e7ebee9ea76db126b8118c50882eef8b3021ff47</t>
  </si>
  <si>
    <t>https://pbet.io/</t>
  </si>
  <si>
    <t>https://www2.deloitte.com/insights/us/en/focus/technology-and-the-future-of-work/organizational-network-analysis-network-of-teams.html</t>
  </si>
  <si>
    <t>https://journals.sagepub.com/doi/full/10.1177/1094428119857469</t>
  </si>
  <si>
    <t>https://surveyentrance.com/wcm</t>
  </si>
  <si>
    <t>https://app.work4labs.com/w4d/job-redirect/159083610825448/125948044?data=slashref___post_id%2Fb5b8e39025151f09a48f32b480b111b966d40eaa%2Fjob_distributor_id%2F63089%2Fuid%2F131458833995147%2Flanguage%2Fen%2Fnetwork%2Ftwitter&amp;ref=distributor_share&amp;no_card=1</t>
  </si>
  <si>
    <t>https://epodcastnetwork.com/culture-spark-5-steps-to-ignite-and-sustain-organizational-growth/</t>
  </si>
  <si>
    <t>https://ajws.org/press-releases/20-jewish-organizations-urge-under-secretary-of-treasury-to-impose-targeted-sanctions-against-burmese-military/</t>
  </si>
  <si>
    <t>https://www.eluta.ca/spl/manager-large-market-account-development-8720bcb3472415bcbe233b3516ab71fe?imo=1</t>
  </si>
  <si>
    <t>https://wowbiztribe.com/leader/</t>
  </si>
  <si>
    <t>https://www.linkedin.com/slink?code=g3C5hJX</t>
  </si>
  <si>
    <t>https://ssdp.org/blog/participate-in-the-ssdp-membership-survey/</t>
  </si>
  <si>
    <t>https://app.work4labs.com/w4d/job-redirect/159083610825448/125948044?data=slashref___post_id%2F20796708b9fb3fe751d8efbe0715ed3537420f54%2Fjob_distributor_id%2F81800%2Fuid%2F10156242937673405%2Flanguage%2Fen%2Fnetwork%2Ftwitter&amp;ref=distributor_share&amp;no_card=1</t>
  </si>
  <si>
    <t>https://tiny.cc/p2bkbz</t>
  </si>
  <si>
    <t>https://www.ahn.org/news/2-19-2019/allegheny-health-network-president-and-ceo-cynthia-hundorfean-named-to-modern?utm_source=organic_social&amp;utm_medium=ahn_tw&amp;utm_campaign=news&amp;utm_content=8_22_2019_cindyhmondernhealthcareaward&amp;sf217480023=1</t>
  </si>
  <si>
    <t>https://docs.google.com/forms/d/e/1FAIpQLSfgzgP2JWEn6OE0WlEqmFJIbo0buQpXXE37sEx4dCo6S1aV7w/viewform?fbclid=IwAR3UimuRmK_vuvAwxly1nBWuVYUypHPQ9xxdq8sX7HeMYnCUdan5_a_DpLI</t>
  </si>
  <si>
    <t>http://www.kcfastpitch.com/forums/showthread.php?s=18e113fa7c8155e585e397812b7ef954&amp;p=105056#post105056</t>
  </si>
  <si>
    <t>https://ihrim.site-ym.com/events/EventDetails.aspx?id=1248436</t>
  </si>
  <si>
    <t>https://www.linkedin.com/pulse/best-hr-people-analytics-articles-july-2019-david-green/</t>
  </si>
  <si>
    <t>https://www.jdsupra.com/legalnews/3-ways-proactive-legal-ops-teams-can-86585/</t>
  </si>
  <si>
    <t>linkedin.com linkedin.com</t>
  </si>
  <si>
    <t>i4cp.com</t>
  </si>
  <si>
    <t>visiblenetworklabs.com</t>
  </si>
  <si>
    <t>springer.com</t>
  </si>
  <si>
    <t>peopledevelopmentmagazine.com</t>
  </si>
  <si>
    <t>thinkprogress.org</t>
  </si>
  <si>
    <t>orghelpto.ca</t>
  </si>
  <si>
    <t>cues.org</t>
  </si>
  <si>
    <t>hrzone.com</t>
  </si>
  <si>
    <t>mailchi.mp</t>
  </si>
  <si>
    <t>instagram.com</t>
  </si>
  <si>
    <t>edmontonchamber.com</t>
  </si>
  <si>
    <t>pillarnonprofit.ca</t>
  </si>
  <si>
    <t>wsj.com</t>
  </si>
  <si>
    <t>rutgers.edu</t>
  </si>
  <si>
    <t>work4labs.com</t>
  </si>
  <si>
    <t>digitalhrtech.com</t>
  </si>
  <si>
    <t>intelligentworld.institute</t>
  </si>
  <si>
    <t>pbet.io</t>
  </si>
  <si>
    <t>deloitte.com</t>
  </si>
  <si>
    <t>sagepub.com</t>
  </si>
  <si>
    <t>surveyentrance.com</t>
  </si>
  <si>
    <t>epodcastnetwork.com</t>
  </si>
  <si>
    <t>ajws.org</t>
  </si>
  <si>
    <t>eluta.ca</t>
  </si>
  <si>
    <t>wowbiztribe.com</t>
  </si>
  <si>
    <t>linkedin.com</t>
  </si>
  <si>
    <t>ssdp.org</t>
  </si>
  <si>
    <t>tiny.cc</t>
  </si>
  <si>
    <t>ahn.org</t>
  </si>
  <si>
    <t>google.com</t>
  </si>
  <si>
    <t>kcfastpitch.com</t>
  </si>
  <si>
    <t>site-ym.com</t>
  </si>
  <si>
    <t>jdsupra.com</t>
  </si>
  <si>
    <t>thankfultuesday extremepride</t>
  </si>
  <si>
    <t>thankfultuesday</t>
  </si>
  <si>
    <t>ona peopleanalytics hranalytics smarterhr</t>
  </si>
  <si>
    <t>ona</t>
  </si>
  <si>
    <t>highered</t>
  </si>
  <si>
    <t>kochnetwork resist</t>
  </si>
  <si>
    <t>greatidea</t>
  </si>
  <si>
    <t>tbt</t>
  </si>
  <si>
    <t>diversityintheworkplace</t>
  </si>
  <si>
    <t>eccconnect yegevent yegbiz yegdt</t>
  </si>
  <si>
    <t>ldnont</t>
  </si>
  <si>
    <t>research</t>
  </si>
  <si>
    <t>worldcon2019 datastudies tech</t>
  </si>
  <si>
    <t>tbt leaders</t>
  </si>
  <si>
    <t>localworkca organizational volunteer kingston job</t>
  </si>
  <si>
    <t>humanresources</t>
  </si>
  <si>
    <t>digital transformation</t>
  </si>
  <si>
    <t>ona hr</t>
  </si>
  <si>
    <t>sappartner thebestrun techunknown innovation</t>
  </si>
  <si>
    <t>pbet pbettoken blockchain cryptocurrency</t>
  </si>
  <si>
    <t>womenofob womenknowmethodstoo</t>
  </si>
  <si>
    <t>research data canadian finance equality</t>
  </si>
  <si>
    <t>disney organizational internship glendale internship disneyjobs</t>
  </si>
  <si>
    <t>jewish jewish rohingya justice rohingya ajws</t>
  </si>
  <si>
    <t>jewish jewish rohingya justice</t>
  </si>
  <si>
    <t>network analysis successful</t>
  </si>
  <si>
    <t>jewish_organizational jewish rohingya justice_network rohingya ajws</t>
  </si>
  <si>
    <t>internship disney glendale organizational internship disneyjobs</t>
  </si>
  <si>
    <t>technology networking tech</t>
  </si>
  <si>
    <t>sle2019leipzig</t>
  </si>
  <si>
    <t>hrtech</t>
  </si>
  <si>
    <t>diversityandinclusion</t>
  </si>
  <si>
    <t>ona hrtech diversity peopleanalytics pa20_dg hr</t>
  </si>
  <si>
    <t>cloc2019sydney legalops</t>
  </si>
  <si>
    <t>cloc2019sydney</t>
  </si>
  <si>
    <t>https://pbs.twimg.com/media/EB3pTG7W4AMMVd7.jpg</t>
  </si>
  <si>
    <t>https://pbs.twimg.com/media/ECAwuFpW4AEKOdT.jpg</t>
  </si>
  <si>
    <t>https://pbs.twimg.com/media/ECBERpZUYAIqhR5.jpg</t>
  </si>
  <si>
    <t>https://pbs.twimg.com/media/ECCiLbrXkAAWfZL.jpg</t>
  </si>
  <si>
    <t>https://pbs.twimg.com/media/ECG7aQkWkAAaMOm.jpg</t>
  </si>
  <si>
    <t>https://pbs.twimg.com/media/ECA1uhaXYAAbSES.jpg</t>
  </si>
  <si>
    <t>https://pbs.twimg.com/media/ECRwq8fXkAA3jTb.jpg</t>
  </si>
  <si>
    <t>https://pbs.twimg.com/media/ECA440VXUAAegLD.jpg</t>
  </si>
  <si>
    <t>https://pbs.twimg.com/media/ECVBzqgXoAEHNoB.jpg</t>
  </si>
  <si>
    <t>https://pbs.twimg.com/media/ECUD3HyXoAAaJWe.jpg</t>
  </si>
  <si>
    <t>https://pbs.twimg.com/media/ECWhj1UX4AE4oXi.jpg</t>
  </si>
  <si>
    <t>https://pbs.twimg.com/ext_tw_video_thumb/1155893583288909824/pu/img/WE1cXuKLKAtwDoad.jpg</t>
  </si>
  <si>
    <t>https://pbs.twimg.com/media/ECamt8cWwAADNVV.jpg</t>
  </si>
  <si>
    <t>https://pbs.twimg.com/media/EAufzsaWkAMr1Fq.jpg</t>
  </si>
  <si>
    <t>https://pbs.twimg.com/media/ECcGHGEXsAAt86n.jpg</t>
  </si>
  <si>
    <t>https://pbs.twimg.com/media/ECdifzjXoAA1JZD.jpg</t>
  </si>
  <si>
    <t>https://pbs.twimg.com/media/ECdui8xWkAUy4Ve.jpg</t>
  </si>
  <si>
    <t>https://pbs.twimg.com/media/ECeMlqIXkAA98HJ.png</t>
  </si>
  <si>
    <t>https://pbs.twimg.com/media/ECU_-QtWkAAGyqS.png</t>
  </si>
  <si>
    <t>https://pbs.twimg.com/media/ECV4JHoWsAAIXBD.jpg</t>
  </si>
  <si>
    <t>https://pbs.twimg.com/media/ECeie-0WwAEhIg-.jpg</t>
  </si>
  <si>
    <t>https://pbs.twimg.com/media/ECejlIkVAAAUVLP.jpg</t>
  </si>
  <si>
    <t>https://pbs.twimg.com/media/ECcZwh6XYAA-xGa.jpg</t>
  </si>
  <si>
    <t>https://pbs.twimg.com/media/EChxs2lXYAEFDTW.jpg</t>
  </si>
  <si>
    <t>https://pbs.twimg.com/media/ECkOGfaXsAAdhmC.jpg</t>
  </si>
  <si>
    <t>https://pbs.twimg.com/media/ECkN-KfWkAEPoJW.jpg</t>
  </si>
  <si>
    <t>https://pbs.twimg.com/media/EClQ5X7WsAUjLC5.png</t>
  </si>
  <si>
    <t>https://pbs.twimg.com/media/ECkreZ1XkAAFHCk.jpg</t>
  </si>
  <si>
    <t>https://pbs.twimg.com/media/ECoq7hwUwAAFyZ9.png</t>
  </si>
  <si>
    <t>http://pbs.twimg.com/profile_images/881685125557215234/GTMD9ZUG_normal.jpg</t>
  </si>
  <si>
    <t>http://pbs.twimg.com/profile_images/1114986331095089152/YmzESvUO_normal.jpg</t>
  </si>
  <si>
    <t>http://pbs.twimg.com/profile_images/1054665011208089600/_bSiljTl_normal.jpg</t>
  </si>
  <si>
    <t>http://pbs.twimg.com/profile_images/1061309184480866305/ULu1gel0_normal.jpg</t>
  </si>
  <si>
    <t>http://pbs.twimg.com/profile_images/957923292043767808/mfBi6Qhf_normal.jpg</t>
  </si>
  <si>
    <t>http://pbs.twimg.com/profile_images/1158652918670798848/sQTLkjym_normal.jpg</t>
  </si>
  <si>
    <t>http://pbs.twimg.com/profile_images/714742910869233664/yHBsiO1U_normal.jpg</t>
  </si>
  <si>
    <t>http://pbs.twimg.com/profile_images/1051920620823277568/n6nVWpqG_normal.jpg</t>
  </si>
  <si>
    <t>http://pbs.twimg.com/profile_images/999709296312004608/GdM6VeIc_normal.jpg</t>
  </si>
  <si>
    <t>http://pbs.twimg.com/profile_images/567758789818867712/U4exTxpL_normal.jpeg</t>
  </si>
  <si>
    <t>http://pbs.twimg.com/profile_images/748118028215271425/oiVP-m58_normal.jpg</t>
  </si>
  <si>
    <t>http://pbs.twimg.com/profile_images/1100501743677435904/JFOrIcXe_normal.png</t>
  </si>
  <si>
    <t>http://pbs.twimg.com/profile_images/1054759099265617921/Ta2fS0N-_normal.jpg</t>
  </si>
  <si>
    <t>http://pbs.twimg.com/profile_images/1162221353270824966/w69kF5Cy_normal.jpg</t>
  </si>
  <si>
    <t>http://pbs.twimg.com/profile_images/486326829771665410/VnnCFSU-_normal.jpeg</t>
  </si>
  <si>
    <t>http://pbs.twimg.com/profile_images/503977754174312448/SDknxM_C_normal.jpeg</t>
  </si>
  <si>
    <t>http://pbs.twimg.com/profile_images/597200007096193024/3YhIl_Mq_normal.jpg</t>
  </si>
  <si>
    <t>http://pbs.twimg.com/profile_images/968875546338668545/F0jdJ4HK_normal.jpg</t>
  </si>
  <si>
    <t>http://pbs.twimg.com/profile_images/453622970552836096/uArrxjN1_normal.jpeg</t>
  </si>
  <si>
    <t>http://pbs.twimg.com/profile_images/1368623197/imagesCA4W0P6Y_normal.jpg</t>
  </si>
  <si>
    <t>http://pbs.twimg.com/profile_images/1153294033466212352/H3RzJ6wz_normal.jpg</t>
  </si>
  <si>
    <t>http://pbs.twimg.com/profile_images/1135245862278316032/e4XdbiXD_normal.jpg</t>
  </si>
  <si>
    <t>http://pbs.twimg.com/profile_images/1158570063865286657/G9goJQxc_normal.jpg</t>
  </si>
  <si>
    <t>http://pbs.twimg.com/profile_images/824176369215086592/XXBTOZ_u_normal.jpg</t>
  </si>
  <si>
    <t>http://pbs.twimg.com/profile_images/921147527101108225/We6vQVWx_normal.jpg</t>
  </si>
  <si>
    <t>http://pbs.twimg.com/profile_images/1151923319467364358/DM_ERx5N_normal.jpg</t>
  </si>
  <si>
    <t>http://pbs.twimg.com/profile_images/1047650500202520576/B7mMBvko_normal.jpg</t>
  </si>
  <si>
    <t>http://pbs.twimg.com/profile_images/1133610546576576512/m4TgGqPN_normal.jpg</t>
  </si>
  <si>
    <t>http://pbs.twimg.com/profile_images/933753866797031424/vjovqn0Y_normal.jpg</t>
  </si>
  <si>
    <t>http://pbs.twimg.com/profile_images/740910645835505666/xOnWQ4eG_normal.jpg</t>
  </si>
  <si>
    <t>http://pbs.twimg.com/profile_images/864150739513475072/GtTdYm1f_normal.jpg</t>
  </si>
  <si>
    <t>http://pbs.twimg.com/profile_images/725395136650305536/4vu7mntB_normal.jpg</t>
  </si>
  <si>
    <t>http://pbs.twimg.com/profile_images/1043911530025308160/_GDihxv8_normal.jpg</t>
  </si>
  <si>
    <t>http://pbs.twimg.com/profile_images/966443089937264640/e7XS7wrH_normal.jpg</t>
  </si>
  <si>
    <t>http://pbs.twimg.com/profile_images/1083345473174413313/Z1gkbjzI_normal.jpg</t>
  </si>
  <si>
    <t>http://pbs.twimg.com/profile_images/1105006441/ESN_logo_02_normal.jpg</t>
  </si>
  <si>
    <t>http://pbs.twimg.com/profile_images/1018067307137060865/JAvcRPNw_normal.jpg</t>
  </si>
  <si>
    <t>http://pbs.twimg.com/profile_images/1026981038420099073/m42Tv2s__normal.jpg</t>
  </si>
  <si>
    <t>http://pbs.twimg.com/profile_images/687797811585368064/gpkpJmUt_normal.jpg</t>
  </si>
  <si>
    <t>http://pbs.twimg.com/profile_images/1126034564302942208/J7sVk8fX_normal.png</t>
  </si>
  <si>
    <t>http://pbs.twimg.com/profile_images/1157646348533030912/HcE0Lvcx_normal.jpg</t>
  </si>
  <si>
    <t>http://pbs.twimg.com/profile_images/1146062661697675264/jmcDYUjP_normal.png</t>
  </si>
  <si>
    <t>http://pbs.twimg.com/profile_images/818513271225544705/g29NeG3k_normal.jpg</t>
  </si>
  <si>
    <t>http://pbs.twimg.com/profile_images/3009971499/612930a2532402c82fcf5953fe96352e_normal.jpeg</t>
  </si>
  <si>
    <t>http://pbs.twimg.com/profile_images/1109563087420571648/zIdu3mWg_normal.jpg</t>
  </si>
  <si>
    <t>http://pbs.twimg.com/profile_images/65786321/Cassowary_100x100_normal.jpg</t>
  </si>
  <si>
    <t>http://pbs.twimg.com/profile_images/1132691700374220800/dLu4wJat_normal.jpg</t>
  </si>
  <si>
    <t>http://pbs.twimg.com/profile_images/1005920266441109504/ek1Vg3Dc_normal.jpg</t>
  </si>
  <si>
    <t>http://pbs.twimg.com/profile_images/1164669998415134720/BaPJu6z5_normal.jpg</t>
  </si>
  <si>
    <t>http://pbs.twimg.com/profile_images/897966616796966913/zbxqxcYU_normal.jpg</t>
  </si>
  <si>
    <t>http://pbs.twimg.com/profile_images/706345865720438784/PNitK7yL_normal.jpg</t>
  </si>
  <si>
    <t>http://pbs.twimg.com/profile_images/1138114915619749888/1e0u-1mE_normal.png</t>
  </si>
  <si>
    <t>http://pbs.twimg.com/profile_images/1016021159844855809/hVfn1waO_normal.jpg</t>
  </si>
  <si>
    <t>http://pbs.twimg.com/profile_images/1141547787894624262/uA1xwMda_normal.jpg</t>
  </si>
  <si>
    <t>http://pbs.twimg.com/profile_images/1246190556/19shisa_cut150_normal.PNG</t>
  </si>
  <si>
    <t>http://pbs.twimg.com/profile_images/1053655947271462913/ZCQcEbvP_normal.jpg</t>
  </si>
  <si>
    <t>http://pbs.twimg.com/profile_images/1107936345769607169/sJKWJd7g_normal.png</t>
  </si>
  <si>
    <t>http://pbs.twimg.com/profile_images/492423867416064000/vkfUVtIf_normal.jpeg</t>
  </si>
  <si>
    <t>http://pbs.twimg.com/profile_images/1031180096869040128/BSlmghKD_normal.jpg</t>
  </si>
  <si>
    <t>http://pbs.twimg.com/profile_images/1094432381661003777/UTLqjH84_normal.jpg</t>
  </si>
  <si>
    <t>http://pbs.twimg.com/profile_images/1148467524226420737/AG-anhyv_normal.png</t>
  </si>
  <si>
    <t>http://pbs.twimg.com/profile_images/1075847038875693056/27KFIukf_normal.jpg</t>
  </si>
  <si>
    <t>http://pbs.twimg.com/profile_images/1344765359/head_shot_me_normal.jpg</t>
  </si>
  <si>
    <t>http://pbs.twimg.com/profile_images/1149410963503714305/Rih5x4r__normal.jpg</t>
  </si>
  <si>
    <t>http://pbs.twimg.com/profile_images/1141186822657024001/iUwucJqx_normal.jpg</t>
  </si>
  <si>
    <t>http://pbs.twimg.com/profile_images/1138124745432621056/wD_pI2MT_normal.png</t>
  </si>
  <si>
    <t>http://pbs.twimg.com/profile_images/920128046795055110/q_tpU9HX_normal.jpg</t>
  </si>
  <si>
    <t>http://pbs.twimg.com/profile_images/1238819587/Finance___jobs_normal.png</t>
  </si>
  <si>
    <t>http://pbs.twimg.com/profile_images/1164410250641989633/usS-5o3u_normal.png</t>
  </si>
  <si>
    <t>http://pbs.twimg.com/profile_images/83722585/34507951_N07_normal.jpg</t>
  </si>
  <si>
    <t>http://pbs.twimg.com/profile_images/1025649643701657601/5RhrkOa2_normal.jpg</t>
  </si>
  <si>
    <t>http://pbs.twimg.com/profile_images/1139751060925325313/r3KcBAUk_normal.png</t>
  </si>
  <si>
    <t>http://pbs.twimg.com/profile_images/1016483345545482240/PNjhdrWq_normal.jpg</t>
  </si>
  <si>
    <t>http://pbs.twimg.com/profile_images/3771805813/fe1291458e6dcbbe2953a1e2e59c994a_normal.jpeg</t>
  </si>
  <si>
    <t>http://pbs.twimg.com/profile_images/928254629766467584/UlE8V82b_normal.jpg</t>
  </si>
  <si>
    <t>http://pbs.twimg.com/profile_images/1043219227824607232/avLv5xBi_normal.jpg</t>
  </si>
  <si>
    <t>http://pbs.twimg.com/profile_images/1174074103/tapatalk_normal.png</t>
  </si>
  <si>
    <t>http://pbs.twimg.com/profile_images/1019548967384821760/Plx0d0Q-_normal.jpg</t>
  </si>
  <si>
    <t>http://pbs.twimg.com/profile_images/780451899040342020/t5Fwh2GQ_normal.jpg</t>
  </si>
  <si>
    <t>http://pbs.twimg.com/profile_images/540045051338833921/B3F0hnhx_normal.jpeg</t>
  </si>
  <si>
    <t>http://pbs.twimg.com/profile_images/714890357943754752/EsWdMr95_normal.jpg</t>
  </si>
  <si>
    <t>http://pbs.twimg.com/profile_images/1123143218529435648/WK0UMG-X_normal.png</t>
  </si>
  <si>
    <t>18:17:24</t>
  </si>
  <si>
    <t>01:41:10</t>
  </si>
  <si>
    <t>05:07:35</t>
  </si>
  <si>
    <t>11:33:00</t>
  </si>
  <si>
    <t>12:23:43</t>
  </si>
  <si>
    <t>15:04:11</t>
  </si>
  <si>
    <t>16:01:27</t>
  </si>
  <si>
    <t>16:24:21</t>
  </si>
  <si>
    <t>16:01:16</t>
  </si>
  <si>
    <t>16:33:16</t>
  </si>
  <si>
    <t>21:48:49</t>
  </si>
  <si>
    <t>21:50:33</t>
  </si>
  <si>
    <t>18:23:19</t>
  </si>
  <si>
    <t>22:45:55</t>
  </si>
  <si>
    <t>23:09:52</t>
  </si>
  <si>
    <t>01:17:28</t>
  </si>
  <si>
    <t>05:37:21</t>
  </si>
  <si>
    <t>13:26:36</t>
  </si>
  <si>
    <t>13:31:49</t>
  </si>
  <si>
    <t>13:34:11</t>
  </si>
  <si>
    <t>14:13:27</t>
  </si>
  <si>
    <t>14:20:45</t>
  </si>
  <si>
    <t>14:23:21</t>
  </si>
  <si>
    <t>14:32:48</t>
  </si>
  <si>
    <t>12:45:37</t>
  </si>
  <si>
    <t>15:13:14</t>
  </si>
  <si>
    <t>16:57:33</t>
  </si>
  <si>
    <t>17:06:58</t>
  </si>
  <si>
    <t>14:11:04</t>
  </si>
  <si>
    <t>14:44:40</t>
  </si>
  <si>
    <t>17:09:20</t>
  </si>
  <si>
    <t>15:00:23</t>
  </si>
  <si>
    <t>19:43:06</t>
  </si>
  <si>
    <t>21:01:19</t>
  </si>
  <si>
    <t>18:53:02</t>
  </si>
  <si>
    <t>20:15:38</t>
  </si>
  <si>
    <t>22:40:26</t>
  </si>
  <si>
    <t>03:05:42</t>
  </si>
  <si>
    <t>17:01:13</t>
  </si>
  <si>
    <t>13:01:07</t>
  </si>
  <si>
    <t>15:55:23</t>
  </si>
  <si>
    <t>17:05:32</t>
  </si>
  <si>
    <t>17:30:03</t>
  </si>
  <si>
    <t>18:04:01</t>
  </si>
  <si>
    <t>18:04:06</t>
  </si>
  <si>
    <t>19:14:50</t>
  </si>
  <si>
    <t>21:05:21</t>
  </si>
  <si>
    <t>21:18:55</t>
  </si>
  <si>
    <t>22:10:06</t>
  </si>
  <si>
    <t>13:02:22</t>
  </si>
  <si>
    <t>10:10:22</t>
  </si>
  <si>
    <t>18:11:10</t>
  </si>
  <si>
    <t>13:07:30</t>
  </si>
  <si>
    <t>19:00:34</t>
  </si>
  <si>
    <t>19:58:56</t>
  </si>
  <si>
    <t>13:21:18</t>
  </si>
  <si>
    <t>11:12:41</t>
  </si>
  <si>
    <t>13:04:35</t>
  </si>
  <si>
    <t>13:38:47</t>
  </si>
  <si>
    <t>13:40:34</t>
  </si>
  <si>
    <t>14:29:28</t>
  </si>
  <si>
    <t>06:42:02</t>
  </si>
  <si>
    <t>06:46:04</t>
  </si>
  <si>
    <t>15:16:51</t>
  </si>
  <si>
    <t>18:11:01</t>
  </si>
  <si>
    <t>20:55:06</t>
  </si>
  <si>
    <t>21:53:31</t>
  </si>
  <si>
    <t>22:11:18</t>
  </si>
  <si>
    <t>22:27:09</t>
  </si>
  <si>
    <t>07:08:21</t>
  </si>
  <si>
    <t>15:18:54</t>
  </si>
  <si>
    <t>11:49:37</t>
  </si>
  <si>
    <t>13:12:02</t>
  </si>
  <si>
    <t>15:00:00</t>
  </si>
  <si>
    <t>13:22:52</t>
  </si>
  <si>
    <t>17:32:53</t>
  </si>
  <si>
    <t>19:10:28</t>
  </si>
  <si>
    <t>20:08:49</t>
  </si>
  <si>
    <t>20:20:10</t>
  </si>
  <si>
    <t>20:26:31</t>
  </si>
  <si>
    <t>22:52:45</t>
  </si>
  <si>
    <t>23:58:47</t>
  </si>
  <si>
    <t>21:15:29</t>
  </si>
  <si>
    <t>01:00:15</t>
  </si>
  <si>
    <t>01:28:58</t>
  </si>
  <si>
    <t>02:52:28</t>
  </si>
  <si>
    <t>03:45:06</t>
  </si>
  <si>
    <t>05:56:24</t>
  </si>
  <si>
    <t>06:02:09</t>
  </si>
  <si>
    <t>11:04:40</t>
  </si>
  <si>
    <t>06:15:15</t>
  </si>
  <si>
    <t>15:10:04</t>
  </si>
  <si>
    <t>07:32:02</t>
  </si>
  <si>
    <t>07:36:51</t>
  </si>
  <si>
    <t>21:34:41</t>
  </si>
  <si>
    <t>14:12:12</t>
  </si>
  <si>
    <t>15:55:42</t>
  </si>
  <si>
    <t>22:37:22</t>
  </si>
  <si>
    <t>10:05:30</t>
  </si>
  <si>
    <t>10:13:35</t>
  </si>
  <si>
    <t>11:36:47</t>
  </si>
  <si>
    <t>12:25:10</t>
  </si>
  <si>
    <t>10:00:07</t>
  </si>
  <si>
    <t>13:39:59</t>
  </si>
  <si>
    <t>14:52:32</t>
  </si>
  <si>
    <t>15:34:48</t>
  </si>
  <si>
    <t>13:33:29</t>
  </si>
  <si>
    <t>03:49:45</t>
  </si>
  <si>
    <t>12:09:02</t>
  </si>
  <si>
    <t>13:55:35</t>
  </si>
  <si>
    <t>00:19:11</t>
  </si>
  <si>
    <t>06:45:08</t>
  </si>
  <si>
    <t>06:53:29</t>
  </si>
  <si>
    <t>16:11:02</t>
  </si>
  <si>
    <t>09:25:06</t>
  </si>
  <si>
    <t>https://twitter.com/extremepride99/status/1161340993960124416</t>
  </si>
  <si>
    <t>https://twitter.com/coachsmithjason/status/1161452673310351361</t>
  </si>
  <si>
    <t>https://twitter.com/jaminnaar/status/1161504619769585664</t>
  </si>
  <si>
    <t>https://twitter.com/hrcurator/status/1161601611065511936</t>
  </si>
  <si>
    <t>https://twitter.com/solamatt88/status/1161614375008047111</t>
  </si>
  <si>
    <t>https://twitter.com/cvmnetwork3/status/1161654757410451456</t>
  </si>
  <si>
    <t>https://twitter.com/constijesuis/status/1161669169030598659</t>
  </si>
  <si>
    <t>https://twitter.com/rituubnanda/status/1161674932377407493</t>
  </si>
  <si>
    <t>https://twitter.com/vnetworklabs/status/1161669121752346627</t>
  </si>
  <si>
    <t>https://twitter.com/broadleafc/status/1161677178188156928</t>
  </si>
  <si>
    <t>https://twitter.com/phil_journal/status/1161756585976369152</t>
  </si>
  <si>
    <t>https://twitter.com/antalina77/status/1161757022599229440</t>
  </si>
  <si>
    <t>https://twitter.com/gnsmiller/status/1110245796706959362</t>
  </si>
  <si>
    <t>https://twitter.com/zlraeva4lovers/status/1161770958270713856</t>
  </si>
  <si>
    <t>https://twitter.com/ted_hansons/status/1161776982490660864</t>
  </si>
  <si>
    <t>https://twitter.com/chrisswearing/status/1161809096812748801</t>
  </si>
  <si>
    <t>https://twitter.com/kragthang/status/1161874498586578944</t>
  </si>
  <si>
    <t>https://twitter.com/onang_pribadi/status/1161992589542752257</t>
  </si>
  <si>
    <t>https://twitter.com/ronyeap/status/1161993899822370816</t>
  </si>
  <si>
    <t>https://twitter.com/af_map/status/1161994495854043136</t>
  </si>
  <si>
    <t>https://twitter.com/rtdonovan11/status/1162004378141810688</t>
  </si>
  <si>
    <t>https://twitter.com/bohemianbeads1/status/1162004378460422144</t>
  </si>
  <si>
    <t>https://twitter.com/rossanori/status/1162006216140214272</t>
  </si>
  <si>
    <t>https://twitter.com/murkeree/status/1162006868375552000</t>
  </si>
  <si>
    <t>https://twitter.com/brightlight46/status/1162009249544855553</t>
  </si>
  <si>
    <t>https://twitter.com/adjdoyle/status/1161982276290469889</t>
  </si>
  <si>
    <t>https://twitter.com/hsad_network/status/1162019422988591105</t>
  </si>
  <si>
    <t>https://twitter.com/debbieford14/status/1162045674055196674</t>
  </si>
  <si>
    <t>https://twitter.com/chargrille/status/1162048046437265408</t>
  </si>
  <si>
    <t>https://twitter.com/tentoads4truth/status/1162003777215352832</t>
  </si>
  <si>
    <t>https://twitter.com/tentoads4truth/status/1162012235528491009</t>
  </si>
  <si>
    <t>https://twitter.com/lauriefare1/status/1162048641667719169</t>
  </si>
  <si>
    <t>https://twitter.com/cdfoundation/status/1162016190593736705</t>
  </si>
  <si>
    <t>https://twitter.com/planningtoronto/status/1162087336701779976</t>
  </si>
  <si>
    <t>https://twitter.com/therealcues/status/1162107022944481281</t>
  </si>
  <si>
    <t>https://twitter.com/maytree_canada/status/1161712348681441286</t>
  </si>
  <si>
    <t>https://twitter.com/planningtoronto/status/1161733136834867200</t>
  </si>
  <si>
    <t>https://twitter.com/rleeson/status/1162131965530771456</t>
  </si>
  <si>
    <t>https://twitter.com/natbender/status/1162198723088257024</t>
  </si>
  <si>
    <t>https://twitter.com/inchorusgroup/status/1159872272213172227</t>
  </si>
  <si>
    <t>https://twitter.com/inchorusgroup/status/1162348564611309568</t>
  </si>
  <si>
    <t>https://twitter.com/eaglescoutnet/status/1162392420182646785</t>
  </si>
  <si>
    <t>https://twitter.com/kevwemodupe/status/1162410071130693632</t>
  </si>
  <si>
    <t>https://twitter.com/edmontonchamber/status/1162416241782530053</t>
  </si>
  <si>
    <t>https://twitter.com/pillarnn/status/1162424788381569024</t>
  </si>
  <si>
    <t>https://twitter.com/lndontretweets/status/1162424811592867841</t>
  </si>
  <si>
    <t>https://twitter.com/securescientist/status/1162442611396923393</t>
  </si>
  <si>
    <t>https://twitter.com/dustynlanz/status/1162470423138881536</t>
  </si>
  <si>
    <t>https://twitter.com/riacanada/status/1162473839827308545</t>
  </si>
  <si>
    <t>https://twitter.com/danielpink/status/1153427021936156673</t>
  </si>
  <si>
    <t>https://twitter.com/aschrimpf514/status/1162711266680627200</t>
  </si>
  <si>
    <t>https://twitter.com/setsuna_c/status/1163030369727332352</t>
  </si>
  <si>
    <t>https://twitter.com/digitalwatches/status/1163151366329520130</t>
  </si>
  <si>
    <t>https://twitter.com/ru_smlr/status/1161987780169338880</t>
  </si>
  <si>
    <t>https://twitter.com/msneiderman/status/1163163795415547907</t>
  </si>
  <si>
    <t>https://twitter.com/localworkca/status/1163178487928315905</t>
  </si>
  <si>
    <t>https://twitter.com/pdiscoveryuk/status/1161991256148467712</t>
  </si>
  <si>
    <t>https://twitter.com/pdiscoveryuk/status/1163408437721649158</t>
  </si>
  <si>
    <t>https://twitter.com/kringelberg/status/1163436599390199808</t>
  </si>
  <si>
    <t>https://twitter.com/dirtiestdeeds/status/1163445207616106496</t>
  </si>
  <si>
    <t>https://twitter.com/saddestrobots/status/1163445656402518016</t>
  </si>
  <si>
    <t>https://twitter.com/mayirmamay14/status/1163457961374703617</t>
  </si>
  <si>
    <t>https://twitter.com/thehaiderimam/status/1163340326003793921</t>
  </si>
  <si>
    <t>https://twitter.com/andrewmorrisuk/status/1163341342933692416</t>
  </si>
  <si>
    <t>https://twitter.com/andrewmorrisuk/status/1163469883071455232</t>
  </si>
  <si>
    <t>https://twitter.com/i4cp/status/1163513717323116546</t>
  </si>
  <si>
    <t>https://twitter.com/vanguardsw/status/1163555006664122368</t>
  </si>
  <si>
    <t>https://twitter.com/uottawainclu/status/1163569710983782405</t>
  </si>
  <si>
    <t>https://twitter.com/chican3ry/status/1163574186633256961</t>
  </si>
  <si>
    <t>https://twitter.com/just_a_zuki/status/1163578173637955601</t>
  </si>
  <si>
    <t>https://twitter.com/harjas2519/status/1163709339846266880</t>
  </si>
  <si>
    <t>https://twitter.com/ronald_vanloon/status/1155860257819807744</t>
  </si>
  <si>
    <t>https://twitter.com/victoria_victo3/status/1163780119904825345</t>
  </si>
  <si>
    <t>https://twitter.com/princeharfouche/status/1163800863183396866</t>
  </si>
  <si>
    <t>https://twitter.com/womenofob/status/1163828033330880512</t>
  </si>
  <si>
    <t>https://twitter.com/wcmcanada/status/1156193443208663043</t>
  </si>
  <si>
    <t>https://twitter.com/fhoro/status/1163866506112983040</t>
  </si>
  <si>
    <t>https://twitter.com/cyberspaceafa/status/1163891064241102848</t>
  </si>
  <si>
    <t>https://twitter.com/kelleyrecruiter/status/1163905748692295683</t>
  </si>
  <si>
    <t>https://twitter.com/idealoutcomes/status/1163183829277802501</t>
  </si>
  <si>
    <t>https://twitter.com/jeannekerr/status/1163910204586647553</t>
  </si>
  <si>
    <t>https://twitter.com/s_divinorum/status/1163947003488825344</t>
  </si>
  <si>
    <t>https://twitter.com/matthewfsmith/status/1163963621069561856</t>
  </si>
  <si>
    <t>https://twitter.com/bencosmef/status/1163922527774793728</t>
  </si>
  <si>
    <t>https://twitter.com/porridgeisgood/status/1163979090883465218</t>
  </si>
  <si>
    <t>https://twitter.com/finance___jobs/status/1163986317715398657</t>
  </si>
  <si>
    <t>https://twitter.com/faisal_thar/status/1164007331480461314</t>
  </si>
  <si>
    <t>https://twitter.com/wowbiztribe/status/1164020577105055745</t>
  </si>
  <si>
    <t>https://twitter.com/mir_sidiquee/status/1164053619781640193</t>
  </si>
  <si>
    <t>https://twitter.com/huqimrul/status/1164055067957350400</t>
  </si>
  <si>
    <t>https://twitter.com/megansquire0/status/1163406422081753088</t>
  </si>
  <si>
    <t>https://twitter.com/foxgrrl/status/1164058361073041408</t>
  </si>
  <si>
    <t>https://twitter.com/taoleadershipuk/status/1163468178703474689</t>
  </si>
  <si>
    <t>https://twitter.com/taoleadershipuk/status/1164077684072357888</t>
  </si>
  <si>
    <t>https://twitter.com/khanarakanie/status/1164078896255365121</t>
  </si>
  <si>
    <t>https://twitter.com/ssdp/status/1163927356622483456</t>
  </si>
  <si>
    <t>https://twitter.com/hash2ash420__/status/1164178391114878976</t>
  </si>
  <si>
    <t>https://twitter.com/xrpscan/status/1164204438447251456</t>
  </si>
  <si>
    <t>https://twitter.com/cjecraela/status/1164305520016203778</t>
  </si>
  <si>
    <t>https://twitter.com/crassu_la/status/1164478692963360768</t>
  </si>
  <si>
    <t>https://twitter.com/annavioral/status/1164480728819785730</t>
  </si>
  <si>
    <t>https://twitter.com/fkashner/status/1164501666772766720</t>
  </si>
  <si>
    <t>https://twitter.com/hartmast/status/1164513844447854592</t>
  </si>
  <si>
    <t>https://twitter.com/ahntoday/status/1164477342250672128</t>
  </si>
  <si>
    <t>https://twitter.com/gaillatimer2/status/1164532672187772929</t>
  </si>
  <si>
    <t>https://twitter.com/iopsychology/status/1164550930743857152</t>
  </si>
  <si>
    <t>https://twitter.com/kcfastpitch/status/1164561566668337153</t>
  </si>
  <si>
    <t>https://twitter.com/ihrim/status/1161269546126401536</t>
  </si>
  <si>
    <t>https://twitter.com/martinhoyes/status/1161485030050467840</t>
  </si>
  <si>
    <t>https://twitter.com/hrzone/status/1164509781345878016</t>
  </si>
  <si>
    <t>https://twitter.com/_6re6/status/1164536596760150017</t>
  </si>
  <si>
    <t>https://twitter.com/martinhoyes/status/1164693530071064576</t>
  </si>
  <si>
    <t>https://twitter.com/david_green_uk/status/1164790657128390657</t>
  </si>
  <si>
    <t>https://twitter.com/martinhoyes/status/1164792760383094784</t>
  </si>
  <si>
    <t>https://twitter.com/cloc_org/status/1164570684678262784</t>
  </si>
  <si>
    <t>https://twitter.com/legaltechil/status/1164830916025339905</t>
  </si>
  <si>
    <t>1161340993960124416</t>
  </si>
  <si>
    <t>1161452673310351361</t>
  </si>
  <si>
    <t>1161504619769585664</t>
  </si>
  <si>
    <t>1161601611065511936</t>
  </si>
  <si>
    <t>1161614375008047111</t>
  </si>
  <si>
    <t>1161654757410451456</t>
  </si>
  <si>
    <t>1161669169030598659</t>
  </si>
  <si>
    <t>1161674932377407493</t>
  </si>
  <si>
    <t>1161669121752346627</t>
  </si>
  <si>
    <t>1161677178188156928</t>
  </si>
  <si>
    <t>1161756585976369152</t>
  </si>
  <si>
    <t>1161757022599229440</t>
  </si>
  <si>
    <t>1110245796706959362</t>
  </si>
  <si>
    <t>1161770958270713856</t>
  </si>
  <si>
    <t>1161776982490660864</t>
  </si>
  <si>
    <t>1161809096812748801</t>
  </si>
  <si>
    <t>1161874498586578944</t>
  </si>
  <si>
    <t>1161992589542752257</t>
  </si>
  <si>
    <t>1161993899822370816</t>
  </si>
  <si>
    <t>1161994495854043136</t>
  </si>
  <si>
    <t>1162004378141810688</t>
  </si>
  <si>
    <t>1162004378460422144</t>
  </si>
  <si>
    <t>1162006216140214272</t>
  </si>
  <si>
    <t>1162006868375552000</t>
  </si>
  <si>
    <t>1162009249544855553</t>
  </si>
  <si>
    <t>1161982276290469889</t>
  </si>
  <si>
    <t>1162019422988591105</t>
  </si>
  <si>
    <t>1162045674055196674</t>
  </si>
  <si>
    <t>1162048046437265408</t>
  </si>
  <si>
    <t>1162003777215352832</t>
  </si>
  <si>
    <t>1162012235528491009</t>
  </si>
  <si>
    <t>1162048641667719169</t>
  </si>
  <si>
    <t>1162016190593736705</t>
  </si>
  <si>
    <t>1162087336701779976</t>
  </si>
  <si>
    <t>1162107022944481281</t>
  </si>
  <si>
    <t>1161712348681441286</t>
  </si>
  <si>
    <t>1161733136834867200</t>
  </si>
  <si>
    <t>1162131965530771456</t>
  </si>
  <si>
    <t>1162198723088257024</t>
  </si>
  <si>
    <t>1159872272213172227</t>
  </si>
  <si>
    <t>1162348564611309568</t>
  </si>
  <si>
    <t>1162392420182646785</t>
  </si>
  <si>
    <t>1162410071130693632</t>
  </si>
  <si>
    <t>1162416241782530053</t>
  </si>
  <si>
    <t>1162424788381569024</t>
  </si>
  <si>
    <t>1162424811592867841</t>
  </si>
  <si>
    <t>1162442611396923393</t>
  </si>
  <si>
    <t>1162470423138881536</t>
  </si>
  <si>
    <t>1162473839827308545</t>
  </si>
  <si>
    <t>1153427021936156673</t>
  </si>
  <si>
    <t>1162711266680627200</t>
  </si>
  <si>
    <t>1163030369727332352</t>
  </si>
  <si>
    <t>1163151366329520130</t>
  </si>
  <si>
    <t>1161987780169338880</t>
  </si>
  <si>
    <t>1163163795415547907</t>
  </si>
  <si>
    <t>1163178487928315905</t>
  </si>
  <si>
    <t>1161991256148467712</t>
  </si>
  <si>
    <t>1163408437721649158</t>
  </si>
  <si>
    <t>1163436599390199808</t>
  </si>
  <si>
    <t>1163445207616106496</t>
  </si>
  <si>
    <t>1163445656402518016</t>
  </si>
  <si>
    <t>1163457961374703617</t>
  </si>
  <si>
    <t>1163340326003793921</t>
  </si>
  <si>
    <t>1163341342933692416</t>
  </si>
  <si>
    <t>1163469883071455232</t>
  </si>
  <si>
    <t>1163513717323116546</t>
  </si>
  <si>
    <t>1163555006664122368</t>
  </si>
  <si>
    <t>1163569710983782405</t>
  </si>
  <si>
    <t>1163574186633256961</t>
  </si>
  <si>
    <t>1163578173637955601</t>
  </si>
  <si>
    <t>1163709339846266880</t>
  </si>
  <si>
    <t>1155860257819807744</t>
  </si>
  <si>
    <t>1163780119904825345</t>
  </si>
  <si>
    <t>1163800863183396866</t>
  </si>
  <si>
    <t>1163828033330880512</t>
  </si>
  <si>
    <t>1156193443208663043</t>
  </si>
  <si>
    <t>1163866506112983040</t>
  </si>
  <si>
    <t>1163891064241102848</t>
  </si>
  <si>
    <t>1163905748692295683</t>
  </si>
  <si>
    <t>1163183829277802501</t>
  </si>
  <si>
    <t>1163910204586647553</t>
  </si>
  <si>
    <t>1163947003488825344</t>
  </si>
  <si>
    <t>1163963621069561856</t>
  </si>
  <si>
    <t>1163922527774793728</t>
  </si>
  <si>
    <t>1163979090883465218</t>
  </si>
  <si>
    <t>1163986317715398657</t>
  </si>
  <si>
    <t>1164007331480461314</t>
  </si>
  <si>
    <t>1164020577105055745</t>
  </si>
  <si>
    <t>1164053619781640193</t>
  </si>
  <si>
    <t>1164055067957350400</t>
  </si>
  <si>
    <t>1163406422081753088</t>
  </si>
  <si>
    <t>1164058361073041408</t>
  </si>
  <si>
    <t>1163468178703474689</t>
  </si>
  <si>
    <t>1164077684072357888</t>
  </si>
  <si>
    <t>1164078896255365121</t>
  </si>
  <si>
    <t>1163927356622483456</t>
  </si>
  <si>
    <t>1164178391114878976</t>
  </si>
  <si>
    <t>1164204438447251456</t>
  </si>
  <si>
    <t>1164305520016203778</t>
  </si>
  <si>
    <t>1164478692963360768</t>
  </si>
  <si>
    <t>1164480728819785730</t>
  </si>
  <si>
    <t>1164501666772766720</t>
  </si>
  <si>
    <t>1164513844447854592</t>
  </si>
  <si>
    <t>1164477342250672128</t>
  </si>
  <si>
    <t>1164532672187772929</t>
  </si>
  <si>
    <t>1164550930743857152</t>
  </si>
  <si>
    <t>1164561566668337153</t>
  </si>
  <si>
    <t>1161269546126401536</t>
  </si>
  <si>
    <t>1161485030050467840</t>
  </si>
  <si>
    <t>1164509781345878016</t>
  </si>
  <si>
    <t>1164536596760150017</t>
  </si>
  <si>
    <t>1164693530071064576</t>
  </si>
  <si>
    <t>1164790657128390657</t>
  </si>
  <si>
    <t>1164792760383094784</t>
  </si>
  <si>
    <t>1164570684678262784</t>
  </si>
  <si>
    <t>1164830916025339905</t>
  </si>
  <si>
    <t>822126057683910657</t>
  </si>
  <si>
    <t>1161669165951926272</t>
  </si>
  <si>
    <t>1161776389399298048</t>
  </si>
  <si>
    <t>1161870406464282624</t>
  </si>
  <si>
    <t>1162442609555574785</t>
  </si>
  <si>
    <t>1163029595563728896</t>
  </si>
  <si>
    <t>1163149846624100352</t>
  </si>
  <si>
    <t>1163406415928659969</t>
  </si>
  <si>
    <t>1164156509946818561</t>
  </si>
  <si>
    <t>1164495993511059459</t>
  </si>
  <si>
    <t/>
  </si>
  <si>
    <t>3290070855</t>
  </si>
  <si>
    <t>1084165202</t>
  </si>
  <si>
    <t>2633618600</t>
  </si>
  <si>
    <t>2159911044</t>
  </si>
  <si>
    <t>442840339</t>
  </si>
  <si>
    <t>20873747</t>
  </si>
  <si>
    <t>36803224</t>
  </si>
  <si>
    <t>986601</t>
  </si>
  <si>
    <t>1070373021754552320</t>
  </si>
  <si>
    <t>216776631</t>
  </si>
  <si>
    <t>en</t>
  </si>
  <si>
    <t>Twitter for iPhone</t>
  </si>
  <si>
    <t>Twitter for Android</t>
  </si>
  <si>
    <t>LinkedIn</t>
  </si>
  <si>
    <t>TweetDeck</t>
  </si>
  <si>
    <t>Twitter Web App</t>
  </si>
  <si>
    <t>Hootsuite Inc.</t>
  </si>
  <si>
    <t>Twitter Web Client</t>
  </si>
  <si>
    <t>Twitter for iPad</t>
  </si>
  <si>
    <t>SmarterQueue</t>
  </si>
  <si>
    <t>Mailchimp</t>
  </si>
  <si>
    <t>Instagram</t>
  </si>
  <si>
    <t>Buffer</t>
  </si>
  <si>
    <t>LndOntRetweet</t>
  </si>
  <si>
    <t>Work For Us</t>
  </si>
  <si>
    <t xml:space="preserve">Social Media Publisher App </t>
  </si>
  <si>
    <t>Autism_twitter</t>
  </si>
  <si>
    <t>Twitter Ads Composer</t>
  </si>
  <si>
    <t>SocialOomph</t>
  </si>
  <si>
    <t>Spredfast app</t>
  </si>
  <si>
    <t>IFTTT</t>
  </si>
  <si>
    <t>SocialPilot.co</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</si>
  <si>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</si>
  <si>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</si>
  <si>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</si>
  <si>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</si>
  <si>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</si>
  <si>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</si>
  <si>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</si>
  <si>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</si>
  <si>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</si>
  <si>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</si>
  <si>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</si>
  <si>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</si>
  <si>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</si>
  <si>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</si>
  <si>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</si>
  <si>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</si>
  <si>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</si>
  <si>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</si>
  <si>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</si>
  <si>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</si>
  <si>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</si>
  <si>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Extreme BSC</t>
  </si>
  <si>
    <t>Jason Smith</t>
  </si>
  <si>
    <t>Jaco Minnaar</t>
  </si>
  <si>
    <t>Greg Newman</t>
  </si>
  <si>
    <t>HRCurator</t>
  </si>
  <si>
    <t>Matteo Sola</t>
  </si>
  <si>
    <t>Cvmnetwork</t>
  </si>
  <si>
    <t>AG 83 Loretta Lynch</t>
  </si>
  <si>
    <t>Opportunities across the world</t>
  </si>
  <si>
    <t>Rituu B Nanda</t>
  </si>
  <si>
    <t>Visible Network Labs</t>
  </si>
  <si>
    <t>Sarah Farina</t>
  </si>
  <si>
    <t>The Philanthropist</t>
  </si>
  <si>
    <t>Maytree Foundation</t>
  </si>
  <si>
    <t>TNC</t>
  </si>
  <si>
    <t>Social Planning Toronto</t>
  </si>
  <si>
    <t>alina chatterjee</t>
  </si>
  <si>
    <t>Graham Miller</t>
  </si>
  <si>
    <t>ZL</t>
  </si>
  <si>
    <t>distrust all power T13 seekers club</t>
  </si>
  <si>
    <t>Andrew Egger</t>
  </si>
  <si>
    <t>Christine Swearing</t>
  </si>
  <si>
    <t>AF Henley</t>
  </si>
  <si>
    <t>Christina Lattimer</t>
  </si>
  <si>
    <t>Andrew Deen</t>
  </si>
  <si>
    <t>Limited Edition</t>
  </si>
  <si>
    <t>Alix Freiler</t>
  </si>
  <si>
    <t>Artie</t>
  </si>
  <si>
    <t>seeshell</t>
  </si>
  <si>
    <t>Mom _xD83C__xDF0A__xD83C__xDF0A_ _xD83D__xDC13_❤️_xD83D__xDC1D_</t>
  </si>
  <si>
    <t>Ras Ta Far I "am the chosen one”</t>
  </si>
  <si>
    <t>Freddy Murker_xD83C__xDF1D__xD83C__xDF08__xD83D__xDC0B__xD83D__xDC2C_</t>
  </si>
  <si>
    <t>Shirley C</t>
  </si>
  <si>
    <t>Jim Doyle, CAA</t>
  </si>
  <si>
    <t>HSAD Network</t>
  </si>
  <si>
    <t>Debbie Ford</t>
  </si>
  <si>
    <t>Erin Conroy #SaveOurState #CloseTheCamps</t>
  </si>
  <si>
    <t>Laurie Fare</t>
  </si>
  <si>
    <t>CD Foundation</t>
  </si>
  <si>
    <t>CUES</t>
  </si>
  <si>
    <t>Rhonda Leeson</t>
  </si>
  <si>
    <t>nat bender</t>
  </si>
  <si>
    <t>Rutgers SMLR</t>
  </si>
  <si>
    <t>InChorus</t>
  </si>
  <si>
    <t>Eagle Scout Network</t>
  </si>
  <si>
    <t>Kevwe Modupe</t>
  </si>
  <si>
    <t>Edmonton Chamber of Commerce</t>
  </si>
  <si>
    <t>Pillar Nonprofit</t>
  </si>
  <si>
    <t>Janet Frood</t>
  </si>
  <si>
    <t>Michelle Baldwin</t>
  </si>
  <si>
    <t>LndOntRetweets</t>
  </si>
  <si>
    <t>Luca</t>
  </si>
  <si>
    <t>Dustyn Lanz</t>
  </si>
  <si>
    <t>WCM</t>
  </si>
  <si>
    <t>Diversio</t>
  </si>
  <si>
    <t>RIA</t>
  </si>
  <si>
    <t>Daniel Pink</t>
  </si>
  <si>
    <t>Annamaria Schrimpf</t>
  </si>
  <si>
    <t>Nicolle Lamerichs</t>
  </si>
  <si>
    <t>/home/KA/digitalwatches</t>
  </si>
  <si>
    <t>Tiffy</t>
  </si>
  <si>
    <t>魔法少女 Xanoz 魔法少女</t>
  </si>
  <si>
    <t>Marilyn Sneiderman</t>
  </si>
  <si>
    <t>LocalWork.ca</t>
  </si>
  <si>
    <t>Connie Wedel</t>
  </si>
  <si>
    <t>K Ringelberg</t>
  </si>
  <si>
    <t>megan squire</t>
  </si>
  <si>
    <t>Dirtiestdeeds #GTTO #JC4PM</t>
  </si>
  <si>
    <t>Alex P _xD83C__xDF39_</t>
  </si>
  <si>
    <t>IM ex-GOP_xD83C__xDF51_no DM</t>
  </si>
  <si>
    <t>Haider Imam</t>
  </si>
  <si>
    <t>DigitalHRtech</t>
  </si>
  <si>
    <t>Andrew Morris</t>
  </si>
  <si>
    <t>Tao Leadership</t>
  </si>
  <si>
    <t>Vanguard Software</t>
  </si>
  <si>
    <t>SAP PartnerEdge</t>
  </si>
  <si>
    <t>Ronald van Loon</t>
  </si>
  <si>
    <t>Diversité et inclusion | Diversity and Inclusion</t>
  </si>
  <si>
    <t>Mallory Moore</t>
  </si>
  <si>
    <t>Zuki</t>
  </si>
  <si>
    <t>Jaspal</t>
  </si>
  <si>
    <t>victoria</t>
  </si>
  <si>
    <t>Prince Nasr Harfouche</t>
  </si>
  <si>
    <t>Women of Organizational Behavior</t>
  </si>
  <si>
    <t>Frances Horodelski</t>
  </si>
  <si>
    <t>Cyberspace Antifa - Amazon FC Ambassador</t>
  </si>
  <si>
    <t>Kelley Harris</t>
  </si>
  <si>
    <t>Ideal Outcomes</t>
  </si>
  <si>
    <t>Jeanne Kerr</t>
  </si>
  <si>
    <t>Psychedelics are Medicine</t>
  </si>
  <si>
    <t>Students for Sensible Drug Policy</t>
  </si>
  <si>
    <t>Matthew Smith</t>
  </si>
  <si>
    <t>Francisco Bencosme</t>
  </si>
  <si>
    <t>Mary Findlay</t>
  </si>
  <si>
    <t>Finance Jobs Canada</t>
  </si>
  <si>
    <t>Faisal Thar Thakhin</t>
  </si>
  <si>
    <t>Department of State</t>
  </si>
  <si>
    <t>CNN</t>
  </si>
  <si>
    <t>American Jewish World Service (AJWS)</t>
  </si>
  <si>
    <t>WOW! International Women In Business</t>
  </si>
  <si>
    <t>MIR AHMED SIDIQUEE</t>
  </si>
  <si>
    <t>Imrul Huq</t>
  </si>
  <si>
    <t>Deloitte Insights</t>
  </si>
  <si>
    <t>RO NASEER KHAN ARAKANIE</t>
  </si>
  <si>
    <t>Hash2ash420__</t>
  </si>
  <si>
    <t>XRP Scan</t>
  </si>
  <si>
    <t>Bithomp</t>
  </si>
  <si>
    <t>XRPL Stats</t>
  </si>
  <si>
    <t>rabbit</t>
  </si>
  <si>
    <t>Nik Bougalis</t>
  </si>
  <si>
    <t>Ripple</t>
  </si>
  <si>
    <t>XRP Research Center</t>
  </si>
  <si>
    <t>Alloy Networks</t>
  </si>
  <si>
    <t>Cassandra Joy Ecraela</t>
  </si>
  <si>
    <t>Crassula</t>
  </si>
  <si>
    <t>Anna Vioral (Gavin)</t>
  </si>
  <si>
    <t>AHN</t>
  </si>
  <si>
    <t>Frank Kashner</t>
  </si>
  <si>
    <t>Teachers For Bernie</t>
  </si>
  <si>
    <t>Bernie Sanders</t>
  </si>
  <si>
    <t>Stefan Hartmann</t>
  </si>
  <si>
    <t>@GailLatimer</t>
  </si>
  <si>
    <t>Dr. Gordon B Schmidt</t>
  </si>
  <si>
    <t>Purdue University Fort Wayne</t>
  </si>
  <si>
    <t>KC Fastpitch</t>
  </si>
  <si>
    <t>IHRIM</t>
  </si>
  <si>
    <t>martin hoyes</t>
  </si>
  <si>
    <t>HRZone</t>
  </si>
  <si>
    <t>David Green</t>
  </si>
  <si>
    <t>CLOC</t>
  </si>
  <si>
    <t>Tech&amp;Law Israel</t>
  </si>
  <si>
    <t>A not-for-profit softball and baseball organization that strives to prepare athletes for all walks of life.</t>
  </si>
  <si>
    <t>Parent, Player, Coach and Fan of Baseball and Softball.  Extreme Elite Softball Coach.  Extreme Baseball &amp; Softball Club Board President _xD83E__xDD4E_⚾</t>
  </si>
  <si>
    <t>Scientist | Blending Knowledge &amp; Data to Extract Wisdom | Simplifying Digital Complexity | Evidence-Based Management.</t>
  </si>
  <si>
    <t>Excited by People Analytics, Organizational Network Analytics, data driven HR, traveling &amp; getting lost. Probably the worlds oldest millennial. @TrustSphere</t>
  </si>
  <si>
    <t>HRCurator is @DaveMillner; the focus is to curate insights &amp; consulting solutions that ensure HR delivers real value by being more commercial</t>
  </si>
  <si>
    <t>#i4cp is a leading research organization and network of HR executives that discovers next practices in human capital.</t>
  </si>
  <si>
    <t>People&amp;Culture Manager  - @talentgardenen</t>
  </si>
  <si>
    <t>AM PASTOR ANTHONY CHUKWUEKWU AFODIGBUEOKWU,THE CEO/PRESIDENT CVAM WORLDWIDE,</t>
  </si>
  <si>
    <t>The official twitter account of former Attorney General Loretta E. Lynch, 83rd Attorney General of @TheJusticeDept. This account is no longer active.</t>
  </si>
  <si>
    <t>Bringing new scholarship, fellowship &amp; work opportunities to you.
OpenData advocate. Volunteer for quality education at the One African Child Foundation (#OAC).</t>
  </si>
  <si>
    <t>On a spiritual journey, aim 2 practise #appreciation #listening &amp; facilitate #PAR #evaluation #KM #Equity #community Tweets 4 @TheConstellati1 @FeministEval</t>
  </si>
  <si>
    <t>We provides tools, training, resources and support to change the world using a network science approach #NetworkScience #Collaboration #Leadership #SocialImpact</t>
  </si>
  <si>
    <t>planning  evaluation  governance Founder @broadleafc President @CES_SCE Past President @evaluationbc Sharing for discussion</t>
  </si>
  <si>
    <t>The Philanthropist journal encourages reflection, stimulates debates, and reimagines the non-profit world. Subscribe: https://t.co/IXYPgPwFPa</t>
  </si>
  <si>
    <t>Committed to advancing systemic solutions to poverty and strengthening civic communities.</t>
  </si>
  <si>
    <t>TNC, a network of multi-service community-based social service agencies in the GTA, is dedicated to promoting justice and a healthy life for all.</t>
  </si>
  <si>
    <t>For over 60 years, we’ve been a vital part of making Toronto better for all by linking research with community action. #ToPoli #TOBudget</t>
  </si>
  <si>
    <t>active citizen, curious learner</t>
  </si>
  <si>
    <t>@uiowahesa @PennGSE @brandeisu alum, #highered policy and orgs. On twitter in fits and starts. My digital brand is complaining about the Denver airport. he/him</t>
  </si>
  <si>
    <t>Mother, Wife, PhD candidate in Research, Assessment, and Evaluation, a lifetime learner in mixed methods with heavy quantitative methodology.</t>
  </si>
  <si>
    <t>sorry no thanks god bless</t>
  </si>
  <si>
    <t>Senior writer and resident irenist at @BulwarkOnline, formerly @weeklystandard. Christian. Bad opinions mine; good opinions redound to the honor of my employer.</t>
  </si>
  <si>
    <t>Time waits for no one!</t>
  </si>
  <si>
    <t>Fiction author, specializing in gay romance.</t>
  </si>
  <si>
    <t>The People Development Network. Sharing articles/books/expertise from our authors and experts, for Leaders, Managers, HR Leaders and Business Owners</t>
  </si>
  <si>
    <t>Consultant. Speaker. Writer. Discovering new stories in business, health, criminal justice &amp; sports. Always look for an iced coffee in hand.</t>
  </si>
  <si>
    <t>Voracious appetite for knowledge. Always hungry.....for knowledge. Crazy about Social Media Marketing and the Hospitality Industry.</t>
  </si>
  <si>
    <t>Researcher at the MAP Centre for Urban Health Solutions. Views my own.</t>
  </si>
  <si>
    <t>In the interests of brevity, I am... Also a CSA, SRES, CAPSII, Lic. HIC. Join #TheResistance</t>
  </si>
  <si>
    <t>Hoping to wake America up, the Kochs and Russia are on the same page! (Blocked by Ed Whelan/ Koch connection ) #DiscloseAct #KochNetwork #Resist NO LISTS</t>
  </si>
  <si>
    <t>Only here to #RESIST the IGNORANT SLOB! I’m fighting for our children like a pissed off mother bear. Sarcasm spoken_xD83D__xDE31_ with a big bag of effs. I’m nice _xD83D__xDC7B_</t>
  </si>
  <si>
    <t>#VetsAgainstTrump It/Its</t>
  </si>
  <si>
    <t># the resistance # abolish ICE. # IMPEACHMENT NOW</t>
  </si>
  <si>
    <t>I'm a proud liberal,a mother and grandmother. I love animals, books, music, and ice cream. #Resist #MeToo</t>
  </si>
  <si>
    <t>Director of Athletics, Hawken School, private independent PS-12 school in NE Ohio</t>
  </si>
  <si>
    <t>Born an Eagles Fan! 
#FlyEaglesFly</t>
  </si>
  <si>
    <t>YLS '04. #IndictTrump. Founder, Portland Families Belong Together rally. Co-founder, https://t.co/aTaVtsKIiZ. Mom for #ClimateAction.</t>
  </si>
  <si>
    <t>The Catherine Donnelly Foundation supports bold and innovative initiatives that  advance the interests of those most marginalized in our society.</t>
  </si>
  <si>
    <t>Our mission is to educate and develop credit union CEOs, directors, and future leaders. Retweets do not equal endorsement.</t>
  </si>
  <si>
    <t>Fond of things that make me laugh, or think, or both. Tweets are my own. (She/Her)</t>
  </si>
  <si>
    <t>me #mostlyharmless</t>
  </si>
  <si>
    <t>Rutgers School of Management and Labor Relations (SMLR) - the leading source of expertise on managing &amp; representing workers &amp; designing effective organizations</t>
  </si>
  <si>
    <t>Tech start-up with a vision of a more #diverse and #inclusive future in the workplace. _xD83D__xDC49_ A confidential, data-driven platform to address bias and harassment.</t>
  </si>
  <si>
    <t>The Eagle Scout Network is an organization comprised of adult Eagle Scouts living in the Northern Star Council area.</t>
  </si>
  <si>
    <t>A FUTURIST, reputed DISRUPTOR, respected RESEARCHER, full REVOLUTIONIST, Committed SOCIAL REFORMER, nation building VISIONARY and an Astute Public Speaker</t>
  </si>
  <si>
    <t>Creating the best environment for business! Follow us here for all the latest member, business and event news.  #ECCadvocate. #ECCeducate. #ECCconnect.</t>
  </si>
  <si>
    <t>Pillar Nonprofit Network supports individuals, organizations &amp; enterprises invested in positive community impact.</t>
  </si>
  <si>
    <t>Executive, leadership &amp; team coach; a caring &amp; provocative ally who helps leaders, orgs &amp; the world boldly transform. ❤️ my family, trees &amp; basketball</t>
  </si>
  <si>
    <t>Community connector passionate about nonprofits, collaboration &amp; social innovation. ED @PillarNN @innoworksldn @VergeCCapital + board member @o_n_n @atlohsa</t>
  </si>
  <si>
    <t>Retweeting #LndOnt &amp; #LdnOnt tweets, follow today and see what's happening in the London Ontario community.</t>
  </si>
  <si>
    <t>Long distance mountain trail runner and Information Security scientist. Order does not matter since I live in the Netherlands.</t>
  </si>
  <si>
    <t>CEO @RIACanada • Member @30percentclubCA • Columnist @IE_Canada • Sustainable Finance_xD83D__xDCB2__xD83C__xDF0E_</t>
  </si>
  <si>
    <t>We are a non-profit organization that promotes the entry, advancement, and development of gender diversity across Canada's financial industry.</t>
  </si>
  <si>
    <t>A technology company leveraging data and ML to analyze, improve and track diversity and inclusion in the workplace #HackInclusion</t>
  </si>
  <si>
    <t>Advancing responsible investment in Canada. Host of the RIA Conference #RIACon19. Tweeting #ESG #ImpInv #CorpGov. Learn abt RIA Membership on our website</t>
  </si>
  <si>
    <t>Author of 6 books. Father of 3 kids. Husband of 1 wife.</t>
  </si>
  <si>
    <t>Director of Educational Technology and Digital Learning Shawsheen Valley Career and Technical Regional School District</t>
  </si>
  <si>
    <t>PhD in media studies | Senior Lecturer at HU Utrecht | Fan &amp; cosplay studies, currently writing on data-driven fandom | She/her | Tweets are my own</t>
  </si>
  <si>
    <t>ML/Data Nerd, BoxFighter Creator, Vintage Competitive Fighting Game Player, Code Mercenary, Nocturnal, Invisible, Many Rabbits, Doesn't Exist, */*, _xD83D__xDDA4_♦️</t>
  </si>
  <si>
    <t>I love #cocktributes and #cumtributes</t>
  </si>
  <si>
    <t>❤ Vampire Savior _xD83D__xDC99_ Retro Fighters _xD83D__xDC9C_ SF _xD83D__xDC9A_ Good Eats _xD83D__xDC9B_ EDM ❤ Plushie Overlord _xD83D__xDC99_ Wrestling Midcarder ❤ FFX Lover _xD83D__xDC99_ Hugger _xD83D__xDC9B_ Corgi Mom _xD83D__xDC9C_ Anime ❤ FGC</t>
  </si>
  <si>
    <t>Executive Director of Center of Innovation in Worker Organization at Rutgers University and Professor at School of Management and Labor Relations</t>
  </si>
  <si>
    <t>Your best source for local jobs! Live local, work local! 
Metroland Media Group, 44 Frid St, Hamilton ON L8N 3G3, 877.856.2250</t>
  </si>
  <si>
    <t>Global citizen, Advocate, Speaker, Writer, Mom, Extraprenuer</t>
  </si>
  <si>
    <t>they/them  Ph.D., Art History fluctuat nec mergitur</t>
  </si>
  <si>
    <t>Researching dark places on the internet (extremism, security). “Massive, passive” OSINT data collection &amp; analysis. CompSci PhD, Elon U. prof, @C4ARR Sr. Fellow</t>
  </si>
  <si>
    <t>1. Stop No-Deal 
2. Extend Article 50. 
3. Call a General Election.
#JC4PM #GTTO</t>
  </si>
  <si>
    <t>Twitter is a trash box where I post about my politics and a lot of boring-ass hobbies. I love you all. (he/him)</t>
  </si>
  <si>
    <t>#Ex-GOP 
#NeverTrump
#NeverBernie
#❤Hillary❤
#❤Israel
#Resistance
Blocked by Jerry Falwell jr_xD83D__xDE01_.</t>
  </si>
  <si>
    <t>Recovering music-aholic, business owner. I tweet about art &amp; science.</t>
  </si>
  <si>
    <t>The leading website about digital HR and HR Technology. Twice a week we post new articles so you stay up-to-date with the newest in digital HR.</t>
  </si>
  <si>
    <t>Passionate about how IT solutions can bring positive value to our business and personal lives. Proud #autisticparent</t>
  </si>
  <si>
    <t>We use behavioural science to transform performance &amp; engagement. Follow us for all the latest insights to help change your organisation from the ground-up.</t>
  </si>
  <si>
    <t>Vanguard Software delivers the most effective business forecasting and planning software in the world -- unmatched in analytics and workflow design.</t>
  </si>
  <si>
    <t>Delivering global news and updates to our SAP Partner community. Tweets managed by @CarolynHoriel. SAP privacy statement for followers: https://t.co/LChk92IgfJ</t>
  </si>
  <si>
    <t>Helping data driven companies generating value•Top10Influencer #AI #BigData #DataScience #IoT #MachineLearning #Analytics #Cloud #5G• https://t.co/2UWvEOHKpc</t>
  </si>
  <si>
    <t>Tweets via Prof. Steffany Bennett @neurolipidomics | Conseillère spéciale, diversité et d’inclusion | Special Advisor, Diversity and Inclusion @recteurUOpres</t>
  </si>
  <si>
    <t>Trvns Kvltist.</t>
  </si>
  <si>
    <t>If you're reading this, you already know me. Why bio?</t>
  </si>
  <si>
    <t>Nici una dintre imaginile de aici nu sunt ale mele.Multumesc celor ce le-am postat si le putem vedea si noi.</t>
  </si>
  <si>
    <t>Prince has market eminence as a thought leader in Cognitive Science, AI, Machine Learning, Cloud Computing and Predictive Analytics</t>
  </si>
  <si>
    <t>Signal boosting management research (organizational behavior, HR, OT, related fields) by women. No Manels.</t>
  </si>
  <si>
    <t>Former BNN TV Host. I love stocks, music, words, time travel. I love laughter and tears. Believe life is Math. CFA. Retweets aren't an endorsement.</t>
  </si>
  <si>
    <t>#AnarchoAnon #antifasec
fuck off, google
https://t.co/sYteqtsHoY</t>
  </si>
  <si>
    <t>#DisneyRecruiter focusing on #HRTalent across Disney domestically... Use #DisneyHR to find the latest openings and news!  Views expressed are my own.</t>
  </si>
  <si>
    <t>Focused on improving the #CompanyCulture of organizations from startups to Fortune 100 companies.</t>
  </si>
  <si>
    <t>Sr HR pro- change agent, culture driver, leadership dev, Dale Carnegie fan, Ideal Outcomes team member, talent mgmt,results driven, on the road cyclist</t>
  </si>
  <si>
    <t>Fighting for drug policy reform, psychedelic research, harm reduction, and an end to the misconceptions about psychedelics and the people who use them.</t>
  </si>
  <si>
    <t>Students for Sensible Drug Policy: We are an international grassroots, student-led organization working to end drug prohibition. http://t.co/BTeNK8uEiI</t>
  </si>
  <si>
    <t>Co-founder &amp; chief executive at @FortifyRights. We support human rights defenders, investigate violations, and engage people with power.</t>
  </si>
  <si>
    <t>Former SFRC Staffer. Former @chsadc President. @truman @aicgs @pennkemble @icap Tweets = personal views. RTs are not endorsements.</t>
  </si>
  <si>
    <t>New Finance jobs in Canada directly from employer websites, via Eluta.ca</t>
  </si>
  <si>
    <t>Human Right activist specially working for minorities of all the world.
And to end #Myanmar Genocide 
https://t.co/QuSNWQ82tp…</t>
  </si>
  <si>
    <t>Welcome to the official U.S. Department of State Twitter account. Follow @SecPompeo for more from the Secretary of State.</t>
  </si>
  <si>
    <t>It’s our job to #GoThere &amp; tell the most difficult stories. Join us! For more breaking news updates follow @CNNBRK  &amp; Download our app ?https://t.co/UCHG9M367J</t>
  </si>
  <si>
    <t>Inspired by the Jewish commitment to justice, we work to realize human rights and end poverty in the developing world. President &amp; CEO: @robertevanbank</t>
  </si>
  <si>
    <t>WOW! is an international community of women in business and leadership, committed to personal and professional development, dedicated to achieving success.</t>
  </si>
  <si>
    <t>-Voice for Unity &amp; Peace #V4UP.
-Human Rights Activist, for persecuted minorities.
-Raising voice against extremism.
-Assisting needy peoples through sources.</t>
  </si>
  <si>
    <t>"Remain a student until the day you die. If you're no longer curious, I hope you have the means to retire." — Roberto Orci</t>
  </si>
  <si>
    <t>I do computer security stuff, but I don't tweet about it much.</t>
  </si>
  <si>
    <t>Where ideas prosper. Latest news, #research &amp; thought leadership from Deloitte Insights. For questions: deloitteinsights@deloitte.com</t>
  </si>
  <si>
    <t>I was born with nothing &amp; I still have most of it left #ukmedicalcannabis#Dad #musclardystrophy#PTSD #exhomless#autismawareness#exdrugaddict#ighash2ash420__</t>
  </si>
  <si>
    <t>https://t.co/UztoJEKNLA - The XRP Ledger Explorer. We're in beta. Found a bug? Report here: https://t.co/2YsQKFaSF9</t>
  </si>
  <si>
    <t>XRPL explorer, tools, account activation.
Buy XRP with a Bank Card (Europe):
https://t.co/QOgourRC6j
XRP price alerts: @bithompAlerts
Developed by @OctillionSA</t>
  </si>
  <si>
    <t>Monitoring and reporting of various XRPL statistics. Not affiliated with @Ripple</t>
  </si>
  <si>
    <t>I run an independent  $XRP validator that is included in the default UNL for the #XRPLedger _xD83D__xDC30__xD83D__xDC31_</t>
  </si>
  <si>
    <t>Cryptographer &amp; software engineer leading the C++ team at @Ripple. Entrepreneur. Consultant. Shaved head aficionado. #xrpthestandard</t>
  </si>
  <si>
    <t>One frictionless experience to send money globally</t>
  </si>
  <si>
    <t>The leading business KYC platform with real-time access to audit-proof corporate data of more than 110 million companies from 200+ countries and jurisdictions.</t>
  </si>
  <si>
    <t>Dedicated to the XRP ecosystem and the Internet of Value.
Follow for objective and informative news, articles, blog-posts and more.</t>
  </si>
  <si>
    <t>Custom hosting provider for enterprise applications.
Part of the recommended UNL for the XRP ledger. Also run XRPL public hub https://t.co/VrckQM5jUy</t>
  </si>
  <si>
    <t>Activist - focused on saving democracy in the US through collaboration with groups working to counteract the anti-democracy agenda of the Koch network. Resist!</t>
  </si>
  <si>
    <t>Prefer a gov't for individuals and not corporations.</t>
  </si>
  <si>
    <t>U.S. Senator from Vermont and candidate for President of the United States.</t>
  </si>
  <si>
    <t>Linguist. Currently working at the University of Bamberg. Addicted to words, thoughts, and other wastes of time.</t>
  </si>
  <si>
    <t>I/O Psychologist, Purdue Fort Wayne Organizational Leadership dept chair. #IOReddit Mod. All views expressed are my own. #iopsych #HR #highered #PurdueFortWayne</t>
  </si>
  <si>
    <t>Purdue University Fort Wayne's official Twitter account.
Opinions expressed on this site may not represent the official views of Purdue University Fort Wayne.</t>
  </si>
  <si>
    <t>IHRIM is the community for sharing expert knowledge that leverages 
HR systems, technologies, and analytics for business excellence.</t>
  </si>
  <si>
    <t>#hrtech startup adviser. 22 yr Oracle HCM &amp; Benefit platform architect. Benefits tech, ACA navigation &amp; total rewards. #futureofwork &amp; workforce tech curator</t>
  </si>
  <si>
    <t>HRZone is the leading community for today's HR professional.  Sign up to our emails for the latest industry news, resources &amp; insights: https://t.co/03GkoVd77w</t>
  </si>
  <si>
    <t>#PeopleAnalytics leader &amp; advisor | Award winning writer, speaker &amp; conference chair | Future of Work | Director https://t.co/YjLQjvy7hf &amp; @myHRfuture | @LFC</t>
  </si>
  <si>
    <t>Legal operations executives sharing best practices and driving guidelines, process, and innovation.</t>
  </si>
  <si>
    <t>Israel's first and biggest Legal Tech platform and community. We are the #legaltech go-to-guys in the #Startup Nation _xD83C__xDDEE__xD83C__xDDF1_</t>
  </si>
  <si>
    <t>Collinsville, IL</t>
  </si>
  <si>
    <t>Bellville, South Africa</t>
  </si>
  <si>
    <t>Scottsdale, AZ</t>
  </si>
  <si>
    <t>St Albans, UK</t>
  </si>
  <si>
    <t>Seattle, WA USA</t>
  </si>
  <si>
    <t>Milan, MI</t>
  </si>
  <si>
    <t>ABUJA, Nigeria/NEWYORK AMERIKA</t>
  </si>
  <si>
    <t>Washington, DC</t>
  </si>
  <si>
    <t>India</t>
  </si>
  <si>
    <t>Denver, CO</t>
  </si>
  <si>
    <t>Vancouver</t>
  </si>
  <si>
    <t>Canada</t>
  </si>
  <si>
    <t>Toronto, Canada</t>
  </si>
  <si>
    <t>Toronto, Ontario</t>
  </si>
  <si>
    <t>Toronto</t>
  </si>
  <si>
    <t>Boston, MA</t>
  </si>
  <si>
    <t>Hell</t>
  </si>
  <si>
    <t>St. Catharines, Ontario</t>
  </si>
  <si>
    <t>London, England</t>
  </si>
  <si>
    <t>San Diego, California</t>
  </si>
  <si>
    <t>MD</t>
  </si>
  <si>
    <t>Oregon</t>
  </si>
  <si>
    <t>Basílica de la Sagrada Família</t>
  </si>
  <si>
    <t>United States</t>
  </si>
  <si>
    <t>Alabama</t>
  </si>
  <si>
    <t xml:space="preserve">South Jersey </t>
  </si>
  <si>
    <t>Canada-wide</t>
  </si>
  <si>
    <t>Madison, WI</t>
  </si>
  <si>
    <t>Ontario, Canada</t>
  </si>
  <si>
    <t>NJ, USA</t>
  </si>
  <si>
    <t>New Brunswick, NJ</t>
  </si>
  <si>
    <t>Northern Star Council</t>
  </si>
  <si>
    <t>Nigeria</t>
  </si>
  <si>
    <t>Edmonton, Alberta, Canada</t>
  </si>
  <si>
    <t>London, Ontario</t>
  </si>
  <si>
    <t>London, Canada</t>
  </si>
  <si>
    <t>London Ontario</t>
  </si>
  <si>
    <t>Washington, DC, USA</t>
  </si>
  <si>
    <t>Massachusetts</t>
  </si>
  <si>
    <t>Utrecht</t>
  </si>
  <si>
    <t>Portland, OR</t>
  </si>
  <si>
    <t>Elon, NC</t>
  </si>
  <si>
    <t>Virginia</t>
  </si>
  <si>
    <t>Texas, USA</t>
  </si>
  <si>
    <t>North East England</t>
  </si>
  <si>
    <t>New York, NY</t>
  </si>
  <si>
    <t>Bedford</t>
  </si>
  <si>
    <t>UK &amp; Ireland</t>
  </si>
  <si>
    <t>Cary, NC</t>
  </si>
  <si>
    <t>The Netherlands</t>
  </si>
  <si>
    <t>Ottawa, Ontario</t>
  </si>
  <si>
    <t>North West, England</t>
  </si>
  <si>
    <t>Tuesday.</t>
  </si>
  <si>
    <t>Iasi România</t>
  </si>
  <si>
    <t>Manhattan, NY</t>
  </si>
  <si>
    <t>Everywhere</t>
  </si>
  <si>
    <t>everywhere</t>
  </si>
  <si>
    <t>Los Angeles, CA</t>
  </si>
  <si>
    <t>Greater Denver metro</t>
  </si>
  <si>
    <t>California</t>
  </si>
  <si>
    <t>Washington, D.C.</t>
  </si>
  <si>
    <t xml:space="preserve">Worldwide </t>
  </si>
  <si>
    <t>Jeddah, Saudi Arabia</t>
  </si>
  <si>
    <t>Dhaka, Bangladesh</t>
  </si>
  <si>
    <t>she/her</t>
  </si>
  <si>
    <t>United Kingdom</t>
  </si>
  <si>
    <t>Berne, Switzerland</t>
  </si>
  <si>
    <t>Stockholm, Sweden</t>
  </si>
  <si>
    <t>The Internet</t>
  </si>
  <si>
    <t>Las Vegas, NV</t>
  </si>
  <si>
    <t>Vienna, Austria</t>
  </si>
  <si>
    <t>Estonia</t>
  </si>
  <si>
    <t>North Shore of Boston, MA, USA</t>
  </si>
  <si>
    <t>Vermont</t>
  </si>
  <si>
    <t>Fort Wayne, IN</t>
  </si>
  <si>
    <t>Kansas City</t>
  </si>
  <si>
    <t>California, USA</t>
  </si>
  <si>
    <t>London | On stage | On a plane</t>
  </si>
  <si>
    <t>Israel</t>
  </si>
  <si>
    <t>https://t.co/DvCZTPMkbW</t>
  </si>
  <si>
    <t>https://t.co/dBfSVD33RI</t>
  </si>
  <si>
    <t>https://t.co/RtdxM3i9mH</t>
  </si>
  <si>
    <t>http://t.co/tNN1nYrmU8</t>
  </si>
  <si>
    <t>https://t.co/t3kzpjh4UM</t>
  </si>
  <si>
    <t>https://t.co/lghoMcM64m</t>
  </si>
  <si>
    <t>http://t.co/nazIk8dVy1</t>
  </si>
  <si>
    <t>http://t.co/yDwG7pNfZH</t>
  </si>
  <si>
    <t>https://t.co/E5UqK4RB7u</t>
  </si>
  <si>
    <t>https://t.co/T8ejRsTn8h</t>
  </si>
  <si>
    <t>https://t.co/egLDn7jLKR</t>
  </si>
  <si>
    <t>https://t.co/b52eeH2Pcd</t>
  </si>
  <si>
    <t>https://t.co/YJ7H4NgCZi</t>
  </si>
  <si>
    <t>https://t.co/7IDoW8Ah9W</t>
  </si>
  <si>
    <t>https://t.co/k93ItsaCMZ</t>
  </si>
  <si>
    <t>https://t.co/zx8c09MuWz</t>
  </si>
  <si>
    <t>http://t.co/4dglZELNqK</t>
  </si>
  <si>
    <t>http://t.co/7hSpibyHhE</t>
  </si>
  <si>
    <t>https://t.co/08Dd22BfUg</t>
  </si>
  <si>
    <t>https://t.co/ikeXESMWTu</t>
  </si>
  <si>
    <t>https://t.co/xZhOJgnYQC</t>
  </si>
  <si>
    <t>https://t.co/S0qNTPYXHR</t>
  </si>
  <si>
    <t>http://t.co/XzbnB6NS6h</t>
  </si>
  <si>
    <t>https://t.co/yjOYR73dAv</t>
  </si>
  <si>
    <t>http://t.co/ueXDFruLNF</t>
  </si>
  <si>
    <t>https://t.co/U5F6UL1Em0</t>
  </si>
  <si>
    <t>https://t.co/yCjggRrklk</t>
  </si>
  <si>
    <t>https://t.co/67ym0hNw6A</t>
  </si>
  <si>
    <t>https://t.co/z80hJ5Alhk</t>
  </si>
  <si>
    <t>https://t.co/a6VGuAeI9b</t>
  </si>
  <si>
    <t>https://t.co/5rlCTpuRCx</t>
  </si>
  <si>
    <t>https://t.co/1s1uvZAUjh</t>
  </si>
  <si>
    <t>https://t.co/qHAJsvglp3</t>
  </si>
  <si>
    <t>https://t.co/5IZuHTHBRd</t>
  </si>
  <si>
    <t>https://t.co/SZC0i2iW1J</t>
  </si>
  <si>
    <t>https://t.co/gHwzzlw4al</t>
  </si>
  <si>
    <t>http://t.co/niG9336oJJ</t>
  </si>
  <si>
    <t>https://t.co/Od0njQgSN2</t>
  </si>
  <si>
    <t>https://t.co/NAjQGXzK3v</t>
  </si>
  <si>
    <t>https://t.co/UWPHRWFBRA</t>
  </si>
  <si>
    <t>https://t.co/jx5afS3wRQ</t>
  </si>
  <si>
    <t>http://t.co/FFTExlZb6k</t>
  </si>
  <si>
    <t>https://t.co/zpxCRX1FqX</t>
  </si>
  <si>
    <t>https://t.co/AfBzeHuLQM</t>
  </si>
  <si>
    <t>https://t.co/6lRwnRpjFw</t>
  </si>
  <si>
    <t>https://t.co/AQoBvpsMYO</t>
  </si>
  <si>
    <t>https://t.co/epGSV29bg9</t>
  </si>
  <si>
    <t>https://t.co/Dw0Xf5mmsq</t>
  </si>
  <si>
    <t>https://t.co/pahQTOCyhn</t>
  </si>
  <si>
    <t>https://t.co/F0I3LXi5Rz</t>
  </si>
  <si>
    <t>https://t.co/YjC2YYcIRG</t>
  </si>
  <si>
    <t>http://t.co/ZXIVA4Payz</t>
  </si>
  <si>
    <t>https://t.co/pf40bDg4uJ</t>
  </si>
  <si>
    <t>http://t.co/gH4E3lzyOG</t>
  </si>
  <si>
    <t>https://t.co/KNds1AFR7D</t>
  </si>
  <si>
    <t>https://t.co/eFqP1DyLiJ</t>
  </si>
  <si>
    <t>http://t.co/IaghNW8Xm2</t>
  </si>
  <si>
    <t>https://t.co/66yTxmwdlV</t>
  </si>
  <si>
    <t>https://t.co/kooZXzpvN5</t>
  </si>
  <si>
    <t>https://t.co/IV3AYfq6y4</t>
  </si>
  <si>
    <t>https://t.co/QPPmMHdGDE</t>
  </si>
  <si>
    <t>https://t.co/rsEG88c4bC</t>
  </si>
  <si>
    <t>https://t.co/RAQRecMDF8</t>
  </si>
  <si>
    <t>https://t.co/6F4B9BiHe5</t>
  </si>
  <si>
    <t>https://t.co/MEv4G1SPb6</t>
  </si>
  <si>
    <t>https://t.co/pnJSrjCaJz</t>
  </si>
  <si>
    <t>https://t.co/B57n2N0JZs</t>
  </si>
  <si>
    <t>https://t.co/yIFVHvICLU</t>
  </si>
  <si>
    <t>https://t.co/jrE4PH4wbr</t>
  </si>
  <si>
    <t>https://t.co/bc8uKP35eK</t>
  </si>
  <si>
    <t>https://t.co/0VjSN0neSO</t>
  </si>
  <si>
    <t>https://t.co/qtezWfD4LF</t>
  </si>
  <si>
    <t>https://t.co/6DJckVSleS</t>
  </si>
  <si>
    <t>https://t.co/g1b67AUZTc</t>
  </si>
  <si>
    <t>https://t.co/jpg8Sp1GhR</t>
  </si>
  <si>
    <t>http://t.co/qM6HZGeEs9</t>
  </si>
  <si>
    <t>https://t.co/P7M8u4Fzw5</t>
  </si>
  <si>
    <t>https://t.co/ktbJttssdc</t>
  </si>
  <si>
    <t>http://t.co/yiMeSyOZHU</t>
  </si>
  <si>
    <t>http://t.co/GpnUdrPg</t>
  </si>
  <si>
    <t>http://t.co/gG0Q5tfp8Y</t>
  </si>
  <si>
    <t>https://t.co/pLI2RpIB2W</t>
  </si>
  <si>
    <t>https://t.co/TaWwlVJX34</t>
  </si>
  <si>
    <t>https://t.co/iOZgU7YQ8B</t>
  </si>
  <si>
    <t>https://pbs.twimg.com/profile_banners/607480342/1557791326</t>
  </si>
  <si>
    <t>https://pbs.twimg.com/profile_banners/4833112861/1499045059</t>
  </si>
  <si>
    <t>https://pbs.twimg.com/profile_banners/976867749644431362/1556780319</t>
  </si>
  <si>
    <t>https://pbs.twimg.com/profile_banners/2917305980/1457595613</t>
  </si>
  <si>
    <t>https://pbs.twimg.com/profile_banners/95711125/1540286756</t>
  </si>
  <si>
    <t>https://pbs.twimg.com/profile_banners/10874572/1553722686</t>
  </si>
  <si>
    <t>https://pbs.twimg.com/profile_banners/1134711936/1561307200</t>
  </si>
  <si>
    <t>https://pbs.twimg.com/profile_banners/820684379576037376/1522151483</t>
  </si>
  <si>
    <t>https://pbs.twimg.com/profile_banners/3290070855/1434665451</t>
  </si>
  <si>
    <t>https://pbs.twimg.com/profile_banners/1084165202/1460025626</t>
  </si>
  <si>
    <t>https://pbs.twimg.com/profile_banners/222386078/1483550284</t>
  </si>
  <si>
    <t>https://pbs.twimg.com/profile_banners/305504617/1539632119</t>
  </si>
  <si>
    <t>https://pbs.twimg.com/profile_banners/1151312250/1493177150</t>
  </si>
  <si>
    <t>https://pbs.twimg.com/profile_banners/2712360985/1526060560</t>
  </si>
  <si>
    <t>https://pbs.twimg.com/profile_banners/47342449/1461782640</t>
  </si>
  <si>
    <t>https://pbs.twimg.com/profile_banners/892432685779603456/1501608500</t>
  </si>
  <si>
    <t>https://pbs.twimg.com/profile_banners/31058404/1525875391</t>
  </si>
  <si>
    <t>https://pbs.twimg.com/profile_banners/212969358/1366020045</t>
  </si>
  <si>
    <t>https://pbs.twimg.com/profile_banners/941334403288006656/1527276689</t>
  </si>
  <si>
    <t>https://pbs.twimg.com/profile_banners/338142847/1563709844</t>
  </si>
  <si>
    <t>https://pbs.twimg.com/profile_banners/2633618600/1565888199</t>
  </si>
  <si>
    <t>https://pbs.twimg.com/profile_banners/2393507119/1566007712</t>
  </si>
  <si>
    <t>https://pbs.twimg.com/profile_banners/1108830204/1370287003</t>
  </si>
  <si>
    <t>https://pbs.twimg.com/profile_banners/2159911044/1546113582</t>
  </si>
  <si>
    <t>https://pbs.twimg.com/profile_banners/3187094028/1447665207</t>
  </si>
  <si>
    <t>https://pbs.twimg.com/profile_banners/330509397/1481330118</t>
  </si>
  <si>
    <t>https://pbs.twimg.com/profile_banners/729216571/1442003953</t>
  </si>
  <si>
    <t>https://pbs.twimg.com/profile_banners/18557588/1482277345</t>
  </si>
  <si>
    <t>https://pbs.twimg.com/profile_banners/919965874311782400/1559108740</t>
  </si>
  <si>
    <t>https://pbs.twimg.com/profile_banners/48106292/1556719664</t>
  </si>
  <si>
    <t>https://pbs.twimg.com/profile_banners/268573349/1559498682</t>
  </si>
  <si>
    <t>https://pbs.twimg.com/profile_banners/918283111925817344/1508453302</t>
  </si>
  <si>
    <t>https://pbs.twimg.com/profile_banners/284740431/1554072854</t>
  </si>
  <si>
    <t>https://pbs.twimg.com/profile_banners/385689121/1541403824</t>
  </si>
  <si>
    <t>https://pbs.twimg.com/profile_banners/932365571638706178/1511459281</t>
  </si>
  <si>
    <t>https://pbs.twimg.com/profile_banners/2422213237/1527185132</t>
  </si>
  <si>
    <t>https://pbs.twimg.com/profile_banners/46182456/1525358601</t>
  </si>
  <si>
    <t>https://pbs.twimg.com/profile_banners/15381553/1529116785</t>
  </si>
  <si>
    <t>https://pbs.twimg.com/profile_banners/20996094/1411357192</t>
  </si>
  <si>
    <t>https://pbs.twimg.com/profile_banners/33728684/1529702377</t>
  </si>
  <si>
    <t>https://pbs.twimg.com/profile_banners/1083342387299131392/1562164400</t>
  </si>
  <si>
    <t>https://pbs.twimg.com/profile_banners/327898380/1531561137</t>
  </si>
  <si>
    <t>https://pbs.twimg.com/profile_banners/108394629/1553530306</t>
  </si>
  <si>
    <t>https://pbs.twimg.com/profile_banners/37749982/1564672315</t>
  </si>
  <si>
    <t>https://pbs.twimg.com/profile_banners/257132515/1412734587</t>
  </si>
  <si>
    <t>https://pbs.twimg.com/profile_banners/3618354350/1452818753</t>
  </si>
  <si>
    <t>https://pbs.twimg.com/profile_banners/442840339/1393182832</t>
  </si>
  <si>
    <t>https://pbs.twimg.com/profile_banners/79766795/1564839569</t>
  </si>
  <si>
    <t>https://pbs.twimg.com/profile_banners/1372765650/1542910334</t>
  </si>
  <si>
    <t>https://pbs.twimg.com/profile_banners/1006674289423208448/1560439637</t>
  </si>
  <si>
    <t>https://pbs.twimg.com/profile_banners/104570733/1541100112</t>
  </si>
  <si>
    <t>https://pbs.twimg.com/profile_banners/14378113/1548452866</t>
  </si>
  <si>
    <t>https://pbs.twimg.com/profile_banners/20873747/1554117332</t>
  </si>
  <si>
    <t>https://pbs.twimg.com/profile_banners/17728037/1516896037</t>
  </si>
  <si>
    <t>https://pbs.twimg.com/profile_banners/36803224/1559338391</t>
  </si>
  <si>
    <t>https://pbs.twimg.com/profile_banners/68502742/1401396898</t>
  </si>
  <si>
    <t>https://pbs.twimg.com/profile_banners/31391928/1559743636</t>
  </si>
  <si>
    <t>https://pbs.twimg.com/profile_banners/569976041/1522634825</t>
  </si>
  <si>
    <t>https://pbs.twimg.com/profile_banners/986601/1538257694</t>
  </si>
  <si>
    <t>https://pbs.twimg.com/profile_banners/19651901/1566513017</t>
  </si>
  <si>
    <t>https://pbs.twimg.com/profile_banners/2843881533/1414265132</t>
  </si>
  <si>
    <t>https://pbs.twimg.com/profile_banners/1369597406/1399902864</t>
  </si>
  <si>
    <t>https://pbs.twimg.com/profile_banners/912986766164054017/1512043459</t>
  </si>
  <si>
    <t>https://pbs.twimg.com/profile_banners/1371735428/1563462147</t>
  </si>
  <si>
    <t>https://pbs.twimg.com/profile_banners/121586643/1546632820</t>
  </si>
  <si>
    <t>https://pbs.twimg.com/profile_banners/110470032/1566226961</t>
  </si>
  <si>
    <t>https://pbs.twimg.com/profile_banners/555031989/1504691055</t>
  </si>
  <si>
    <t>https://pbs.twimg.com/profile_banners/1015746323251957766/1532719169</t>
  </si>
  <si>
    <t>https://pbs.twimg.com/profile_banners/410151321/1559461444</t>
  </si>
  <si>
    <t>https://pbs.twimg.com/profile_banners/1933358306/1542894115</t>
  </si>
  <si>
    <t>https://pbs.twimg.com/profile_banners/2304855368/1399558080</t>
  </si>
  <si>
    <t>https://pbs.twimg.com/profile_banners/1245300534/1448054138</t>
  </si>
  <si>
    <t>https://pbs.twimg.com/profile_banners/1031172205650923521/1534687533</t>
  </si>
  <si>
    <t>https://pbs.twimg.com/profile_banners/33923173/1565274688</t>
  </si>
  <si>
    <t>https://pbs.twimg.com/profile_banners/1009208382090248200/1562650982</t>
  </si>
  <si>
    <t>https://pbs.twimg.com/profile_banners/2766960079/1436456908</t>
  </si>
  <si>
    <t>https://pbs.twimg.com/profile_banners/707607902433968128/1564609204</t>
  </si>
  <si>
    <t>https://pbs.twimg.com/profile_banners/33573921/1562875904</t>
  </si>
  <si>
    <t>https://pbs.twimg.com/profile_banners/26152149/1506541570</t>
  </si>
  <si>
    <t>https://pbs.twimg.com/profile_banners/38407050/1500088068</t>
  </si>
  <si>
    <t>https://pbs.twimg.com/profile_banners/2818446007/1529498736</t>
  </si>
  <si>
    <t>https://pbs.twimg.com/profile_banners/249393554/1488770338</t>
  </si>
  <si>
    <t>https://pbs.twimg.com/profile_banners/1097263729522233346/1553654978</t>
  </si>
  <si>
    <t>https://pbs.twimg.com/profile_banners/9624742/1564172518</t>
  </si>
  <si>
    <t>https://pbs.twimg.com/profile_banners/759251/1564637377</t>
  </si>
  <si>
    <t>https://pbs.twimg.com/profile_banners/25129903/1445267784</t>
  </si>
  <si>
    <t>https://pbs.twimg.com/profile_banners/576387968/1563551985</t>
  </si>
  <si>
    <t>https://pbs.twimg.com/profile_banners/2930082780/1538640308</t>
  </si>
  <si>
    <t>https://pbs.twimg.com/profile_banners/2491685155/1566451740</t>
  </si>
  <si>
    <t>https://pbs.twimg.com/profile_banners/588631454/1564511090</t>
  </si>
  <si>
    <t>https://pbs.twimg.com/profile_banners/1128808696031502337/1558169550</t>
  </si>
  <si>
    <t>https://pbs.twimg.com/profile_banners/1011054749574160384/1531813554</t>
  </si>
  <si>
    <t>https://pbs.twimg.com/profile_banners/4698268274/1548047554</t>
  </si>
  <si>
    <t>https://pbs.twimg.com/profile_banners/1156172448267743232/1564691207</t>
  </si>
  <si>
    <t>https://pbs.twimg.com/profile_banners/896550423066284033/1524110847</t>
  </si>
  <si>
    <t>https://pbs.twimg.com/profile_banners/16670774/1431433313</t>
  </si>
  <si>
    <t>https://pbs.twimg.com/profile_banners/1051053836/1503363498</t>
  </si>
  <si>
    <t>https://pbs.twimg.com/profile_banners/467523152/1535651807</t>
  </si>
  <si>
    <t>https://pbs.twimg.com/profile_banners/1012702243424907265/1538459566</t>
  </si>
  <si>
    <t>https://pbs.twimg.com/profile_banners/2169533379/1424042074</t>
  </si>
  <si>
    <t>https://pbs.twimg.com/profile_banners/126642652/1556807696</t>
  </si>
  <si>
    <t>https://pbs.twimg.com/profile_banners/35473109/1370701184</t>
  </si>
  <si>
    <t>https://pbs.twimg.com/profile_banners/3368595916/1559454013</t>
  </si>
  <si>
    <t>https://pbs.twimg.com/profile_banners/216776631/1556544578</t>
  </si>
  <si>
    <t>https://pbs.twimg.com/profile_banners/44838449/1460479675</t>
  </si>
  <si>
    <t>https://pbs.twimg.com/profile_banners/16185074/1522765435</t>
  </si>
  <si>
    <t>https://pbs.twimg.com/profile_banners/53911212/1360184749</t>
  </si>
  <si>
    <t>https://pbs.twimg.com/profile_banners/21697102/1532894592</t>
  </si>
  <si>
    <t>https://pbs.twimg.com/profile_banners/17213181/1427274805</t>
  </si>
  <si>
    <t>https://pbs.twimg.com/profile_banners/958587145/1523737518</t>
  </si>
  <si>
    <t>https://pbs.twimg.com/profile_banners/714889651589263361/1490287746</t>
  </si>
  <si>
    <t>https://pbs.twimg.com/profile_banners/699911370217758720/1556780319</t>
  </si>
  <si>
    <t>http://abs.twimg.com/images/themes/theme10/bg.gif</t>
  </si>
  <si>
    <t>http://abs.twimg.com/images/themes/theme1/bg.png</t>
  </si>
  <si>
    <t>http://abs.twimg.com/images/themes/theme15/bg.png</t>
  </si>
  <si>
    <t>http://abs.twimg.com/images/themes/theme12/bg.gif</t>
  </si>
  <si>
    <t>http://abs.twimg.com/images/themes/theme18/bg.gif</t>
  </si>
  <si>
    <t>http://abs.twimg.com/images/themes/theme4/bg.gif</t>
  </si>
  <si>
    <t>http://abs.twimg.com/images/themes/theme5/bg.gif</t>
  </si>
  <si>
    <t>http://abs.twimg.com/images/themes/theme7/bg.gif</t>
  </si>
  <si>
    <t>http://abs.twimg.com/images/themes/theme3/bg.gif</t>
  </si>
  <si>
    <t>http://abs.twimg.com/images/themes/theme17/bg.gif</t>
  </si>
  <si>
    <t>http://abs.twimg.com/images/themes/theme2/bg.gif</t>
  </si>
  <si>
    <t>http://abs.twimg.com/images/themes/theme13/bg.gif</t>
  </si>
  <si>
    <t>http://abs.twimg.com/images/themes/theme9/bg.gif</t>
  </si>
  <si>
    <t>http://pbs.twimg.com/profile_images/1128086756811612160/C4lKh6kb_normal.jpg</t>
  </si>
  <si>
    <t>http://pbs.twimg.com/profile_images/1102986841588822016/MRLXmATZ_normal.png</t>
  </si>
  <si>
    <t>http://pbs.twimg.com/profile_images/657296962052468736/BBNYJ8rH_normal.jpg</t>
  </si>
  <si>
    <t>http://pbs.twimg.com/profile_images/892435247119433728/e25ywPgI_normal.jpg</t>
  </si>
  <si>
    <t>http://pbs.twimg.com/profile_images/1162581132761870336/hEyojcUH_normal.jpg</t>
  </si>
  <si>
    <t>http://pbs.twimg.com/profile_images/378800000657901594/e0733d3f4ab644272be8a7526bcd8059_normal.jpeg</t>
  </si>
  <si>
    <t>http://pbs.twimg.com/profile_images/804222262341672961/EWfCHxgH_normal.jpg</t>
  </si>
  <si>
    <t>http://pbs.twimg.com/profile_images/689975268363083777/6XtyxhVQ_normal.png</t>
  </si>
  <si>
    <t>http://pbs.twimg.com/profile_images/1113538103988375553/w_MAtWav_normal.jpg</t>
  </si>
  <si>
    <t>http://pbs.twimg.com/profile_images/463412303199612928/YmNcFhLw_normal.jpeg</t>
  </si>
  <si>
    <t>http://pbs.twimg.com/profile_images/1123620379828916235/_RL0wH8H_normal.jpg</t>
  </si>
  <si>
    <t>http://pbs.twimg.com/profile_images/1151171235713183745/HXAcmClR_normal.png</t>
  </si>
  <si>
    <t>http://pbs.twimg.com/profile_images/1554969890/Frood_Professional_Pic_Smaller_DSC6503_normal.jpg</t>
  </si>
  <si>
    <t>http://pbs.twimg.com/profile_images/1071009836823851008/_xfUDjBZ_normal.jpg</t>
  </si>
  <si>
    <t>http://pbs.twimg.com/profile_images/1146048883547656196/kOiATloj_normal.png</t>
  </si>
  <si>
    <t>http://pbs.twimg.com/profile_images/1094294154853695490/kI7BCKW0_normal.jpg</t>
  </si>
  <si>
    <t>http://pbs.twimg.com/profile_images/1162139235954188290/FhqzXgPu_normal.jpg</t>
  </si>
  <si>
    <t>http://pbs.twimg.com/profile_images/1163953611065270272/R83Wg1mm_normal.jpg</t>
  </si>
  <si>
    <t>http://pbs.twimg.com/profile_images/2184704413/LocalWorkTest_normal.jpg</t>
  </si>
  <si>
    <t>http://pbs.twimg.com/profile_images/1136285710959308800/suQ7mqZ4_normal.png</t>
  </si>
  <si>
    <t>http://pbs.twimg.com/profile_images/1046154301658279936/R7qLkiy8_normal.jpg</t>
  </si>
  <si>
    <t>http://pbs.twimg.com/profile_images/1152154367547650050/SHrANE_Q_normal.jpg</t>
  </si>
  <si>
    <t>http://pbs.twimg.com/profile_images/983348908725284864/J2QW16XM_normal.jpg</t>
  </si>
  <si>
    <t>http://pbs.twimg.com/profile_images/992092793148452865/pz0q00Qa_normal.jpg</t>
  </si>
  <si>
    <t>http://pbs.twimg.com/profile_images/1148265693781082113/XV76n7-0_normal.jpg</t>
  </si>
  <si>
    <t>http://pbs.twimg.com/profile_images/1151856872447709184/K9lG25bt_normal.png</t>
  </si>
  <si>
    <t>http://pbs.twimg.com/profile_images/1093684953345417218/-oTxpY-c_normal.jpg</t>
  </si>
  <si>
    <t>http://pbs.twimg.com/profile_images/1050196196319408128/CzrXClzG_normal.jpg</t>
  </si>
  <si>
    <t>http://pbs.twimg.com/profile_images/1098631478114545665/Fffpazky_normal.png</t>
  </si>
  <si>
    <t>http://pbs.twimg.com/profile_images/1097513034816409603/X6Au1bxx_normal.jpg</t>
  </si>
  <si>
    <t>http://pbs.twimg.com/profile_images/822487400492339200/z7Oakire_normal.jpg</t>
  </si>
  <si>
    <t>http://pbs.twimg.com/profile_images/508960761826131968/LnvhR8ED_normal.png</t>
  </si>
  <si>
    <t>http://pbs.twimg.com/profile_images/913157247030693888/ICk45Mi4_normal.jpg</t>
  </si>
  <si>
    <t>http://pbs.twimg.com/profile_images/1152246652461170688/EMBAQkOW_normal.jpg</t>
  </si>
  <si>
    <t>http://pbs.twimg.com/profile_images/1119696733276131329/dm-tp2ir_normal.jpg</t>
  </si>
  <si>
    <t>http://pbs.twimg.com/profile_images/793537448424923136/Xgq3QLqF_normal.jpg</t>
  </si>
  <si>
    <t>http://pbs.twimg.com/profile_images/1128808965867880448/14AMZws6_normal.jpg</t>
  </si>
  <si>
    <t>http://pbs.twimg.com/profile_images/1086447496803635201/eDzmDEQQ_normal.jpg</t>
  </si>
  <si>
    <t>http://pbs.twimg.com/profile_images/1157022520048005120/Pvwng9Bg_normal.jpg</t>
  </si>
  <si>
    <t>http://pbs.twimg.com/profile_images/1013508644011376643/tqgNNMOd_normal.jpg</t>
  </si>
  <si>
    <t>http://pbs.twimg.com/profile_images/1075613869756817410/ls4xKlL1_normal.jpg</t>
  </si>
  <si>
    <t>http://pbs.twimg.com/profile_images/1145735321738285056/s2UgYxUZ_normal.jpg</t>
  </si>
  <si>
    <t>http://pbs.twimg.com/profile_images/1035221657290461184/ruCLKDBW_normal.jpg</t>
  </si>
  <si>
    <t>http://pbs.twimg.com/profile_images/1047001421609095169/PMzga7mg_normal.jpg</t>
  </si>
  <si>
    <t>http://pbs.twimg.com/profile_images/1075362353087164416/EZo9KlT__normal.jpg</t>
  </si>
  <si>
    <t>http://pbs.twimg.com/profile_images/1002349567638003712/1emPL1W2_normal.jpg</t>
  </si>
  <si>
    <t>http://pbs.twimg.com/profile_images/832298049506594824/RXrG4I5d_normal.jpg</t>
  </si>
  <si>
    <t>http://pbs.twimg.com/profile_images/378800000833405959/70739ef6861a980d5fdd46c199708ca6_normal.jpeg</t>
  </si>
  <si>
    <t>http://pbs.twimg.com/profile_images/883758598689509376/JHZQ7mtQ_normal.jpg</t>
  </si>
  <si>
    <t>http://pbs.twimg.com/profile_images/1097820307388334080/9ddg5F6v_normal.png</t>
  </si>
  <si>
    <t>http://pbs.twimg.com/profile_images/992080087938813952/0JrrU6Rj_normal.jpg</t>
  </si>
  <si>
    <t>http://pbs.twimg.com/profile_images/1121397056495587328/WJwrw6iG_normal.png</t>
  </si>
  <si>
    <t>http://pbs.twimg.com/profile_images/666551479566770176/V_kfQRLU_normal.png</t>
  </si>
  <si>
    <t>http://pbs.twimg.com/profile_images/798472848704700416/eIZ_BDwn_normal.jpg</t>
  </si>
  <si>
    <t>Open Twitter Page for This Person</t>
  </si>
  <si>
    <t>https://twitter.com/extremepride99</t>
  </si>
  <si>
    <t>https://twitter.com/coachsmithjason</t>
  </si>
  <si>
    <t>https://twitter.com/jaminnaar</t>
  </si>
  <si>
    <t>https://twitter.com/_6re6</t>
  </si>
  <si>
    <t>https://twitter.com/hrcurator</t>
  </si>
  <si>
    <t>https://twitter.com/i4cp</t>
  </si>
  <si>
    <t>https://twitter.com/solamatt88</t>
  </si>
  <si>
    <t>https://twitter.com/cvmnetwork3</t>
  </si>
  <si>
    <t>https://twitter.com/aglynch</t>
  </si>
  <si>
    <t>https://twitter.com/constijesuis</t>
  </si>
  <si>
    <t>https://twitter.com/rituubnanda</t>
  </si>
  <si>
    <t>https://twitter.com/vnetworklabs</t>
  </si>
  <si>
    <t>https://twitter.com/broadleafc</t>
  </si>
  <si>
    <t>https://twitter.com/phil_journal</t>
  </si>
  <si>
    <t>https://twitter.com/maytree_canada</t>
  </si>
  <si>
    <t>https://twitter.com/tnc_network</t>
  </si>
  <si>
    <t>https://twitter.com/planningtoronto</t>
  </si>
  <si>
    <t>https://twitter.com/antalina77</t>
  </si>
  <si>
    <t>https://twitter.com/gnsmiller</t>
  </si>
  <si>
    <t>https://twitter.com/zlraeva4lovers</t>
  </si>
  <si>
    <t>https://twitter.com/ted_hansons</t>
  </si>
  <si>
    <t>https://twitter.com/eggerdc</t>
  </si>
  <si>
    <t>https://twitter.com/chrisswearing</t>
  </si>
  <si>
    <t>https://twitter.com/kragthang</t>
  </si>
  <si>
    <t>https://twitter.com/afhenley</t>
  </si>
  <si>
    <t>https://twitter.com/onang_pribadi</t>
  </si>
  <si>
    <t>https://twitter.com/pdiscoveryuk</t>
  </si>
  <si>
    <t>https://twitter.com/andrewdeen14</t>
  </si>
  <si>
    <t>https://twitter.com/ronyeap</t>
  </si>
  <si>
    <t>https://twitter.com/af_map</t>
  </si>
  <si>
    <t>https://twitter.com/rtdonovan11</t>
  </si>
  <si>
    <t>https://twitter.com/tentoads4truth</t>
  </si>
  <si>
    <t>https://twitter.com/bohemianbeads1</t>
  </si>
  <si>
    <t>https://twitter.com/rossanori</t>
  </si>
  <si>
    <t>https://twitter.com/murkeree</t>
  </si>
  <si>
    <t>https://twitter.com/brightlight46</t>
  </si>
  <si>
    <t>https://twitter.com/adjdoyle</t>
  </si>
  <si>
    <t>https://twitter.com/hsad_network</t>
  </si>
  <si>
    <t>https://twitter.com/debbieford14</t>
  </si>
  <si>
    <t>https://twitter.com/chargrille</t>
  </si>
  <si>
    <t>https://twitter.com/lauriefare1</t>
  </si>
  <si>
    <t>https://twitter.com/cdfoundation</t>
  </si>
  <si>
    <t>https://twitter.com/therealcues</t>
  </si>
  <si>
    <t>https://twitter.com/rleeson</t>
  </si>
  <si>
    <t>https://twitter.com/natbender</t>
  </si>
  <si>
    <t>https://twitter.com/ru_smlr</t>
  </si>
  <si>
    <t>https://twitter.com/inchorusgroup</t>
  </si>
  <si>
    <t>https://twitter.com/eaglescoutnet</t>
  </si>
  <si>
    <t>https://twitter.com/kevwemodupe</t>
  </si>
  <si>
    <t>https://twitter.com/edmontonchamber</t>
  </si>
  <si>
    <t>https://twitter.com/pillarnn</t>
  </si>
  <si>
    <t>https://twitter.com/janetfrood</t>
  </si>
  <si>
    <t>https://twitter.com/ml_baldwin</t>
  </si>
  <si>
    <t>https://twitter.com/lndontretweets</t>
  </si>
  <si>
    <t>https://twitter.com/securescientist</t>
  </si>
  <si>
    <t>https://twitter.com/dustynlanz</t>
  </si>
  <si>
    <t>https://twitter.com/wcmcanada</t>
  </si>
  <si>
    <t>https://twitter.com/diversioglobal</t>
  </si>
  <si>
    <t>https://twitter.com/riacanada</t>
  </si>
  <si>
    <t>https://twitter.com/danielpink</t>
  </si>
  <si>
    <t>https://twitter.com/aschrimpf514</t>
  </si>
  <si>
    <t>https://twitter.com/setsuna_c</t>
  </si>
  <si>
    <t>https://twitter.com/digitalwatches</t>
  </si>
  <si>
    <t>https://twitter.com/tiffyfap</t>
  </si>
  <si>
    <t>https://twitter.com/xanozichimonji</t>
  </si>
  <si>
    <t>https://twitter.com/msneiderman</t>
  </si>
  <si>
    <t>https://twitter.com/localworkca</t>
  </si>
  <si>
    <t>https://twitter.com/hrwoborders</t>
  </si>
  <si>
    <t>https://twitter.com/kringelberg</t>
  </si>
  <si>
    <t>https://twitter.com/megansquire0</t>
  </si>
  <si>
    <t>https://twitter.com/dirtiestdeeds</t>
  </si>
  <si>
    <t>https://twitter.com/saddestrobots</t>
  </si>
  <si>
    <t>https://twitter.com/mayirmamay14</t>
  </si>
  <si>
    <t>https://twitter.com/thehaiderimam</t>
  </si>
  <si>
    <t>https://twitter.com/digitalhrtech</t>
  </si>
  <si>
    <t>https://twitter.com/andrewmorrisuk</t>
  </si>
  <si>
    <t>https://twitter.com/taoleadershipuk</t>
  </si>
  <si>
    <t>https://twitter.com/vanguardsw</t>
  </si>
  <si>
    <t>https://twitter.com/sappartneredge</t>
  </si>
  <si>
    <t>https://twitter.com/ronald_vanloon</t>
  </si>
  <si>
    <t>https://twitter.com/uottawainclu</t>
  </si>
  <si>
    <t>https://twitter.com/chican3ry</t>
  </si>
  <si>
    <t>https://twitter.com/just_a_zuki</t>
  </si>
  <si>
    <t>https://twitter.com/harjas2519</t>
  </si>
  <si>
    <t>https://twitter.com/victoria_victo3</t>
  </si>
  <si>
    <t>https://twitter.com/princeharfouche</t>
  </si>
  <si>
    <t>https://twitter.com/womenofob</t>
  </si>
  <si>
    <t>https://twitter.com/fhoro</t>
  </si>
  <si>
    <t>https://twitter.com/cyberspaceafa</t>
  </si>
  <si>
    <t>https://twitter.com/kelleyrecruiter</t>
  </si>
  <si>
    <t>https://twitter.com/idealoutcomes</t>
  </si>
  <si>
    <t>https://twitter.com/jeannekerr</t>
  </si>
  <si>
    <t>https://twitter.com/s_divinorum</t>
  </si>
  <si>
    <t>https://twitter.com/ssdp</t>
  </si>
  <si>
    <t>https://twitter.com/matthewfsmith</t>
  </si>
  <si>
    <t>https://twitter.com/bencosmef</t>
  </si>
  <si>
    <t>https://twitter.com/porridgeisgood</t>
  </si>
  <si>
    <t>https://twitter.com/finance___jobs</t>
  </si>
  <si>
    <t>https://twitter.com/faisal_thar</t>
  </si>
  <si>
    <t>https://twitter.com/statedept</t>
  </si>
  <si>
    <t>https://twitter.com/cnn</t>
  </si>
  <si>
    <t>https://twitter.com/ajws</t>
  </si>
  <si>
    <t>https://twitter.com/wowbiztribe</t>
  </si>
  <si>
    <t>https://twitter.com/mir_sidiquee</t>
  </si>
  <si>
    <t>https://twitter.com/huqimrul</t>
  </si>
  <si>
    <t>https://twitter.com/foxgrrl</t>
  </si>
  <si>
    <t>https://twitter.com/deloitteinsight</t>
  </si>
  <si>
    <t>https://twitter.com/khanarakanie</t>
  </si>
  <si>
    <t>https://twitter.com/hash2ash420__</t>
  </si>
  <si>
    <t>https://twitter.com/xrpscan</t>
  </si>
  <si>
    <t>https://twitter.com/bithomp</t>
  </si>
  <si>
    <t>https://twitter.com/xrplstats</t>
  </si>
  <si>
    <t>https://twitter.com/rabbitkickclub</t>
  </si>
  <si>
    <t>https://twitter.com/nbougalis</t>
  </si>
  <si>
    <t>https://twitter.com/ripple</t>
  </si>
  <si>
    <t>https://twitter.com/kompany</t>
  </si>
  <si>
    <t>https://twitter.com/xrpcenter</t>
  </si>
  <si>
    <t>https://twitter.com/alloynetworks</t>
  </si>
  <si>
    <t>https://twitter.com/cjecraela</t>
  </si>
  <si>
    <t>https://twitter.com/crassu_la</t>
  </si>
  <si>
    <t>https://twitter.com/annavioral</t>
  </si>
  <si>
    <t>https://twitter.com/ahntoday</t>
  </si>
  <si>
    <t>https://twitter.com/fkashner</t>
  </si>
  <si>
    <t>https://twitter.com/berniesteachers</t>
  </si>
  <si>
    <t>https://twitter.com/berniesanders</t>
  </si>
  <si>
    <t>https://twitter.com/hartmast</t>
  </si>
  <si>
    <t>https://twitter.com/gaillatimer2</t>
  </si>
  <si>
    <t>https://twitter.com/iopsychology</t>
  </si>
  <si>
    <t>https://twitter.com/purduefw</t>
  </si>
  <si>
    <t>https://twitter.com/kcfastpitch</t>
  </si>
  <si>
    <t>https://twitter.com/ihrim</t>
  </si>
  <si>
    <t>https://twitter.com/martinhoyes</t>
  </si>
  <si>
    <t>https://twitter.com/hrzone</t>
  </si>
  <si>
    <t>https://twitter.com/david_green_uk</t>
  </si>
  <si>
    <t>https://twitter.com/cloc_org</t>
  </si>
  <si>
    <t>https://twitter.com/legaltechil</t>
  </si>
  <si>
    <t>extremepride99
#THANKFULTUESDAY As we prepare
to begin our 21st season as an
organization, we want to take a
moment to say thank you to our
organizational board, network trainers,
coaches, players, families, and
the countless volunteers for their
time, energy, and support. #Extremepride
https://t.co/UZtBRsVuMV</t>
  </si>
  <si>
    <t>coachsmithjason
#THANKFULTUESDAY As we prepare
to begin our 21st season as an
organization, we want to take a
moment to say thank you to our
organizational board, network trainers,
coaches, players, families, and
the countless volunteers for their
time, energy, and support. #Extremepride
https://t.co/UZtBRsVuMV</t>
  </si>
  <si>
    <t>jaminnaar
This great article by @_6RE6 on
the value of organizational network
analysis, especially in leadership
development, deserves a revisit.
"TrustSphere’s technology and approach
to ONA enable organizations to
extract and analyze a we…https://t.co/CWnuzfKUed
https://t.co/LJZDQV5W13</t>
  </si>
  <si>
    <t>_6re6
Could data be the answer to solving
#DiversityandInclusion issues?
@_6RE6 explains how the emerging
discipline of relationship analytics
could play a key role: https://t.co/0nWQ5BIy0p
https://t.co/O9J9Jawc9Q</t>
  </si>
  <si>
    <t>hrcurator
What is Organisational Network
Analysis? and How Does it Benefit
Companies? https://t.co/Ats64200FI
@i4cp #ONA #PeopleAnalytics #HRAnalytics
#SmarterHR</t>
  </si>
  <si>
    <t>i4cp
#ONA continues to emerge as a next
practice in our research. It's
clear why. #HR https://t.co/8hh5I1AaYE
https://t.co/XqXdw7zms1</t>
  </si>
  <si>
    <t>solamatt88
What is Organisational Network
Analysis? and How Does it Benefit
Companies? https://t.co/Ats64200FI
@i4cp #ONA #PeopleAnalytics #HRAnalytics
#SmarterHR</t>
  </si>
  <si>
    <t>cvmnetwork3
@AGLynch Moreso, Distribution of
organizational property with Authorization
from the Cordinating father or
Mr President of the network,was
act of terriorism,</t>
  </si>
  <si>
    <t xml:space="preserve">aglynch
</t>
  </si>
  <si>
    <t>constijesuis
build organizational capacity,
and return home to create a network
of global leaders. Fellows serve
at Host Organizations working on
issues that complement their expertise.
This prestigious fellowship includes
a living stipend to cover basic
expenses (food, local transportation,</t>
  </si>
  <si>
    <t>rituubnanda
We've shared this webinar many
times, because it's one of our
favorites! Whether you work in
a coalition, alliance, network,
or other organizational collaborative
environment, you'll learn something!
"Six Characteristics of High Performing
Networks"https://t.co/vjjaIzryiF</t>
  </si>
  <si>
    <t>vnetworklabs
We've shared this webinar many
times, because it's one of our
favorites! Whether you work in
a coalition, alliance, network,
or other organizational collaborative
environment, you'll learn something!
"Six Characteristics of High Performing
Networks"https://t.co/vjjaIzryiF</t>
  </si>
  <si>
    <t>broadleafc
We've shared this webinar many
times, because it's one of our
favorites! Whether you work in
a coalition, alliance, network,
or other organizational collaborative
environment, you'll learn something!
"Six Characteristics of High Performing
Networks"https://t.co/vjjaIzryiF</t>
  </si>
  <si>
    <t>phil_journal
Social Planning Toronto @planningtoronto
and Toronto Neighbourhood Centres
@TNC_Network have launched a new
resources website to support agencies
in developing organizational structures
and policies. https://t.co/3mJxK1wzj6</t>
  </si>
  <si>
    <t>maytree_canada
Social Planning Toronto @planningtoronto
and Toronto Neighbourhood Centres
@TNC_Network have launched a new
resources website to support agencies
in developing organizational structures
and policies. https://t.co/3mJxK1wzj6</t>
  </si>
  <si>
    <t xml:space="preserve">tnc_network
</t>
  </si>
  <si>
    <t>planningtoronto
Building capacity for nonprofits
and partner organizations is an
important part of our work @CDFoundation.
OrgHelpTO is a new initiative from
@planningtoronto &amp;amp; @TNC_Network
offering organizational and policy
support resources for nonprofits
#GreatIdea https://t.co/IpjsJIDkQI</t>
  </si>
  <si>
    <t>antalina77
Social Planning Toronto @planningtoronto
and Toronto Neighbourhood Centres
@TNC_Network have launched a new
resources website to support agencies
in developing organizational structures
and policies. https://t.co/3mJxK1wzj6</t>
  </si>
  <si>
    <t>gnsmiller
very happy to share my new article
"I’ll know one when I see it: Using
social network analysis to define
comprehensive institutions through
organizational identity" in Research
in Higher Education #highered https://t.co/8RELFZKPzV</t>
  </si>
  <si>
    <t>zlraeva4lovers
very happy to share my new article
"I’ll know one when I see it: Using
social network analysis to define
comprehensive institutions through
organizational identity" in Research
in Higher Education #highered https://t.co/8RELFZKPzV</t>
  </si>
  <si>
    <t>ted_hansons
@EggerDC Those two are meant to
be the face of the operation so
as to protect the larger organizational
struggle. Maxwell found all the
women, not a network of international
traffickers. The BVI authorities
weren’t involved on an international
state level, Epstein simply bribed
them.</t>
  </si>
  <si>
    <t xml:space="preserve">eggerdc
</t>
  </si>
  <si>
    <t>chrisswearing
Social Planning Toronto @planningtoronto
and Toronto Neighbourhood Centres
@TNC_Network have launched a new
resources website to support agencies
in developing organizational structures
and policies. https://t.co/3mJxK1wzj6</t>
  </si>
  <si>
    <t>kragthang
@AFHenley I've read a few great
books that are self-published.
Of course I don't know about the
pros and cons for an individual
on the organizational level (finances,
accordance to laws, etc.). But
if you have a good network of betas/editors/advertising
partners, why not try that route?</t>
  </si>
  <si>
    <t xml:space="preserve">afhenley
</t>
  </si>
  <si>
    <t>onang_pribadi
7 Tips for Increasing Organizational
Diversity - People Development
Network https://t.co/uBJVy6B86w
@AndrewDeen14 #humanresources https://t.co/WxsOYUMnXH</t>
  </si>
  <si>
    <t>pdiscoveryuk
Five Helpful Hacks to Stand Out
In A Job Interview - People Development
Network @HRwoBorders One of the
students in my Organizational Behavior
class recently reached out to me
for advice on how to stand out
in a job interview. peopledevelopmentmagaz
... https://t.co/xV22jcdlGF https://t.co/D29QFDyWNA</t>
  </si>
  <si>
    <t xml:space="preserve">andrewdeen14
</t>
  </si>
  <si>
    <t>ronyeap
7 Tips for Increasing Organizational
Diversity - People Development
Network https://t.co/uBJVy6B86w
@AndrewDeen14 #humanresources https://t.co/WxsOYUMnXH</t>
  </si>
  <si>
    <t>af_map
Social Planning Toronto @planningtoronto
and Toronto Neighbourhood Centres
@TNC_Network have launched a new
resources website to support agencies
in developing organizational structures
and policies. https://t.co/3mJxK1wzj6</t>
  </si>
  <si>
    <t>rtdonovan11
ICYMI_xD83D__xDC49_ The Koch Brothers Are Now
Funding The Bundy Land Seizure
Agenda_xD83D__xDC49_ recent organizational
changes reveal that the Koch network
is providing direct support to
the ringleader of the land grab
movement- #KochNetwork #Resist
https://t.co/7bbxUm5qcM https://t.co/QmuJc5BYuq</t>
  </si>
  <si>
    <t>tentoads4truth
ICYMI_xD83D__xDC49_ The Koch Brothers Are Now
Funding The Bundy Land Seizure
Agenda_xD83D__xDC49_ recent organizational
changes reveal that the Koch network
is providing direct support to
the ringleader of the land grab
movement- #KochNetwork #Resist
https://t.co/7bbxUm5qcM https://t.co/QmuJc5BYuq</t>
  </si>
  <si>
    <t>bohemianbeads1
ICYMI_xD83D__xDC49_ The Koch Brothers Are Now
Funding The Bundy Land Seizure
Agenda_xD83D__xDC49_ recent organizational
changes reveal that the Koch network
is providing direct support to
the ringleader of the land grab
movement- #KochNetwork #Resist
https://t.co/7bbxUm5qcM https://t.co/QmuJc5BYuq</t>
  </si>
  <si>
    <t>rossanori
ICYMI_xD83D__xDC49_ The Koch Brothers Are Now
Funding The Bundy Land Seizure
Agenda_xD83D__xDC49_ recent organizational
changes reveal that the Koch network
is providing direct support to
the ringleader of the land grab
movement- #KochNetwork #Resist
https://t.co/7bbxUm5qcM https://t.co/QmuJc5BYuq</t>
  </si>
  <si>
    <t>murkeree
ICYMI_xD83D__xDC49_ The Koch Brothers Are Now
Funding The Bundy Land Seizure
Agenda_xD83D__xDC49_ recent organizational
changes reveal that the Koch network
is providing direct support to
the ringleader of the land grab
movement- #KochNetwork #Resist
https://t.co/7bbxUm5qcM https://t.co/QmuJc5BYuq</t>
  </si>
  <si>
    <t>brightlight46
ICYMI_xD83D__xDC49_ The Koch Brothers Are Now
Funding The Bundy Land Seizure
Agenda_xD83D__xDC49_ recent organizational
changes reveal that the Koch network
is providing direct support to
the ringleader of the land grab
movement- #KochNetwork #Resist
https://t.co/7bbxUm5qcM https://t.co/QmuJc5BYuq</t>
  </si>
  <si>
    <t>adjdoyle
Positive Coaching Alliance, Breakfast
with the Indians! Great views on
coaching and organizational excellence.
https://t.co/2WuuBogkQO</t>
  </si>
  <si>
    <t>hsad_network
Positive Coaching Alliance, Breakfast
with the Indians! Great views on
coaching and organizational excellence.
https://t.co/2WuuBogkQO</t>
  </si>
  <si>
    <t>debbieford14
ICYMI_xD83D__xDC49_ The Koch Brothers Are Now
Funding The Bundy Land Seizure
Agenda_xD83D__xDC49_ recent organizational
changes reveal that the Koch network
is providing direct support to
the ringleader of the land grab
movement- #KochNetwork #Resist
https://t.co/7bbxUm5qcM https://t.co/QmuJc5BYuq</t>
  </si>
  <si>
    <t>chargrille
ICYMI_xD83D__xDC49_ The Koch Brothers Are Now
Funding The Bundy Land Seizure
Agenda_xD83D__xDC49_ recent organizational
changes reveal that the Koch network
is providing direct support to
the ringleader of the land grab
movement- #KochNetwork #Resist
https://t.co/7bbxUm5qcM https://t.co/QmuJc5BYuq</t>
  </si>
  <si>
    <t>lauriefare1
ICYMI_xD83D__xDC49_ The Koch Brothers Are Now
Funding The Bundy Land Seizure
Agenda_xD83D__xDC49_ recent organizational
changes reveal that the Koch network
is providing direct support to
the ringleader of the land grab
movement- #KochNetwork #Resist
https://t.co/7bbxUm5qcM https://t.co/QmuJc5BYuq</t>
  </si>
  <si>
    <t>cdfoundation
Building capacity for nonprofits
and partner organizations is an
important part of our work @CDFoundation.
OrgHelpTO is a new initiative from
@planningtoronto &amp;amp; @TNC_Network
offering organizational and policy
support resources for nonprofits
#GreatIdea https://t.co/IpjsJIDkQI</t>
  </si>
  <si>
    <t>therealcues
Jim Detert, professor of leadership
&amp;amp; organizational behavior at
the University of Virginia’s Darden
Graduate School of Business Administration,
will present "Leading With Competent
Courage" this November at CEO/Executive
Team Network™. Don't miss out!
https://t.co/LZnAG1pdHk https://t.co/ej9V5WqE01</t>
  </si>
  <si>
    <t>rleeson
Social Planning Toronto @planningtoronto
and Toronto Neighbourhood Centres
@TNC_Network have launched a new
resources website to support agencies
in developing organizational structures
and policies. https://t.co/3mJxK1wzj6</t>
  </si>
  <si>
    <t>natbender
#TBT to our Center for Innovation
in Worker Organization’s 5th Annual
Build the Bench Convening. This
3-day event brought together inspiring
managing directors from across
the country to support their growth
as organizational and movement
#leaders. Link: https://t.co/iPxenkq6ep
https://t.co/jtEDfD07FV</t>
  </si>
  <si>
    <t>ru_smlr
#TBT to our Center for Innovation
in Worker Organization’s 5th Annual
Build the Bench Convening. This
3-day event brought together inspiring
managing directors from across
the country to support their growth
as organizational and movement
#leaders. Link: https://t.co/iPxenkq6ep
https://t.co/jtEDfD07FV</t>
  </si>
  <si>
    <t>inchorusgroup
Understanding the data is a vital
part of developing a diverse workplace...
#DiversityintheWorkplace https://t.co/POMFYzisS7</t>
  </si>
  <si>
    <t>eaglescoutnet
Call for Volunteers at MN State
Fair (from ESN) - https://t.co/TeEqNS5aTz</t>
  </si>
  <si>
    <t>kevwemodupe
I would be sharing some thoughts
with members of Young African Leaders
Initiative Network (YALI), Edo
State Network on SELF AND ORGANIZATIONAL
BRANDING, THE SOLUTION FOR GROWTH
| Date: Sunday 18:08:19 | Time:…
https://t.co/3as9iciXxX</t>
  </si>
  <si>
    <t>edmontonchamber
*NEW Event* Network and connect
as business mastermind, Stacey
Berger, discusses how adjusting
your mindset can be key to achieving
your organizational goals &amp;amp;
the positive outcomes you desire!
Tickets &amp;amp; details at https://t.co/piS3rtYLMR
#ECCconnect #yegevent #yegbiz #yegdt
https://t.co/F7NIOTUDbY</t>
  </si>
  <si>
    <t>pillarnn
Does your organization have a leadership
growth plan?Are you &amp;amp; your
organization thinking purposefully
about how to cultivate leadership
development in service to organizational
capacity building? Join @ml_baldwin
@janetfrood to learn how #ldnont
https://t.co/OWCuJwjARZ</t>
  </si>
  <si>
    <t xml:space="preserve">janetfrood
</t>
  </si>
  <si>
    <t xml:space="preserve">ml_baldwin
</t>
  </si>
  <si>
    <t>lndontretweets
Does your organization have a leadership
growth plan?Are you &amp;amp; your
organization thinking purposefully
about how to cultivate leadership
development in service to organizational
capacity building? Join @ml_baldwin
@janetfrood to learn how #ldnont
https://t.co/OWCuJwjARZ</t>
  </si>
  <si>
    <t>securescientist
A professional hacker has to intuitively
understand complex socio-technical
systems; humans, sw, organizational
setups, network architectures are
all part of the equation and interact
in complex ways. 3/n</t>
  </si>
  <si>
    <t>dustynlanz
The Inclusion Project Survey; a
WCM and @diversioglobal #research
initiative. Creating actionable
organizational and industry-wide
solutions through #data-driven
research. Complete the survey,
share with your network: https://t.co/jys8iQbgPf.
#Canadian #Finance #Equality https://t.co/ijO5NHAKsP</t>
  </si>
  <si>
    <t>wcmcanada
The Inclusion Project Survey; a
WCM and @diversioglobal #research
initiative. Creating actionable
organizational and industry-wide
solutions through #data-driven
research. Complete the survey,
share with your network: https://t.co/jys8iQbgPf.
#Canadian #Finance #Equality https://t.co/ijO5NHAKsP</t>
  </si>
  <si>
    <t xml:space="preserve">diversioglobal
</t>
  </si>
  <si>
    <t>riacanada
The Inclusion Project Survey; a
WCM and @diversioglobal #research
initiative. Creating actionable
organizational and industry-wide
solutions through #data-driven
research. Complete the survey,
share with your network: https://t.co/jys8iQbgPf.
#Canadian #Finance #Equality https://t.co/ijO5NHAKsP</t>
  </si>
  <si>
    <t>danielpink
Organizational network analysis
is revealing what many of us have
long suspected: An organization's
most valuable employees are rarely
its highest-ranking or highest-paid
employees. https://t.co/s0haMmuWvy</t>
  </si>
  <si>
    <t>aschrimpf514
Organizational network analysis
is revealing what many of us have
long suspected: An organization's
most valuable employees are rarely
its highest-ranking or highest-paid
employees. https://t.co/s0haMmuWvy</t>
  </si>
  <si>
    <t>setsuna_c
Speaker stresses Cybersin was a
data-driven management system before
internet. Wiki: 'Project Cybersyn
was based on viable system model theory
and a neural network approach to
organizational design, and featured
innovative technology for its time'
#worldcon2019 #datastudies #tech</t>
  </si>
  <si>
    <t>digitalwatches
@XanozIchimonji @Tiffyfap I mean,
organizational priorities that
are drastically different from
the needs of the userbase, as with
most web services people use because
of inertia and network effects
rather than the quality of the
service itself</t>
  </si>
  <si>
    <t xml:space="preserve">tiffyfap
</t>
  </si>
  <si>
    <t xml:space="preserve">xanozichimonji
</t>
  </si>
  <si>
    <t>msneiderman
#TBT to our Center for Innovation
in Worker Organization’s 5th Annual
Build the Bench Convening. This
3-day event brought together inspiring
managing directors from across
the country to support their growth
as organizational and movement
#leaders. Link: https://t.co/iPxenkq6ep
https://t.co/jtEDfD07FV</t>
  </si>
  <si>
    <t>localworkca
Apply now to work for #LocalWorkca
as #Organizational Development
Advisor - #Volunteer in #Kingston!
#job https://t.co/SAhQSE2ZTE https://t.co/zsfpPNh5OC</t>
  </si>
  <si>
    <t xml:space="preserve">hrwoborders
</t>
  </si>
  <si>
    <t>kringelberg
For example, here's how the network
grew and changed over time (quarterly).
More in the paper about leadership
patterns and comparing organizational
structure to a traditional "dark"
network (e.g. mafia or ISIS). https://t.co/PGprm1VCvT</t>
  </si>
  <si>
    <t>megansquire0
For example, here's how the network
grew and changed over time (quarterly).
More in the paper about leadership
patterns and comparing organizational
structure to a traditional "dark"
network (e.g. mafia or ISIS). https://t.co/PGprm1VCvT</t>
  </si>
  <si>
    <t>dirtiestdeeds
For example, here's how the network
grew and changed over time (quarterly).
More in the paper about leadership
patterns and comparing organizational
structure to a traditional "dark"
network (e.g. mafia or ISIS). https://t.co/PGprm1VCvT</t>
  </si>
  <si>
    <t>saddestrobots
For example, here's how the network
grew and changed over time (quarterly).
More in the paper about leadership
patterns and comparing organizational
structure to a traditional "dark"
network (e.g. mafia or ISIS). https://t.co/PGprm1VCvT</t>
  </si>
  <si>
    <t>mayirmamay14
For example, here's how the network
grew and changed over time (quarterly).
More in the paper about leadership
patterns and comparing organizational
structure to a traditional "dark"
network (e.g. mafia or ISIS). https://t.co/PGprm1VCvT</t>
  </si>
  <si>
    <t>thehaiderimam
Organizational Network Analysis:
The Missing Piece of #Digital #Transformation...
Via @DigitalHRtech https://t.co/6rU6OdvRyt
https://t.co/HinJ36BEZI</t>
  </si>
  <si>
    <t xml:space="preserve">digitalhrtech
</t>
  </si>
  <si>
    <t>andrewmorrisuk
Organizational Network Analysis:
The Missing Piece of #Digital #Transformation
Via @DigitalHRtech https://t.co/p0RRupeDVj
https://t.co/l57aPLM8RH</t>
  </si>
  <si>
    <t>taoleadershipuk
How #Network #Analysis Can Lead
To More #Successful Organizational
Redesigns Via @DeloitteInsight
https://t.co/wNSau3yqie https://t.co/JVDw58ZAS2</t>
  </si>
  <si>
    <t>vanguardsw
RT @Ronald_vanLoon: How ISVs can
help companies expose organizational
procurement risks by tapping into
a modern B2B buyers network? Read
more https://t.co/D5FOLAsFln #SAPPartner
#TheBestRun #TechUnknown #BigData#Analytics
#Innovation Cc: @SAPPartnerEdge
https://t.co/bdPkcptoMc</t>
  </si>
  <si>
    <t xml:space="preserve">sappartneredge
</t>
  </si>
  <si>
    <t>ronald_vanloon
How ISV's can help companies expose
organizational procurement risks
by tapping into a modern B2B buyers
network? Find out from the industry
expert, Ronald Van Loon</t>
  </si>
  <si>
    <t>uottawainclu
1/2 7 Tips for Increasing Organizational
Diversity - 1- Take stock current
Diversity status 2- Have written
Diversity policy &amp;amp; strategic
plans 3- Leverage existing employees
Andrew Deen: HR People Development
Network - August, 2019 https://t.co/LLhwMZMGHH
via @pdiscoveryuk</t>
  </si>
  <si>
    <t>chican3ry
For example, here's how the network
grew and changed over time (quarterly).
More in the paper about leadership
patterns and comparing organizational
structure to a traditional "dark"
network (e.g. mafia or ISIS). https://t.co/PGprm1VCvT</t>
  </si>
  <si>
    <t>just_a_zuki
For example, here's how the network
grew and changed over time (quarterly).
More in the paper about leadership
patterns and comparing organizational
structure to a traditional "dark"
network (e.g. mafia or ISIS). https://t.co/PGprm1VCvT</t>
  </si>
  <si>
    <t>harjas2519
Pbet will be used by many actors
within the hospitality and gaming
ecosystem such as casinos, players,
organizational members of the loyalty
network, and affiliates. #PBET
#PBETToken #Blockchain #cryptocurrency
https://t.co/uGO0uxKe0x</t>
  </si>
  <si>
    <t>victoria_victo3
How ISV's can help companies expose
organizational procurement risks
by tapping into a modern B2B buyers
network? Find out from the industry
expert, Ronald Van Loon</t>
  </si>
  <si>
    <t>princeharfouche
9 of 10 companies are exploring
organizational redesign, but only
5 of 10 are optimistic about it.
Explore how network analysis can
assist your organization. https://t.co/ukxidaNj9d
https://t.co/wSkVSL1Fdw</t>
  </si>
  <si>
    <t>womenofob
Brand new research from Organizational
Research Methods on the co-evolution
of organizational and network structure,
conducted by Viviana Amati and
colleagues. #WomenofOB #WomenKnowMethodsToo
https://t.co/ghS5lU93Yu</t>
  </si>
  <si>
    <t>fhoro
The Inclusion Project Survey; a
WCM and @diversioglobal #research
initiative. Creating actionable
organizational and industry-wide
solutions through #data-driven
research. Complete the survey,
share with your network: https://t.co/jys8iQbgPf.
#Canadian #Finance #Equality https://t.co/ijO5NHAKsP</t>
  </si>
  <si>
    <t>cyberspaceafa
For example, here's how the network
grew and changed over time (quarterly).
More in the paper about leadership
patterns and comparing organizational
structure to a traditional "dark"
network (e.g. mafia or ISIS). https://t.co/PGprm1VCvT</t>
  </si>
  <si>
    <t>kelleyrecruiter
#Disney is hiring an #Organizational
Development #Internship (CA), Spring
2020 in #Glendale, apply now! #internship
https://t.co/O6JVjWR4jE #DisneyJobs
https://t.co/eGmDc4mlXq</t>
  </si>
  <si>
    <t>idealoutcomes
Ideal Outcome’s Founder and Chief
Culture Officer Jason Richmond
has been featured on the hugely
popular Enterprise Podcast Network
(EPN). You can listen to the full
15-minute interview here: https://t.co/eMK4ba6Vrv</t>
  </si>
  <si>
    <t>jeannekerr
Ideal Outcome’s Founder and Chief
Culture Officer Jason Richmond
has been featured on the hugely
popular Enterprise Podcast Network
(EPN). You can listen to the full
15-minute interview here: https://t.co/eMK4ba6Vrv</t>
  </si>
  <si>
    <t>s_divinorum
We are pleased to announce the
launch of our SSDP Membership Survey!
Our membership surveys are important
for the organization to better
know our network and to inform
organizational priorities. Prizes
and links are listed in the blog
post, give it a read! https://t.co/IBJdcpjBEI
https://t.co/4rUsoDCAk5</t>
  </si>
  <si>
    <t>ssdp
We are pleased to announce the
launch of our SSDP Membership Survey!
Our membership surveys are important
for the organization to better
know our network and to inform
organizational priorities. Prizes
and links are listed in the blog
post, give it a read! https://t.co/IBJdcpjBEI
https://t.co/4rUsoDCAk5</t>
  </si>
  <si>
    <t>matthewfsmith
20 Jewish organizational leaders,
representing the Jewish Rohingya
Justice Network, called on Under
Secretary of the Treasury Sigal
Mandelkar to pursue justice and
accountability for the Rohingya
people and all ethnic minorities
in Myanmar. https://t.co/5Lggg6nzct</t>
  </si>
  <si>
    <t>bencosmef
20 Jewish organizational leaders,
representing the Jewish Rohingya
Justice Network, called on Under
Secretary of the Treasury Sigal
Mandelkar to pursue justice and
accountability for the Rohingya
people and all ethnic minorities
in Myanmar. https://t.co/5Lggg6nzct</t>
  </si>
  <si>
    <t>porridgeisgood
20 Jewish organizational leaders,
representing the Jewish Rohingya
Justice Network, called on Under
Secretary of the Treasury Sigal
Mandelkar to pursue justice and
accountability for the Rohingya
people and all ethnic minorities
in Myanmar. https://t.co/5Lggg6nzct</t>
  </si>
  <si>
    <t>finance___jobs
Manager, Large Market Account Development:
Amex Bank of Canada (Toronto ON):
finance methodology. Proven track
record of presenting to senior
executives. Ability to network
through complex organizational
structures to uncover customer..
finance eluta https://t.co/0dMtnlCMTD</t>
  </si>
  <si>
    <t>faisal_thar
20 Jewish organizational leaders,representing
the Jewish Rohingya Justice Network,called
on Under Secretary of the Treasury
Sigal Mandelker to pursue justice
and accountability for the Rohingyapeople
and all ethnic minorities in Burma
@ajws @CNN @StateDept https://t.co/ccV4p7okwW
https://t.co/YONpl3hMc0</t>
  </si>
  <si>
    <t xml:space="preserve">statedept
</t>
  </si>
  <si>
    <t xml:space="preserve">cnn
</t>
  </si>
  <si>
    <t xml:space="preserve">ajws
</t>
  </si>
  <si>
    <t>wowbiztribe
Do you find that networking and
making connections is the best
way to grow your business? Do you
have awesome organizational skills?
Would you like to have more fun,
friends and a bigger personal network?
Become a WOW! Chapter Leader Today!
#wowbiztribe https://t.co/vX91UjWA7B
https://t.co/9wY31G6MgH</t>
  </si>
  <si>
    <t>mir_sidiquee
20 #Jewish organizational leaders,representing
the #Jewish #Rohingya #Justice
Network, called on Under Secretary
of the Treasury Sigal Mandelker
to pursue justice and accountability
for the #Rohingya people and all
ethnic minorities in Burma Read:
https://t.co/95cW987Zts #AJWS https://t.co/NqUgKCvgla</t>
  </si>
  <si>
    <t>huqimrul
20 #Jewish organizational leaders,representing
the #Jewish #Rohingya #Justice
Network, called on Under Secretary
of the Treasury Sigal Mandelker
to pursue justice and accountability
for the #Rohingya people and all
ethnic minorities in Burma Read:
https://t.co/95cW987Zts #AJWS https://t.co/NqUgKCvgla</t>
  </si>
  <si>
    <t>foxgrrl
For example, here's how the network
grew and changed over time (quarterly).
More in the paper about leadership
patterns and comparing organizational
structure to a traditional "dark"
network (e.g. mafia or ISIS). https://t.co/PGprm1VCvT</t>
  </si>
  <si>
    <t xml:space="preserve">deloitteinsight
</t>
  </si>
  <si>
    <t>khanarakanie
20 #Jewish_Organizational leaders,representing
the #Jewish #Rohingya #Justice_Network,
called on Under Secretary of the
Treasury Sigal Mandelker to pursue
justice and accountability for
the #Rohingya people and all ethnic
minorities in Burma Read: #AJWS
https://t.co/IYM5jKbibh</t>
  </si>
  <si>
    <t>hash2ash420__
We are pleased to announce the
launch of our SSDP Membership Survey!
Our membership surveys are important
for the organization to better
know our network and to inform
organizational priorities. Prizes
and links are listed in the blog
post, give it a read! https://t.co/IBJdcpjBEI
https://t.co/4rUsoDCAk5</t>
  </si>
  <si>
    <t>xrpscan
@alloynetworks @XrpCenter @kompany
@Ripple @nbougalis @RabbitKickClub
@xrplstats @bithomp I agree with
you here. For other validators
looking to specifically increase
their organizational diversity,
multiple validators with same verified
domains may still count as one
entity. There are many more ways
to support the network, including
running hubs, full history nodes.</t>
  </si>
  <si>
    <t xml:space="preserve">bithomp
</t>
  </si>
  <si>
    <t xml:space="preserve">xrplstats
</t>
  </si>
  <si>
    <t xml:space="preserve">rabbitkickclub
</t>
  </si>
  <si>
    <t xml:space="preserve">nbougalis
</t>
  </si>
  <si>
    <t xml:space="preserve">ripple
</t>
  </si>
  <si>
    <t xml:space="preserve">kompany
</t>
  </si>
  <si>
    <t xml:space="preserve">xrpcenter
</t>
  </si>
  <si>
    <t xml:space="preserve">alloynetworks
</t>
  </si>
  <si>
    <t>cjecraela
New #internship opening at #Disney
in #Glendale! #Organizational Development
#Internship (CA), Spring 2020 https://t.co/JKmEyd5ott
#DisneyJobs https://t.co/t3IS9J5WA1</t>
  </si>
  <si>
    <t>crassu_la
_xD83D__xDCA1_Network-dependent #technology
already transforms organizational
architecture. The new wave of advanced
#networking creates new management
approaches. Read: #Tech Trend of
Autumn 2019: Advanced Conectivity
- https://t.co/8cxXRecfsW https://t.co/hwbPmH7VgH</t>
  </si>
  <si>
    <t>annavioral
Congratulations to CEO Cynthia
Hundorfean, who was recently honored
as one of Modern Healthcare's Top
25 Women Leaders for the successful
organizational transformation she
has led at Allegheny Health Network.
https://t.co/jRTzpYXNPk https://t.co/mLIcqjAyox</t>
  </si>
  <si>
    <t>ahntoday
Congratulations to CEO Cynthia
Hundorfean, who was recently honored
as one of Modern Healthcare's Top
25 Women Leaders for the successful
organizational transformation she
has led at Allegheny Health Network.
https://t.co/jRTzpYXNPk https://t.co/mLIcqjAyox</t>
  </si>
  <si>
    <t>fkashner
@BernieSanders @BerniesTeachers
Bernie, I know that you know about
the Koch network. Why don't you
name them instead of using the
vague "billionaire class"? The
Koch network of billionaires has
real institutional and organizational
power, developed over 50 years.
We can't beat them unless we name
them.</t>
  </si>
  <si>
    <t xml:space="preserve">berniesteachers
</t>
  </si>
  <si>
    <t xml:space="preserve">berniesanders
</t>
  </si>
  <si>
    <t>hartmast
Paul Ibbotson presents a dynamic
network analysis of emergent grammar,
arguing that organizational patterns
of the network (community structure)
might map onto grammatical patterns
in a way the child can capitalize
on in acquisition #SLE2019Leipzig</t>
  </si>
  <si>
    <t>gaillatimer2
Congratulations to CEO Cynthia
Hundorfean, who was recently honored
as one of Modern Healthcare's Top
25 Women Leaders for the successful
organizational transformation she
has led at Allegheny Health Network.
https://t.co/jRTzpYXNPk https://t.co/mLIcqjAyox</t>
  </si>
  <si>
    <t>iopsychology
The Organizational Leadership Department
at @purduefw is doing an Alumni
Happy Hour September 4th! Details
below, RSVP at the link below,
come network and happy fun with
fellow alumni and faculty! https://t.co/KmyrSYsei3
https://t.co/42aYO2iCAC</t>
  </si>
  <si>
    <t xml:space="preserve">purduefw
</t>
  </si>
  <si>
    <t>kcfastpitch
Louisville Sluggers private tryouts"
The Louisville Sluggers 14A are
still offering private tryouts
for catchers, slappers and utility
players. ABOUT: The Slugger organizational
staff has an extensive network
of connections with coaches at
all collegia… https://t.co/jtKBumBPTF</t>
  </si>
  <si>
    <t>ihrim
Don't miss the start of IHRIM's
Emerging and Disruptive Technologies
Impacting Human Resources Series
Part 1 - Session 1: Applying Organizational
Network Analytics to Create Real
Business Impact - Today! Register
Now! #HRtech https://t.co/CLe09cYcsP</t>
  </si>
  <si>
    <t>martinhoyes
Great examples here f/ @_6RE6:
How organizational network analytics
is transforming diversity and inclusion
through data - feat in: https://t.co/c2Yr6aTd48
#ONA #HRTech #Diversity #PeopleAnalytics
#pa20_dg #hr https://t.co/gMQDjzwsPK</t>
  </si>
  <si>
    <t>hrzone
Could data be the answer to solving
#DiversityandInclusion issues?
@_6RE6 explains how the emerging
discipline of relationship analytics
could play a key role: https://t.co/0nWQ5BIy0p
https://t.co/O9J9Jawc9Q</t>
  </si>
  <si>
    <t>david_green_uk
Great examples here f/ @_6RE6:
How organizational network analytics
is transforming diversity and inclusion
through data - feat in: https://t.co/c2Yr6aTd48
#ONA #HRTech #Diversity #PeopleAnalytics
#pa20_dg #hr https://t.co/gMQDjzwsPK</t>
  </si>
  <si>
    <t>cloc_org
A timely article with #CLOC2019Sydney
coming up very soon! Don't go it
alone. Join us and take advantage
of outstanding content and grow
your #LegalOps network at the Westin
Sydney. 3 Ways Proactive Legal
Ops Teams Can Increase Organizational
Efficiency https://t.co/10OnFHzUqn</t>
  </si>
  <si>
    <t>legaltechil
A timely article with #CLOC2019Sydney
coming up very soon! Don't go it
alone. Join us and take advantage
of outstanding content and grow
your #LegalOps network at the Westin
Sydney. 3 Ways Proactive Legal
Ops Teams Can Increase Organizational
Efficiency https://t.co/10OnFHzUqn</t>
  </si>
  <si>
    <t>Directed</t>
  </si>
  <si>
    <t xml:space="preserve">&lt;?xml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&lt;value&gt;http://www.connectedaction.net/request-a-sample-network-map/&lt;/value&gt;
      &lt;/setting&gt;
      &lt;setting name="Hashtag" serializeAs="String"&gt;
        &lt;value&gt;#NodeXL&lt;/value&gt;
      &lt;/setting&gt;
      &lt;setting name="BrandURL" serializeAs="String"&gt;
        &lt;value&gt;http://www.connectedaction.net/&lt;/value&gt;
      &lt;/setting&gt;
      &lt;setting name="ActionLabel" serializeAs="String"&gt;
        &lt;value&gt;Request a NodeXL map and report&lt;/value&gt;
      &lt;/setting&gt;
      &lt;setting name="ActionURL" serializeAs="String"&gt;
        &lt;value&gt;http://www.connectedaction.net/request-a-sample-network-map/&lt;/value&gt;
      &lt;/setting&gt;
      &lt;setting name="BrandLogo" serializeAs="String"&gt;
        &lt;value&gt;http://www.connectedaction.net/wp-content/uploads/2015/04/copy-CA_Website_Title_Shadow.png&lt;/value&gt;
      &lt;/setting&gt;
    &lt;/ExportDataUserSettings&gt;
    &lt;PlugInUserSettings&gt;
</t>
  </si>
  <si>
    <t>Workbook Settings 2</t>
  </si>
  <si>
    <t xml:space="preserve">      &lt;setting name="PlugInFolderPath" serializeAs="String"&gt;
        &lt;value&gt;C:\Program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t>
  </si>
  <si>
    <t>Workbook Settings 3</t>
  </si>
  <si>
    <t>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t>
  </si>
  <si>
    <t>Workbook Settings 4</t>
  </si>
  <si>
    <t>="String"&gt;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&lt;value&gt;mihkal@gmail.com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t>
  </si>
  <si>
    <t>Workbook Settings 5</t>
  </si>
  <si>
    <t>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t>
  </si>
  <si>
    <t>Workbook Settings 6</t>
  </si>
  <si>
    <t xml:space="preserve">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t>
  </si>
  <si>
    <t>Workbook Settings 7</t>
  </si>
  <si>
    <t>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t>
  </si>
  <si>
    <t>Workbook Settings 8</t>
  </si>
  <si>
    <t>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t>
  </si>
  <si>
    <t>Workbook Settings 9</t>
  </si>
  <si>
    <t>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t>
  </si>
  <si>
    <t>Workbook Settings 10</t>
  </si>
  <si>
    <t>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t>
  </si>
  <si>
    <t>Workbook Settings 11</t>
  </si>
  <si>
    <t>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t>
  </si>
  <si>
    <t>Workbook Settings 12</t>
  </si>
  <si>
    <t>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t>
  </si>
  <si>
    <t>Workbook Settings 13</t>
  </si>
  <si>
    <t>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t>
  </si>
  <si>
    <t>Workbook Settings 14</t>
  </si>
  <si>
    <t>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t>
  </si>
  <si>
    <t>Workbook Settings 15</t>
  </si>
  <si>
    <t>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
  </si>
  <si>
    <t>Workbook Settings 16</t>
  </si>
  <si>
    <t xml:space="preserve">the wrong wrongful wrongly wrought yawn zap zapped zaps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t>
  </si>
  <si>
    <t>Workbook Settings 17</t>
  </si>
  <si>
    <t xml:space="preserve">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48pt White BottomCenter 2147483647 2147483647 Black True 360 Black 86 TopLeft&lt;/value&gt;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t>
  </si>
  <si>
    <t>Workbook Settings 18</t>
  </si>
  <si>
    <t xml:space="preserve">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</si>
  <si>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</si>
  <si>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</si>
  <si>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</si>
  <si>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</si>
  <si>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</si>
  <si>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</si>
  <si>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</si>
  <si>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</si>
  <si>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</si>
  <si>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</si>
  <si>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</si>
  <si>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</si>
  <si>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</si>
  <si>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</si>
  <si>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</si>
  <si>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</si>
  <si>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</si>
  <si>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</si>
  <si>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</si>
  <si>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</si>
  <si>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</si>
  <si>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</si>
  <si>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</si>
  <si>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</si>
  <si>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</si>
  <si>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</si>
  <si>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</si>
  <si>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</si>
  <si>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</si>
  <si>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</si>
  <si>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</si>
  <si>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</si>
  <si>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</si>
  <si>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</si>
  <si>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</si>
  <si>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</si>
  <si>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</si>
  <si>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</si>
  <si>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</si>
  <si>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</si>
  <si>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</si>
  <si>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</si>
  <si>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</si>
  <si>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</si>
  <si>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</si>
  <si>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</si>
  <si>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</si>
  <si>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</si>
  <si>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</si>
  <si>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</si>
  <si>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</si>
  <si>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</si>
  <si>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</si>
  <si>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</si>
  <si>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</si>
  <si>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</si>
  <si>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</si>
  <si>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</si>
  <si>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</si>
  <si>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</si>
  <si>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</si>
  <si>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</si>
  <si>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</si>
  <si>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https://www.linkedin.com/slink?code=gKunUsh</t>
  </si>
  <si>
    <t>https://www.linkedin.com/slink?code=gmRVGvS</t>
  </si>
  <si>
    <t>Top URLs in Tweet in G7</t>
  </si>
  <si>
    <t>G6 Count</t>
  </si>
  <si>
    <t>Top URLs in Tweet in G8</t>
  </si>
  <si>
    <t>G7 Count</t>
  </si>
  <si>
    <t>Top URLs in Tweet in G9</t>
  </si>
  <si>
    <t>G8 Count</t>
  </si>
  <si>
    <t>Top URLs in Tweet in G10</t>
  </si>
  <si>
    <t>G9 Count</t>
  </si>
  <si>
    <t>G10 Count</t>
  </si>
  <si>
    <t>Top URLs in Tweet</t>
  </si>
  <si>
    <t>https://www.cues.org/professional-development/training-education/conferences/ceo-executive-team-network https://www.hrzone.com/engage/employees/how-organizational-network-analytics-is-transforming-diversity-and-inclusion https://mailchi.mp/0a3f4a5bf915/meeting-minutes-2019-organizational-meeting-of-the-eagle-scout-network-esn-579853 https://www.instagram.com/p/B1O4wdZhBEc/?igshid=4za9kvwtkjv2 https://www.edmontonchamber.com/events/event-details/?eventId=99285213-b3be-e911-a986-000d3a32890b https://app.work4labs.com/w4d/job-redirect/108439419173980/125858260?data=slashref___post_id%2F5b1f148ce06b0ee59d51cd2bcb75683bae223dc6%2Fjob_distributor_id%2F66670%2Fuid%2F10154323230403763%2Flanguage%2Fen%2Fnetwork%2Ftwitter&amp;ref=distributor_share&amp;no_card=1 https://pbet.io/ https://www2.deloitte.com/insights/us/en/focus/technology-and-the-future-of-work/organizational-network-analysis-network-of-teams.html https://journals.sagepub.com/doi/full/10.1177/1094428119857469 https://app.work4labs.com/w4d/job-redirect/159083610825448/125948044?data=slashref___post_id%2Fb5b8e39025151f09a48f32b480b111b966d40eaa%2Fjob_distributor_id%2F63089%2Fuid%2F131458833995147%2Flanguage%2Fen%2Fnetwork%2Ftwitter&amp;ref=distributor_share&amp;no_card=1</t>
  </si>
  <si>
    <t>https://orghelpto.ca/ https://orghelpto.ca</t>
  </si>
  <si>
    <t>https://www.linkedin.com/pulse/best-hr-people-analytics-articles-july-2019-david-green/ https://www.hrzone.com/engage/employees/how-organizational-network-analytics-is-transforming-diversity-and-inclusion https://ihrim.site-ym.com/events/EventDetails.aspx?id=1248436 https://www.linkedin.com/slink?code=gKunUsh https://www.linkedin.com/slink?code=gmRVGvS</t>
  </si>
  <si>
    <t>https://peopledevelopmentmagazine.com/2017/04/29/increasing-organizational-diversity/ https://peopledevelopmentmagazine.com/2019/04/26/job-interview/</t>
  </si>
  <si>
    <t>https://www.digitalhrtech.com/organizational-network-analysis-the-missing-piece-of-digital-transformation/ https://www2.deloitte.com/insights/us/en/focus/technology-and-the-future-of-work/organizational-network-analysis-network-of-teams.html</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</si>
  <si>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</si>
  <si>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</si>
  <si>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</si>
  <si>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</si>
  <si>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</si>
  <si>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</si>
  <si>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</si>
  <si>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</si>
  <si>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</si>
  <si>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</si>
  <si>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</si>
  <si>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</si>
  <si>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work4labs.com cues.org hrzone.com mailchi.mp instagram.com edmontonchamber.com pbet.io deloitte.com sagepub.com eluta.ca</t>
  </si>
  <si>
    <t>linkedin.com hrzone.com site-ym.com</t>
  </si>
  <si>
    <t>digitalhrtech.com deloitte.com</t>
  </si>
  <si>
    <t>Top Hashtags in Tweet in Entire Graph</t>
  </si>
  <si>
    <t>jewish</t>
  </si>
  <si>
    <t>rohingya</t>
  </si>
  <si>
    <t>internship</t>
  </si>
  <si>
    <t>digital</t>
  </si>
  <si>
    <t>transformation</t>
  </si>
  <si>
    <t>organizational</t>
  </si>
  <si>
    <t>Top Hashtags in Tweet in G1</t>
  </si>
  <si>
    <t>tech</t>
  </si>
  <si>
    <t>disney</t>
  </si>
  <si>
    <t>glendale</t>
  </si>
  <si>
    <t>disneyjobs</t>
  </si>
  <si>
    <t>eccconnect</t>
  </si>
  <si>
    <t>yegevent</t>
  </si>
  <si>
    <t>Top Hashtags in Tweet in G2</t>
  </si>
  <si>
    <t>Top Hashtags in Tweet in G3</t>
  </si>
  <si>
    <t>Top Hashtags in Tweet in G4</t>
  </si>
  <si>
    <t>Top Hashtags in Tweet in G5</t>
  </si>
  <si>
    <t>kochnetwork</t>
  </si>
  <si>
    <t>resist</t>
  </si>
  <si>
    <t>Top Hashtags in Tweet in G6</t>
  </si>
  <si>
    <t>diversity</t>
  </si>
  <si>
    <t>peopleanalytics</t>
  </si>
  <si>
    <t>pa20_dg</t>
  </si>
  <si>
    <t>hr</t>
  </si>
  <si>
    <t>Top Hashtags in Tweet in G7</t>
  </si>
  <si>
    <t>Top Hashtags in Tweet in G8</t>
  </si>
  <si>
    <t>network</t>
  </si>
  <si>
    <t>analysis</t>
  </si>
  <si>
    <t>successful</t>
  </si>
  <si>
    <t>Top Hashtags in Tweet in G9</t>
  </si>
  <si>
    <t>data</t>
  </si>
  <si>
    <t>canadian</t>
  </si>
  <si>
    <t>finance</t>
  </si>
  <si>
    <t>equality</t>
  </si>
  <si>
    <t>Top Hashtags in Tweet in G10</t>
  </si>
  <si>
    <t>Top Hashtags in Tweet</t>
  </si>
  <si>
    <t>internship organizational diversityintheworkplace tech disney glendale disneyjobs rohingya eccconnect yegevent</t>
  </si>
  <si>
    <t>diversityandinclusion hrtech ona diversity peopleanalytics pa20_dg hr</t>
  </si>
  <si>
    <t>digital transformation network analysis successful</t>
  </si>
  <si>
    <t>ona hr peopleanalytics hranalytics smarterhr</t>
  </si>
  <si>
    <t>jewish rohingya justice ajws</t>
  </si>
  <si>
    <t>Top Words in Tweet in Entire Graph</t>
  </si>
  <si>
    <t>Words in Sentiment List#1: Positive</t>
  </si>
  <si>
    <t>Words in Sentiment List#2: Negative</t>
  </si>
  <si>
    <t>Words in Sentiment List#3: Angry/Violent</t>
  </si>
  <si>
    <t>Non-categorized Words</t>
  </si>
  <si>
    <t>Total Words</t>
  </si>
  <si>
    <t>support</t>
  </si>
  <si>
    <t>koch</t>
  </si>
  <si>
    <t>land</t>
  </si>
  <si>
    <t>Top Words in Tweet in G1</t>
  </si>
  <si>
    <t>new</t>
  </si>
  <si>
    <t>development</t>
  </si>
  <si>
    <t>#internship</t>
  </si>
  <si>
    <t>leaders</t>
  </si>
  <si>
    <t>business</t>
  </si>
  <si>
    <t>part</t>
  </si>
  <si>
    <t>complex</t>
  </si>
  <si>
    <t>Top Words in Tweet in G2</t>
  </si>
  <si>
    <t>validators</t>
  </si>
  <si>
    <t>Top Words in Tweet in G3</t>
  </si>
  <si>
    <t>example</t>
  </si>
  <si>
    <t>here's</t>
  </si>
  <si>
    <t>grew</t>
  </si>
  <si>
    <t>changed</t>
  </si>
  <si>
    <t>over</t>
  </si>
  <si>
    <t>time</t>
  </si>
  <si>
    <t>quarterly</t>
  </si>
  <si>
    <t>more</t>
  </si>
  <si>
    <t>paper</t>
  </si>
  <si>
    <t>Top Words in Tweet in G4</t>
  </si>
  <si>
    <t>toronto</t>
  </si>
  <si>
    <t>resources</t>
  </si>
  <si>
    <t>social</t>
  </si>
  <si>
    <t>planning</t>
  </si>
  <si>
    <t>neighbourhood</t>
  </si>
  <si>
    <t>Top Words in Tweet in G5</t>
  </si>
  <si>
    <t>icymi</t>
  </si>
  <si>
    <t>brothers</t>
  </si>
  <si>
    <t>now</t>
  </si>
  <si>
    <t>funding</t>
  </si>
  <si>
    <t>bundy</t>
  </si>
  <si>
    <t>seizure</t>
  </si>
  <si>
    <t>agenda</t>
  </si>
  <si>
    <t>recent</t>
  </si>
  <si>
    <t>Top Words in Tweet in G6</t>
  </si>
  <si>
    <t>analytics</t>
  </si>
  <si>
    <t>emerging</t>
  </si>
  <si>
    <t>#hrtech</t>
  </si>
  <si>
    <t>1</t>
  </si>
  <si>
    <t>great</t>
  </si>
  <si>
    <t>answer</t>
  </si>
  <si>
    <t>Top Words in Tweet in G7</t>
  </si>
  <si>
    <t>people</t>
  </si>
  <si>
    <t>7</t>
  </si>
  <si>
    <t>tips</t>
  </si>
  <si>
    <t>increasing</t>
  </si>
  <si>
    <t>out</t>
  </si>
  <si>
    <t>Top Words in Tweet in G8</t>
  </si>
  <si>
    <t>missing</t>
  </si>
  <si>
    <t>piece</t>
  </si>
  <si>
    <t>#digital</t>
  </si>
  <si>
    <t>#transformation</t>
  </si>
  <si>
    <t>Top Words in Tweet in G9</t>
  </si>
  <si>
    <t>survey</t>
  </si>
  <si>
    <t>inclusion</t>
  </si>
  <si>
    <t>project</t>
  </si>
  <si>
    <t>wcm</t>
  </si>
  <si>
    <t>#research</t>
  </si>
  <si>
    <t>initiative</t>
  </si>
  <si>
    <t>creating</t>
  </si>
  <si>
    <t>actionable</t>
  </si>
  <si>
    <t>Top Words in Tweet in G10</t>
  </si>
  <si>
    <t>justice</t>
  </si>
  <si>
    <t>Top Words in Tweet</t>
  </si>
  <si>
    <t>network organizational new development #internship leaders business data part complex</t>
  </si>
  <si>
    <t>network example here's grew changed over time quarterly more paper</t>
  </si>
  <si>
    <t>toronto planningtoronto tnc_network new resources support organizational social planning neighbourhood</t>
  </si>
  <si>
    <t>koch land icymi brothers now funding bundy seizure agenda recent</t>
  </si>
  <si>
    <t>analytics _6re6 organizational network data emerging #hrtech 1 great answer</t>
  </si>
  <si>
    <t>diversity organizational people development network 7 tips increasing out andrewdeen14</t>
  </si>
  <si>
    <t>organizational network analysis missing piece #digital #transformation digitalhrtech</t>
  </si>
  <si>
    <t>survey inclusion project wcm diversioglobal #research initiative creating actionable organizational</t>
  </si>
  <si>
    <t>jewish justice</t>
  </si>
  <si>
    <t>help companies expose organizational procurement risks tapping modern b2b buyers</t>
  </si>
  <si>
    <t>organization leadership growth plan thinking purposefully cultivate development service organizational</t>
  </si>
  <si>
    <t>congratulations ceo cynthia hundorfean recently honored one modern healthcare's top</t>
  </si>
  <si>
    <t>know koch network name</t>
  </si>
  <si>
    <t>membership pleased announce launch ssdp survey surveys important organization better</t>
  </si>
  <si>
    <t>jewish rohingya justice 20 organizational leaders representing network called under</t>
  </si>
  <si>
    <t>#tbt center innovation worker organization s 5th annual build bench</t>
  </si>
  <si>
    <t>we've shared webinar many times one favorites whether work coalition</t>
  </si>
  <si>
    <t>#ona organisational network analysis benefit companies i4cp #peopleanalytics #hranalytics #smarterhr</t>
  </si>
  <si>
    <t>timely article #cloc2019sydney coming up very soon go alone join</t>
  </si>
  <si>
    <t>alumni happy below</t>
  </si>
  <si>
    <t>#jewish #rohingya 20 organizational leaders representing #justice network called under</t>
  </si>
  <si>
    <t>ideal outcome s founder chief culture officer jason richmond featured</t>
  </si>
  <si>
    <t>employees highest organizational network analysis revealing many long suspected organization's</t>
  </si>
  <si>
    <t>coaching positive alliance breakfast indians great views organizational excellence</t>
  </si>
  <si>
    <t>international</t>
  </si>
  <si>
    <t>very happy share new article ll know one see using</t>
  </si>
  <si>
    <t>#thankfultuesday prepare begin 21st season organization want take moment thank</t>
  </si>
  <si>
    <t>Top Word Pairs in Tweet in Entire Graph</t>
  </si>
  <si>
    <t>network,analysis</t>
  </si>
  <si>
    <t>organizational,network</t>
  </si>
  <si>
    <t>koch,network</t>
  </si>
  <si>
    <t>icymi,koch</t>
  </si>
  <si>
    <t>koch,brothers</t>
  </si>
  <si>
    <t>brothers,now</t>
  </si>
  <si>
    <t>now,funding</t>
  </si>
  <si>
    <t>funding,bundy</t>
  </si>
  <si>
    <t>bundy,land</t>
  </si>
  <si>
    <t>land,seizure</t>
  </si>
  <si>
    <t>Top Word Pairs in Tweet in G1</t>
  </si>
  <si>
    <t>#organizational,development</t>
  </si>
  <si>
    <t>understanding,data</t>
  </si>
  <si>
    <t>data,vital</t>
  </si>
  <si>
    <t>vital,part</t>
  </si>
  <si>
    <t>part,developing</t>
  </si>
  <si>
    <t>developing,diverse</t>
  </si>
  <si>
    <t>diverse,workplace</t>
  </si>
  <si>
    <t>workplace,#diversityintheworkplace</t>
  </si>
  <si>
    <t>apply,now</t>
  </si>
  <si>
    <t>Top Word Pairs in Tweet in G2</t>
  </si>
  <si>
    <t>Top Word Pairs in Tweet in G3</t>
  </si>
  <si>
    <t>example,here's</t>
  </si>
  <si>
    <t>here's,network</t>
  </si>
  <si>
    <t>network,grew</t>
  </si>
  <si>
    <t>grew,changed</t>
  </si>
  <si>
    <t>changed,over</t>
  </si>
  <si>
    <t>over,time</t>
  </si>
  <si>
    <t>time,quarterly</t>
  </si>
  <si>
    <t>quarterly,more</t>
  </si>
  <si>
    <t>more,paper</t>
  </si>
  <si>
    <t>paper,leadership</t>
  </si>
  <si>
    <t>Top Word Pairs in Tweet in G4</t>
  </si>
  <si>
    <t>social,planning</t>
  </si>
  <si>
    <t>planning,toronto</t>
  </si>
  <si>
    <t>toronto,planningtoronto</t>
  </si>
  <si>
    <t>planningtoronto,toronto</t>
  </si>
  <si>
    <t>toronto,neighbourhood</t>
  </si>
  <si>
    <t>neighbourhood,centres</t>
  </si>
  <si>
    <t>centres,tnc_network</t>
  </si>
  <si>
    <t>tnc_network,launched</t>
  </si>
  <si>
    <t>launched,new</t>
  </si>
  <si>
    <t>new,resources</t>
  </si>
  <si>
    <t>Top Word Pairs in Tweet in G5</t>
  </si>
  <si>
    <t>seizure,agenda</t>
  </si>
  <si>
    <t>agenda,recent</t>
  </si>
  <si>
    <t>recent,organizational</t>
  </si>
  <si>
    <t>Top Word Pairs in Tweet in G6</t>
  </si>
  <si>
    <t>network,analytics</t>
  </si>
  <si>
    <t>data,answer</t>
  </si>
  <si>
    <t>answer,solving</t>
  </si>
  <si>
    <t>solving,#diversityandinclusion</t>
  </si>
  <si>
    <t>#diversityandinclusion,issues</t>
  </si>
  <si>
    <t>issues,_6re6</t>
  </si>
  <si>
    <t>_6re6,explains</t>
  </si>
  <si>
    <t>explains,emerging</t>
  </si>
  <si>
    <t>emerging,discipline</t>
  </si>
  <si>
    <t>Top Word Pairs in Tweet in G7</t>
  </si>
  <si>
    <t>people,development</t>
  </si>
  <si>
    <t>development,network</t>
  </si>
  <si>
    <t>7,tips</t>
  </si>
  <si>
    <t>tips,increasing</t>
  </si>
  <si>
    <t>increasing,organizational</t>
  </si>
  <si>
    <t>organizational,diversity</t>
  </si>
  <si>
    <t>diversity,people</t>
  </si>
  <si>
    <t>network,andrewdeen14</t>
  </si>
  <si>
    <t>andrewdeen14,#humanresources</t>
  </si>
  <si>
    <t>stand,out</t>
  </si>
  <si>
    <t>Top Word Pairs in Tweet in G8</t>
  </si>
  <si>
    <t>analysis,missing</t>
  </si>
  <si>
    <t>missing,piece</t>
  </si>
  <si>
    <t>piece,#digital</t>
  </si>
  <si>
    <t>#digital,#transformation</t>
  </si>
  <si>
    <t>#transformation,digitalhrtech</t>
  </si>
  <si>
    <t>Top Word Pairs in Tweet in G9</t>
  </si>
  <si>
    <t>inclusion,project</t>
  </si>
  <si>
    <t>project,survey</t>
  </si>
  <si>
    <t>survey,wcm</t>
  </si>
  <si>
    <t>wcm,diversioglobal</t>
  </si>
  <si>
    <t>diversioglobal,#research</t>
  </si>
  <si>
    <t>#research,initiative</t>
  </si>
  <si>
    <t>initiative,creating</t>
  </si>
  <si>
    <t>creating,actionable</t>
  </si>
  <si>
    <t>actionable,organizational</t>
  </si>
  <si>
    <t>organizational,industry</t>
  </si>
  <si>
    <t>Top Word Pairs in Tweet in G10</t>
  </si>
  <si>
    <t>Top Word Pairs in Tweet</t>
  </si>
  <si>
    <t>#organizational,development  understanding,data  data,vital  vital,part  part,developing  developing,diverse  diverse,workplace  workplace,#diversityintheworkplace  apply,now  network,analysis</t>
  </si>
  <si>
    <t>example,here's  here's,network  network,grew  grew,changed  changed,over  over,time  time,quarterly  quarterly,more  more,paper  paper,leadership</t>
  </si>
  <si>
    <t>social,planning  planning,toronto  toronto,planningtoronto  planningtoronto,toronto  toronto,neighbourhood  neighbourhood,centres  centres,tnc_network  tnc_network,launched  launched,new  new,resources</t>
  </si>
  <si>
    <t>icymi,koch  koch,brothers  brothers,now  now,funding  funding,bundy  bundy,land  land,seizure  seizure,agenda  agenda,recent  recent,organizational</t>
  </si>
  <si>
    <t>organizational,network  network,analytics  data,answer  answer,solving  solving,#diversityandinclusion  #diversityandinclusion,issues  issues,_6re6  _6re6,explains  explains,emerging  emerging,discipline</t>
  </si>
  <si>
    <t>people,development  development,network  7,tips  tips,increasing  increasing,organizational  organizational,diversity  diversity,people  network,andrewdeen14  andrewdeen14,#humanresources  stand,out</t>
  </si>
  <si>
    <t>organizational,network  network,analysis  analysis,missing  missing,piece  piece,#digital  #digital,#transformation  #transformation,digitalhrtech</t>
  </si>
  <si>
    <t>inclusion,project  project,survey  survey,wcm  wcm,diversioglobal  diversioglobal,#research  #research,initiative  initiative,creating  creating,actionable  actionable,organizational  organizational,industry</t>
  </si>
  <si>
    <t>help,companies  companies,expose  expose,organizational  organizational,procurement  procurement,risks  risks,tapping  tapping,modern  modern,b2b  b2b,buyers  buyers,network</t>
  </si>
  <si>
    <t>organization,leadership  leadership,growth  growth,plan  plan,organization  organization,thinking  thinking,purposefully  purposefully,cultivate  cultivate,leadership  leadership,development  development,service</t>
  </si>
  <si>
    <t>congratulations,ceo  ceo,cynthia  cynthia,hundorfean  hundorfean,recently  recently,honored  honored,one  one,modern  modern,healthcare's  healthcare's,top  top,25</t>
  </si>
  <si>
    <t>pleased,announce  announce,launch  launch,ssdp  ssdp,membership  membership,survey  survey,membership  membership,surveys  surveys,important  important,organization  organization,better</t>
  </si>
  <si>
    <t>20,jewish  jewish,organizational  organizational,leaders  leaders,representing  representing,jewish  jewish,rohingya  rohingya,justice  justice,network  network,called  called,under</t>
  </si>
  <si>
    <t>#tbt,center  center,innovation  innovation,worker  worker,organization  organization,s  s,5th  5th,annual  annual,build  build,bench  bench,convening</t>
  </si>
  <si>
    <t>we've,shared  shared,webinar  webinar,many  many,times  times,one  one,favorites  favorites,whether  whether,work  work,coalition  coalition,alliance</t>
  </si>
  <si>
    <t>organisational,network  network,analysis  analysis,benefit  benefit,companies  companies,i4cp  i4cp,#ona  #ona,#peopleanalytics  #peopleanalytics,#hranalytics  #hranalytics,#smarterhr</t>
  </si>
  <si>
    <t>timely,article  article,#cloc2019sydney  #cloc2019sydney,coming  coming,up  up,very  very,soon  soon,go  go,alone  alone,join  join,take</t>
  </si>
  <si>
    <t>20,#jewish  #jewish,organizational  organizational,leaders  leaders,representing  representing,#jewish  #jewish,#rohingya  #rohingya,#justice  #justice,network  network,called  called,under</t>
  </si>
  <si>
    <t>ideal,outcome  outcome,s  s,founder  founder,chief  chief,culture  culture,officer  officer,jason  jason,richmond  richmond,featured  featured,hugely</t>
  </si>
  <si>
    <t>organizational,network  network,analysis  analysis,revealing  revealing,many  many,long  long,suspected  suspected,organization's  organization's,valuable  valuable,employees  employees,rarely</t>
  </si>
  <si>
    <t>positive,coaching  coaching,alliance  alliance,breakfast  breakfast,indians  indians,great  great,views  views,coaching  coaching,organizational  organizational,excellence</t>
  </si>
  <si>
    <t>very,happy  happy,share  share,new  new,article  article,ll  ll,know  know,one  one,see  see,using  using,social</t>
  </si>
  <si>
    <t>#thankfultuesday,prepare  prepare,begin  begin,21st  21st,season  season,organization  organization,want  want,take  take,moment  moment,thank  thank,organizational</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</si>
  <si>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</si>
  <si>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</si>
  <si>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</si>
  <si>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</si>
  <si>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</si>
  <si>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</si>
  <si>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</si>
  <si>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</si>
  <si>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</si>
  <si>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</si>
  <si>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</si>
  <si>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</si>
  <si>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</si>
  <si>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</si>
  <si>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</si>
  <si>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</si>
  <si>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</si>
  <si>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</si>
  <si>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</si>
  <si>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</si>
  <si>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</si>
  <si>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</si>
  <si>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</si>
  <si>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</si>
  <si>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xrpcenter kompany ripple nbougalis rabbitkickclub xrplstats bithomp</t>
  </si>
  <si>
    <t>planningtoronto tnc_network cdfoundation</t>
  </si>
  <si>
    <t>andrewdeen14 pdiscoveryuk hrwoborders</t>
  </si>
  <si>
    <t>digitalhrtech deloitteinsight</t>
  </si>
  <si>
    <t>ajws cnn statedept</t>
  </si>
  <si>
    <t>ronald_vanloon sappartneredge</t>
  </si>
  <si>
    <t>ml_baldwin janetfrood</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</si>
  <si>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</si>
  <si>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</si>
  <si>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</si>
  <si>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</si>
  <si>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</si>
  <si>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</si>
  <si>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</si>
  <si>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</si>
  <si>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</si>
  <si>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</si>
  <si>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</si>
  <si>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</si>
  <si>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finance___jobs kcfastpitch localworkca edmontonchamber setsuna_c therealcues harjas2519 wowbiztribe hartmast securescientist</t>
  </si>
  <si>
    <t>xrpcenter rabbitkickclub nbougalis ripple xrpscan alloynetworks kompany bithomp xrplstats</t>
  </si>
  <si>
    <t>mayirmamay14 saddestrobots foxgrrl chican3ry kringelberg just_a_zuki dirtiestdeeds megansquire0 cyberspaceafa</t>
  </si>
  <si>
    <t>maytree_canada antalina77 phil_journal planningtoronto rleeson cdfoundation af_map chrisswearing tnc_network</t>
  </si>
  <si>
    <t>brightlight46 chargrille tentoads4truth lauriefare1 rossanori bohemianbeads1 debbieford14 rtdonovan11 murkeree</t>
  </si>
  <si>
    <t>hrzone david_green_uk martinhoyes ihrim _6re6 jaminnaar</t>
  </si>
  <si>
    <t>onang_pribadi pdiscoveryuk ronyeap uottawainclu hrwoborders andrewdeen14</t>
  </si>
  <si>
    <t>andrewmorrisuk deloitteinsight digitalhrtech taoleadershipuk thehaiderimam</t>
  </si>
  <si>
    <t>fhoro riacanada wcmcanada dustynlanz diversioglobal</t>
  </si>
  <si>
    <t>cnn statedept ajws faisal_thar</t>
  </si>
  <si>
    <t>victoria_victo3 ronald_vanloon sappartneredge vanguardsw</t>
  </si>
  <si>
    <t>lndontretweets pillarnn ml_baldwin janetfrood</t>
  </si>
  <si>
    <t>ahntoday annavioral gaillatimer2</t>
  </si>
  <si>
    <t>berniesteachers berniesanders fkashner</t>
  </si>
  <si>
    <t>ssdp hash2ash420__ s_divinorum</t>
  </si>
  <si>
    <t>porridgeisgood matthewfsmith bencosmef</t>
  </si>
  <si>
    <t>natbender ru_smlr msneiderman</t>
  </si>
  <si>
    <t>xanozichimonji digitalwatches tiffyfap</t>
  </si>
  <si>
    <t>broadleafc rituubnanda vnetworklabs</t>
  </si>
  <si>
    <t>hrcurator i4cp solamatt88</t>
  </si>
  <si>
    <t>legaltechil cloc_org</t>
  </si>
  <si>
    <t>purduefw iopsychology</t>
  </si>
  <si>
    <t>mir_sidiquee huqimrul</t>
  </si>
  <si>
    <t>idealoutcomes jeannekerr</t>
  </si>
  <si>
    <t>danielpink aschrimpf514</t>
  </si>
  <si>
    <t>hsad_network adjdoyle</t>
  </si>
  <si>
    <t>afhenley kragthang</t>
  </si>
  <si>
    <t>eggerdc ted_hansons</t>
  </si>
  <si>
    <t>gnsmiller zlraeva4lovers</t>
  </si>
  <si>
    <t>cvmnetwork3 aglynch</t>
  </si>
  <si>
    <t>coachsmithjason extremepride99</t>
  </si>
  <si>
    <t>Top URLs in Tweet by Count</t>
  </si>
  <si>
    <t>https://peopledevelopmentmagazine.com/2019/04/26/job-interview/ https://peopledevelopmentmagazine.com/2017/04/29/increasing-organizational-diversity/</t>
  </si>
  <si>
    <t>https://www2.deloitte.com/insights/us/en/focus/technology-and-the-future-of-work/organizational-network-analysis-network-of-teams.html https://www.digitalhrtech.com/organizational-network-analysis-the-missing-piece-of-digital-transformation/</t>
  </si>
  <si>
    <t>Top URLs in Tweet by Salience</t>
  </si>
  <si>
    <t>Top Domains in Tweet by Count</t>
  </si>
  <si>
    <t>deloitte.com digitalhrtech.com</t>
  </si>
  <si>
    <t>Top Domains in Tweet by Salience</t>
  </si>
  <si>
    <t>Top Hashtags in Tweet by Count</t>
  </si>
  <si>
    <t>network analysis successful digital transformation</t>
  </si>
  <si>
    <t>internship disney organizational glendale disneyjobs</t>
  </si>
  <si>
    <t>jewish rohingya justice</t>
  </si>
  <si>
    <t>rohingya jewish_organizational jewish justice_network ajws</t>
  </si>
  <si>
    <t>internship disney glendale organizational disneyjobs</t>
  </si>
  <si>
    <t>Top Hashtags in Tweet by Salience</t>
  </si>
  <si>
    <t>Top Words in Tweet by Count</t>
  </si>
  <si>
    <t>great article _6re6 value analysis especially leadership development deserves revisit</t>
  </si>
  <si>
    <t>data answer solving #diversityandinclusion issues _6re6 explains emerging discipline relationship</t>
  </si>
  <si>
    <t>organisational analysis benefit companies i4cp #ona #peopleanalytics #hranalytics #smarterhr</t>
  </si>
  <si>
    <t>#ona continues emerge next practice research clear #hr</t>
  </si>
  <si>
    <t>aglynch moreso distribution property authorization cordinating father mr president act</t>
  </si>
  <si>
    <t>build capacity return home create global leaders fellows serve host</t>
  </si>
  <si>
    <t>toronto social planning planningtoronto neighbourhood centres tnc_network launched new resources</t>
  </si>
  <si>
    <t>nonprofits new planningtoronto tnc_network support resources toronto building capacity partner</t>
  </si>
  <si>
    <t>international eggerdc those two meant face operation protect larger struggle</t>
  </si>
  <si>
    <t>afhenley read few great books self published course know pros</t>
  </si>
  <si>
    <t>7 tips increasing diversity people development andrewdeen14 #humanresources</t>
  </si>
  <si>
    <t>out stand job interview people development five helpful hacks hrwoborders</t>
  </si>
  <si>
    <t>coaching positive alliance breakfast indians great views excellence</t>
  </si>
  <si>
    <t>nonprofits building capacity partner organizations important part work cdfoundation orghelpto</t>
  </si>
  <si>
    <t>jim detert professor leadership behavior university virginia s darden graduate</t>
  </si>
  <si>
    <t>understanding data vital part developing diverse workplace #diversityintheworkplace</t>
  </si>
  <si>
    <t>call volunteers mn state fair esn</t>
  </si>
  <si>
    <t>sharing thoughts members young african leaders initiative yali edo state</t>
  </si>
  <si>
    <t>new event connect business mastermind stacey berger discusses adjusting mindset</t>
  </si>
  <si>
    <t>organization leadership growth plan thinking purposefully cultivate development service capacity</t>
  </si>
  <si>
    <t>complex professional hacker intuitively understand socio technical systems humans sw</t>
  </si>
  <si>
    <t>survey inclusion project wcm diversioglobal #research initiative creating actionable industry</t>
  </si>
  <si>
    <t>employees highest analysis revealing many long suspected organization's valuable rarely</t>
  </si>
  <si>
    <t>system speaker stresses cybersin data driven management before internet wiki</t>
  </si>
  <si>
    <t>xanozichimonji tiffyfap mean priorities drastically different needs userbase web services</t>
  </si>
  <si>
    <t>apply now work #localworkca #organizational development advisor #volunteer #kingston #job</t>
  </si>
  <si>
    <t>example here's grew changed over time quarterly more paper leadership</t>
  </si>
  <si>
    <t>analysis missing piece #digital #transformation via digitalhrtech</t>
  </si>
  <si>
    <t>via #network #analysis lead more #successful redesigns deloitteinsight analysis missing</t>
  </si>
  <si>
    <t>ronald_vanloon isvs help companies expose procurement risks tapping modern b2b</t>
  </si>
  <si>
    <t>isv's help companies expose procurement risks tapping modern b2b buyers</t>
  </si>
  <si>
    <t>diversity 1 2 7 tips increasing take stock current status</t>
  </si>
  <si>
    <t>pbet used many actors within hospitality gaming ecosystem such casinos</t>
  </si>
  <si>
    <t>10 9 companies exploring redesign 5 optimistic explore analysis assist</t>
  </si>
  <si>
    <t>research brand new methods co evolution structure conducted viviana amati</t>
  </si>
  <si>
    <t>#internship #disney hiring #organizational development ca spring 2020 #glendale apply</t>
  </si>
  <si>
    <t>jewish rohingya justice 20 leaders representing called under secretary treasury</t>
  </si>
  <si>
    <t>finance manager large market account development amex bank canada toronto</t>
  </si>
  <si>
    <t>jewish justice 20 leaders representing rohingya called under secretary treasury</t>
  </si>
  <si>
    <t>find networking making connections best way grow business awesome skills</t>
  </si>
  <si>
    <t>#jewish #rohingya 20 leaders representing #justice called under secretary treasury</t>
  </si>
  <si>
    <t>#rohingya 20 #jewish_organizational leaders representing #jewish #justice_network called under secretary</t>
  </si>
  <si>
    <t>validators alloynetworks xrpcenter kompany ripple nbougalis rabbitkickclub xrplstats bithomp agree</t>
  </si>
  <si>
    <t>#internship new opening #disney #glendale #organizational development ca spring 2020</t>
  </si>
  <si>
    <t>new advanced dependent #technology already transforms architecture wave #networking creates</t>
  </si>
  <si>
    <t>know koch name berniesanders berniesteachers bernie instead using vague billionaire</t>
  </si>
  <si>
    <t>patterns paul ibbotson presents dynamic analysis emergent grammar arguing community</t>
  </si>
  <si>
    <t>alumni happy below leadership department purduefw doing hour september 4th</t>
  </si>
  <si>
    <t>louisville sluggers private tryouts 14a still offering catchers slappers utility</t>
  </si>
  <si>
    <t>1 miss start ihrim's emerging disruptive technologies impacting human resources</t>
  </si>
  <si>
    <t>analytics _6re6 data #hrtech emerging 1 great examples here f</t>
  </si>
  <si>
    <t>great examples here f _6re6 analytics transforming diversity inclusion through</t>
  </si>
  <si>
    <t>Top Words in Tweet by Salience</t>
  </si>
  <si>
    <t>nonprofits toronto building capacity partner organizations important part work cdfoundation</t>
  </si>
  <si>
    <t>out stand job interview five helpful hacks hrwoborders one students</t>
  </si>
  <si>
    <t>#network #analysis lead more #successful redesigns deloitteinsight analysis missing piece</t>
  </si>
  <si>
    <t>1 great examples here f transforming diversity inclusion through feat</t>
  </si>
  <si>
    <t>Top Word Pairs in Tweet by Count</t>
  </si>
  <si>
    <t>great,article  article,_6re6  _6re6,value  value,organizational  organizational,network  network,analysis  analysis,especially  especially,leadership  leadership,development  development,deserves</t>
  </si>
  <si>
    <t>data,answer  answer,solving  solving,#diversityandinclusion  #diversityandinclusion,issues  issues,_6re6  _6re6,explains  explains,emerging  emerging,discipline  discipline,relationship  relationship,analytics</t>
  </si>
  <si>
    <t>#ona,continues  continues,emerge  emerge,next  next,practice  practice,research  research,clear  clear,#hr</t>
  </si>
  <si>
    <t>aglynch,moreso  moreso,distribution  distribution,organizational  organizational,property  property,authorization  authorization,cordinating  cordinating,father  father,mr  mr,president  president,network</t>
  </si>
  <si>
    <t>build,organizational  organizational,capacity  capacity,return  return,home  home,create  create,network  network,global  global,leaders  leaders,fellows  fellows,serve</t>
  </si>
  <si>
    <t>building,capacity  capacity,nonprofits  nonprofits,partner  partner,organizations  organizations,important  important,part  part,work  work,cdfoundation  cdfoundation,orghelpto  orghelpto,new</t>
  </si>
  <si>
    <t>eggerdc,those  those,two  two,meant  meant,face  face,operation  operation,protect  protect,larger  larger,organizational  organizational,struggle  struggle,maxwell</t>
  </si>
  <si>
    <t>afhenley,read  read,few  few,great  great,books  books,self  self,published  published,course  course,know  know,pros  pros,cons</t>
  </si>
  <si>
    <t>7,tips  tips,increasing  increasing,organizational  organizational,diversity  diversity,people  people,development  development,network  network,andrewdeen14  andrewdeen14,#humanresources</t>
  </si>
  <si>
    <t>stand,out  out,job  job,interview  people,development  development,network  five,helpful  helpful,hacks  hacks,stand  interview,people  network,hrwoborders</t>
  </si>
  <si>
    <t>jim,detert  detert,professor  professor,leadership  leadership,organizational  organizational,behavior  behavior,university  university,virginia  virginia,s  s,darden  darden,graduate</t>
  </si>
  <si>
    <t>understanding,data  data,vital  vital,part  part,developing  developing,diverse  diverse,workplace  workplace,#diversityintheworkplace</t>
  </si>
  <si>
    <t>call,volunteers  volunteers,mn  mn,state  state,fair  fair,esn</t>
  </si>
  <si>
    <t>sharing,thoughts  thoughts,members  members,young  young,african  african,leaders  leaders,initiative  initiative,network  network,yali  yali,edo  edo,state</t>
  </si>
  <si>
    <t>new,event  event,network  network,connect  connect,business  business,mastermind  mastermind,stacey  stacey,berger  berger,discusses  discusses,adjusting  adjusting,mindset</t>
  </si>
  <si>
    <t>professional,hacker  hacker,intuitively  intuitively,understand  understand,complex  complex,socio  socio,technical  technical,systems  systems,humans  humans,sw  sw,organizational</t>
  </si>
  <si>
    <t>speaker,stresses  stresses,cybersin  cybersin,data  data,driven  driven,management  management,system  system,before  before,internet  internet,wiki  wiki,'project</t>
  </si>
  <si>
    <t>xanozichimonji,tiffyfap  tiffyfap,mean  mean,organizational  organizational,priorities  priorities,drastically  drastically,different  different,needs  needs,userbase  userbase,web  web,services</t>
  </si>
  <si>
    <t>apply,now  now,work  work,#localworkca  #localworkca,#organizational  #organizational,development  development,advisor  advisor,#volunteer  #volunteer,#kingston  #kingston,#job</t>
  </si>
  <si>
    <t>organizational,network  network,analysis  analysis,missing  missing,piece  piece,#digital  #digital,#transformation  #transformation,via  via,digitalhrtech</t>
  </si>
  <si>
    <t>#network,#analysis  #analysis,lead  lead,more  more,#successful  #successful,organizational  organizational,redesigns  redesigns,via  via,deloitteinsight  organizational,network  network,analysis</t>
  </si>
  <si>
    <t>ronald_vanloon,isvs  isvs,help  help,companies  companies,expose  expose,organizational  organizational,procurement  procurement,risks  risks,tapping  tapping,modern  modern,b2b</t>
  </si>
  <si>
    <t>isv's,help  help,companies  companies,expose  expose,organizational  organizational,procurement  procurement,risks  risks,tapping  tapping,modern  modern,b2b  b2b,buyers</t>
  </si>
  <si>
    <t>1,2  2,7  7,tips  tips,increasing  increasing,organizational  organizational,diversity  diversity,1  1,take  take,stock  stock,current</t>
  </si>
  <si>
    <t>pbet,used  used,many  many,actors  actors,within  within,hospitality  hospitality,gaming  gaming,ecosystem  ecosystem,such  such,casinos  casinos,players</t>
  </si>
  <si>
    <t>9,10  10,companies  companies,exploring  exploring,organizational  organizational,redesign  redesign,5  5,10  10,optimistic  optimistic,explore  explore,network</t>
  </si>
  <si>
    <t>brand,new  new,research  research,organizational  organizational,research  research,methods  methods,co  co,evolution  evolution,organizational  organizational,network  network,structure</t>
  </si>
  <si>
    <t>#disney,hiring  hiring,#organizational  #organizational,development  development,#internship  #internship,ca  ca,spring  spring,2020  2020,#glendale  #glendale,apply  apply,now</t>
  </si>
  <si>
    <t>manager,large  large,market  market,account  account,development  development,amex  amex,bank  bank,canada  canada,toronto  toronto,finance  finance,methodology</t>
  </si>
  <si>
    <t>find,networking  networking,making  making,connections  connections,best  best,way  way,grow  grow,business  business,awesome  awesome,organizational  organizational,skills</t>
  </si>
  <si>
    <t>20,#jewish_organizational  #jewish_organizational,leaders  leaders,representing  representing,#jewish  #jewish,#rohingya  #rohingya,#justice_network  #justice_network,called  called,under  under,secretary  secretary,treasury</t>
  </si>
  <si>
    <t>alloynetworks,xrpcenter  xrpcenter,kompany  kompany,ripple  ripple,nbougalis  nbougalis,rabbitkickclub  rabbitkickclub,xrplstats  xrplstats,bithomp  bithomp,agree  agree,here  here,validators</t>
  </si>
  <si>
    <t>new,#internship  #internship,opening  opening,#disney  #disney,#glendale  #glendale,#organizational  #organizational,development  development,#internship  #internship,ca  ca,spring  spring,2020</t>
  </si>
  <si>
    <t>network,dependent  dependent,#technology  #technology,already  already,transforms  transforms,organizational  organizational,architecture  architecture,new  new,wave  wave,advanced  advanced,#networking</t>
  </si>
  <si>
    <t>koch,network  berniesanders,berniesteachers  berniesteachers,bernie  bernie,know  know,know  know,koch  network,name  name,instead  instead,using  using,vague</t>
  </si>
  <si>
    <t>paul,ibbotson  ibbotson,presents  presents,dynamic  dynamic,network  network,analysis  analysis,emergent  emergent,grammar  grammar,arguing  arguing,organizational  organizational,patterns</t>
  </si>
  <si>
    <t>organizational,leadership  leadership,department  department,purduefw  purduefw,doing  doing,alumni  alumni,happy  happy,hour  hour,september  september,4th  4th,details</t>
  </si>
  <si>
    <t>louisville,sluggers  private,tryouts  sluggers,private  tryouts,louisville  sluggers,14a  14a,still  still,offering  offering,private  tryouts,catchers  catchers,slappers</t>
  </si>
  <si>
    <t>miss,start  start,ihrim's  ihrim's,emerging  emerging,disruptive  disruptive,technologies  technologies,impacting  impacting,human  human,resources  resources,series  series,part</t>
  </si>
  <si>
    <t>organizational,network  network,analytics  great,examples  examples,here  here,f  f,_6re6  _6re6,organizational  analytics,transforming  transforming,diversity  diversity,inclusion</t>
  </si>
  <si>
    <t>great,examples  examples,here  here,f  f,_6re6  _6re6,organizational  organizational,network  network,analytics  analytics,transforming  transforming,diversity  diversity,inclusion</t>
  </si>
  <si>
    <t>Top Word Pairs in Tweet by Salience</t>
  </si>
  <si>
    <t>stand,out  out,job  job,interview  five,helpful  helpful,hacks  hacks,stand  interview,people  network,hrwoborders  hrwoborders,one  one,students</t>
  </si>
  <si>
    <t>great,examples  examples,here  here,f  f,_6re6  _6re6,organizational  analytics,transforming  transforming,diversity  diversity,inclusion  inclusion,through  through,data</t>
  </si>
  <si>
    <t>Word</t>
  </si>
  <si>
    <t>leadership</t>
  </si>
  <si>
    <t>organization</t>
  </si>
  <si>
    <t>movement</t>
  </si>
  <si>
    <t>patterns</t>
  </si>
  <si>
    <t>structure</t>
  </si>
  <si>
    <t>one</t>
  </si>
  <si>
    <t>changes</t>
  </si>
  <si>
    <t>reveal</t>
  </si>
  <si>
    <t>providing</t>
  </si>
  <si>
    <t>direct</t>
  </si>
  <si>
    <t>ringleader</t>
  </si>
  <si>
    <t>grab</t>
  </si>
  <si>
    <t>#kochnetwork</t>
  </si>
  <si>
    <t>#resist</t>
  </si>
  <si>
    <t>through</t>
  </si>
  <si>
    <t>read</t>
  </si>
  <si>
    <t>comparing</t>
  </si>
  <si>
    <t>traditional</t>
  </si>
  <si>
    <t>dark</t>
  </si>
  <si>
    <t>e</t>
  </si>
  <si>
    <t>g</t>
  </si>
  <si>
    <t>mafia</t>
  </si>
  <si>
    <t>isis</t>
  </si>
  <si>
    <t>developing</t>
  </si>
  <si>
    <t>know</t>
  </si>
  <si>
    <t>structures</t>
  </si>
  <si>
    <t>3</t>
  </si>
  <si>
    <t>many</t>
  </si>
  <si>
    <t>20</t>
  </si>
  <si>
    <t>representing</t>
  </si>
  <si>
    <t>called</t>
  </si>
  <si>
    <t>under</t>
  </si>
  <si>
    <t>secretary</t>
  </si>
  <si>
    <t>treasury</t>
  </si>
  <si>
    <t>sigal</t>
  </si>
  <si>
    <t>pursue</t>
  </si>
  <si>
    <t>accountability</t>
  </si>
  <si>
    <t>ethnic</t>
  </si>
  <si>
    <t>minorities</t>
  </si>
  <si>
    <t>s</t>
  </si>
  <si>
    <t>centres</t>
  </si>
  <si>
    <t>launched</t>
  </si>
  <si>
    <t>website</t>
  </si>
  <si>
    <t>agencies</t>
  </si>
  <si>
    <t>policies</t>
  </si>
  <si>
    <t>modern</t>
  </si>
  <si>
    <t>membership</t>
  </si>
  <si>
    <t>#rohingya</t>
  </si>
  <si>
    <t>industry</t>
  </si>
  <si>
    <t>share</t>
  </si>
  <si>
    <t>companies</t>
  </si>
  <si>
    <t>work</t>
  </si>
  <si>
    <t>growth</t>
  </si>
  <si>
    <t>article</t>
  </si>
  <si>
    <t>take</t>
  </si>
  <si>
    <t>here</t>
  </si>
  <si>
    <t>#ona</t>
  </si>
  <si>
    <t>important</t>
  </si>
  <si>
    <t>#jewish</t>
  </si>
  <si>
    <t>driven</t>
  </si>
  <si>
    <t>co</t>
  </si>
  <si>
    <t>employees</t>
  </si>
  <si>
    <t>capacity</t>
  </si>
  <si>
    <t>learn</t>
  </si>
  <si>
    <t>alliance</t>
  </si>
  <si>
    <t>t</t>
  </si>
  <si>
    <t>very</t>
  </si>
  <si>
    <t>join</t>
  </si>
  <si>
    <t>ways</t>
  </si>
  <si>
    <t>#peopleanalytics</t>
  </si>
  <si>
    <t>issues</t>
  </si>
  <si>
    <t>key</t>
  </si>
  <si>
    <t>players</t>
  </si>
  <si>
    <t>happy</t>
  </si>
  <si>
    <t>link</t>
  </si>
  <si>
    <t>ceo</t>
  </si>
  <si>
    <t>recently</t>
  </si>
  <si>
    <t>women</t>
  </si>
  <si>
    <t>priorities</t>
  </si>
  <si>
    <t>mandelker</t>
  </si>
  <si>
    <t>burma</t>
  </si>
  <si>
    <t>interview</t>
  </si>
  <si>
    <t>wide</t>
  </si>
  <si>
    <t>solutions</t>
  </si>
  <si>
    <t>#data</t>
  </si>
  <si>
    <t>complete</t>
  </si>
  <si>
    <t>#canadian</t>
  </si>
  <si>
    <t>#finance</t>
  </si>
  <si>
    <t>#equality</t>
  </si>
  <si>
    <t>build</t>
  </si>
  <si>
    <t>event</t>
  </si>
  <si>
    <t>highest</t>
  </si>
  <si>
    <t>building</t>
  </si>
  <si>
    <t>nonprofits</t>
  </si>
  <si>
    <t>organizations</t>
  </si>
  <si>
    <t>coaching</t>
  </si>
  <si>
    <t>https</t>
  </si>
  <si>
    <t>grow</t>
  </si>
  <si>
    <t>increase</t>
  </si>
  <si>
    <t>#hr</t>
  </si>
  <si>
    <t>solving</t>
  </si>
  <si>
    <t>#diversityandinclusion</t>
  </si>
  <si>
    <t>explains</t>
  </si>
  <si>
    <t>discipline</t>
  </si>
  <si>
    <t>relationship</t>
  </si>
  <si>
    <t>play</t>
  </si>
  <si>
    <t>role</t>
  </si>
  <si>
    <t>miss</t>
  </si>
  <si>
    <t>create</t>
  </si>
  <si>
    <t>real</t>
  </si>
  <si>
    <t>today</t>
  </si>
  <si>
    <t>offering</t>
  </si>
  <si>
    <t>coaches</t>
  </si>
  <si>
    <t>congratulations</t>
  </si>
  <si>
    <t>cynthia</t>
  </si>
  <si>
    <t>hundorfean</t>
  </si>
  <si>
    <t>honored</t>
  </si>
  <si>
    <t>healthcare's</t>
  </si>
  <si>
    <t>top</t>
  </si>
  <si>
    <t>25</t>
  </si>
  <si>
    <t>led</t>
  </si>
  <si>
    <t>allegheny</t>
  </si>
  <si>
    <t>health</t>
  </si>
  <si>
    <t>using</t>
  </si>
  <si>
    <t>#organizational</t>
  </si>
  <si>
    <t>full</t>
  </si>
  <si>
    <t>pleased</t>
  </si>
  <si>
    <t>announce</t>
  </si>
  <si>
    <t>launch</t>
  </si>
  <si>
    <t>surveys</t>
  </si>
  <si>
    <t>better</t>
  </si>
  <si>
    <t>inform</t>
  </si>
  <si>
    <t>prizes</t>
  </si>
  <si>
    <t>links</t>
  </si>
  <si>
    <t>listed</t>
  </si>
  <si>
    <t>blog</t>
  </si>
  <si>
    <t>post</t>
  </si>
  <si>
    <t>give</t>
  </si>
  <si>
    <t>#ajws</t>
  </si>
  <si>
    <t>find</t>
  </si>
  <si>
    <t>mandelkar</t>
  </si>
  <si>
    <t>myanmar</t>
  </si>
  <si>
    <t>featured</t>
  </si>
  <si>
    <t>help</t>
  </si>
  <si>
    <t>expose</t>
  </si>
  <si>
    <t>procurement</t>
  </si>
  <si>
    <t>risks</t>
  </si>
  <si>
    <t>tapping</t>
  </si>
  <si>
    <t>b2b</t>
  </si>
  <si>
    <t>buyers</t>
  </si>
  <si>
    <t>policy</t>
  </si>
  <si>
    <t>#tbt</t>
  </si>
  <si>
    <t>center</t>
  </si>
  <si>
    <t>innovation</t>
  </si>
  <si>
    <t>worker</t>
  </si>
  <si>
    <t>5th</t>
  </si>
  <si>
    <t>annual</t>
  </si>
  <si>
    <t>bench</t>
  </si>
  <si>
    <t>convening</t>
  </si>
  <si>
    <t>day</t>
  </si>
  <si>
    <t>brought</t>
  </si>
  <si>
    <t>together</t>
  </si>
  <si>
    <t>inspiring</t>
  </si>
  <si>
    <t>managing</t>
  </si>
  <si>
    <t>directors</t>
  </si>
  <si>
    <t>country</t>
  </si>
  <si>
    <t>#leaders</t>
  </si>
  <si>
    <t>service</t>
  </si>
  <si>
    <t>positive</t>
  </si>
  <si>
    <t>state</t>
  </si>
  <si>
    <t>volunteers</t>
  </si>
  <si>
    <t>#humanresources</t>
  </si>
  <si>
    <t>we've</t>
  </si>
  <si>
    <t>shared</t>
  </si>
  <si>
    <t>webinar</t>
  </si>
  <si>
    <t>times</t>
  </si>
  <si>
    <t>favorites</t>
  </si>
  <si>
    <t>whether</t>
  </si>
  <si>
    <t>coalition</t>
  </si>
  <si>
    <t>collaborative</t>
  </si>
  <si>
    <t>environment</t>
  </si>
  <si>
    <t>something</t>
  </si>
  <si>
    <t>six</t>
  </si>
  <si>
    <t>characteristics</t>
  </si>
  <si>
    <t>high</t>
  </si>
  <si>
    <t>performing</t>
  </si>
  <si>
    <t>networks</t>
  </si>
  <si>
    <t>vjjaizryif</t>
  </si>
  <si>
    <t>timely</t>
  </si>
  <si>
    <t>#cloc2019sydney</t>
  </si>
  <si>
    <t>coming</t>
  </si>
  <si>
    <t>up</t>
  </si>
  <si>
    <t>soon</t>
  </si>
  <si>
    <t>go</t>
  </si>
  <si>
    <t>alone</t>
  </si>
  <si>
    <t>advantage</t>
  </si>
  <si>
    <t>outstanding</t>
  </si>
  <si>
    <t>content</t>
  </si>
  <si>
    <t>#legalops</t>
  </si>
  <si>
    <t>westin</t>
  </si>
  <si>
    <t>sydney</t>
  </si>
  <si>
    <t>proactive</t>
  </si>
  <si>
    <t>legal</t>
  </si>
  <si>
    <t>ops</t>
  </si>
  <si>
    <t>teams</t>
  </si>
  <si>
    <t>efficiency</t>
  </si>
  <si>
    <t>examples</t>
  </si>
  <si>
    <t>f</t>
  </si>
  <si>
    <t>transforming</t>
  </si>
  <si>
    <t>feat</t>
  </si>
  <si>
    <t>#diversity</t>
  </si>
  <si>
    <t>#pa20_dg</t>
  </si>
  <si>
    <t>start</t>
  </si>
  <si>
    <t>ihrim's</t>
  </si>
  <si>
    <t>disruptive</t>
  </si>
  <si>
    <t>technologies</t>
  </si>
  <si>
    <t>impacting</t>
  </si>
  <si>
    <t>human</t>
  </si>
  <si>
    <t>series</t>
  </si>
  <si>
    <t>session</t>
  </si>
  <si>
    <t>applying</t>
  </si>
  <si>
    <t>impact</t>
  </si>
  <si>
    <t>register</t>
  </si>
  <si>
    <t>louisville</t>
  </si>
  <si>
    <t>sluggers</t>
  </si>
  <si>
    <t>private</t>
  </si>
  <si>
    <t>tryouts</t>
  </si>
  <si>
    <t>still</t>
  </si>
  <si>
    <t>connections</t>
  </si>
  <si>
    <t>alumni</t>
  </si>
  <si>
    <t>details</t>
  </si>
  <si>
    <t>below</t>
  </si>
  <si>
    <t>fun</t>
  </si>
  <si>
    <t>way</t>
  </si>
  <si>
    <t>name</t>
  </si>
  <si>
    <t>class</t>
  </si>
  <si>
    <t>advanced</t>
  </si>
  <si>
    <t>management</t>
  </si>
  <si>
    <t>#tech</t>
  </si>
  <si>
    <t>2019</t>
  </si>
  <si>
    <t>#disney</t>
  </si>
  <si>
    <t>#glendale</t>
  </si>
  <si>
    <t>ca</t>
  </si>
  <si>
    <t>spring</t>
  </si>
  <si>
    <t>2020</t>
  </si>
  <si>
    <t>#disneyjobs</t>
  </si>
  <si>
    <t>#justice</t>
  </si>
  <si>
    <t>ideal</t>
  </si>
  <si>
    <t>outcome</t>
  </si>
  <si>
    <t>founder</t>
  </si>
  <si>
    <t>chief</t>
  </si>
  <si>
    <t>culture</t>
  </si>
  <si>
    <t>officer</t>
  </si>
  <si>
    <t>jason</t>
  </si>
  <si>
    <t>richmond</t>
  </si>
  <si>
    <t>hugely</t>
  </si>
  <si>
    <t>popular</t>
  </si>
  <si>
    <t>enterprise</t>
  </si>
  <si>
    <t>podcast</t>
  </si>
  <si>
    <t>epn</t>
  </si>
  <si>
    <t>listen</t>
  </si>
  <si>
    <t>15</t>
  </si>
  <si>
    <t>minute</t>
  </si>
  <si>
    <t>apply</t>
  </si>
  <si>
    <t>10</t>
  </si>
  <si>
    <t>isv's</t>
  </si>
  <si>
    <t>expert</t>
  </si>
  <si>
    <t>ronald</t>
  </si>
  <si>
    <t>van</t>
  </si>
  <si>
    <t>loon</t>
  </si>
  <si>
    <t>members</t>
  </si>
  <si>
    <t>2</t>
  </si>
  <si>
    <t>stand</t>
  </si>
  <si>
    <t>job</t>
  </si>
  <si>
    <t>behavior</t>
  </si>
  <si>
    <t>system</t>
  </si>
  <si>
    <t>approach</t>
  </si>
  <si>
    <t>technology</t>
  </si>
  <si>
    <t>revealing</t>
  </si>
  <si>
    <t>long</t>
  </si>
  <si>
    <t>suspected</t>
  </si>
  <si>
    <t>organization's</t>
  </si>
  <si>
    <t>valuable</t>
  </si>
  <si>
    <t>rarely</t>
  </si>
  <si>
    <t>ranking</t>
  </si>
  <si>
    <t>paid</t>
  </si>
  <si>
    <t>plan</t>
  </si>
  <si>
    <t>thinking</t>
  </si>
  <si>
    <t>purposefully</t>
  </si>
  <si>
    <t>cultivate</t>
  </si>
  <si>
    <t>#ldnont</t>
  </si>
  <si>
    <t>self</t>
  </si>
  <si>
    <t>understanding</t>
  </si>
  <si>
    <t>vital</t>
  </si>
  <si>
    <t>diverse</t>
  </si>
  <si>
    <t>workplace</t>
  </si>
  <si>
    <t>#diversityintheworkplace</t>
  </si>
  <si>
    <t>partner</t>
  </si>
  <si>
    <t>orghelpto</t>
  </si>
  <si>
    <t>#greatidea</t>
  </si>
  <si>
    <t>breakfast</t>
  </si>
  <si>
    <t>indians</t>
  </si>
  <si>
    <t>views</t>
  </si>
  <si>
    <t>excellence</t>
  </si>
  <si>
    <t>level</t>
  </si>
  <si>
    <t>ll</t>
  </si>
  <si>
    <t>see</t>
  </si>
  <si>
    <t>define</t>
  </si>
  <si>
    <t>comprehensive</t>
  </si>
  <si>
    <t>institutions</t>
  </si>
  <si>
    <t>identity</t>
  </si>
  <si>
    <t>higher</t>
  </si>
  <si>
    <t>education</t>
  </si>
  <si>
    <t>#highered</t>
  </si>
  <si>
    <t>organisational</t>
  </si>
  <si>
    <t>benefit</t>
  </si>
  <si>
    <t>#hranalytics</t>
  </si>
  <si>
    <t>#smarterhr</t>
  </si>
  <si>
    <t>#thankfultuesday</t>
  </si>
  <si>
    <t>prepare</t>
  </si>
  <si>
    <t>begin</t>
  </si>
  <si>
    <t>21st</t>
  </si>
  <si>
    <t>season</t>
  </si>
  <si>
    <t>want</t>
  </si>
  <si>
    <t>moment</t>
  </si>
  <si>
    <t>thank</t>
  </si>
  <si>
    <t>board</t>
  </si>
  <si>
    <t>trainers</t>
  </si>
  <si>
    <t>families</t>
  </si>
  <si>
    <t>countless</t>
  </si>
  <si>
    <t>energy</t>
  </si>
  <si>
    <t>#extremepride</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</si>
  <si>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</si>
  <si>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</si>
  <si>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</si>
  <si>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</si>
  <si>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</si>
  <si>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</si>
  <si>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</si>
  <si>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</si>
  <si>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</si>
  <si>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</si>
  <si>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</si>
  <si>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</si>
  <si>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</si>
  <si>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</si>
  <si>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</si>
  <si>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</si>
  <si>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</si>
  <si>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</si>
  <si>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</si>
  <si>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</si>
  <si>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</si>
  <si>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</si>
  <si>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</si>
  <si>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</si>
  <si>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</si>
  <si>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</si>
  <si>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</si>
  <si>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</si>
  <si>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</si>
  <si>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</si>
  <si>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Modularity</t>
  </si>
  <si>
    <t>NodeXL Version</t>
  </si>
  <si>
    <t>1.0.1.419</t>
  </si>
  <si>
    <t>Key</t>
  </si>
  <si>
    <t>Action Label</t>
  </si>
  <si>
    <t>Action URL</t>
  </si>
  <si>
    <t>Brand Logo</t>
  </si>
  <si>
    <t>Brand URL</t>
  </si>
  <si>
    <t>Hashtag</t>
  </si>
  <si>
    <t>URL</t>
  </si>
  <si>
    <t>Request a NodeXL map and report</t>
  </si>
  <si>
    <t>http://www.connectedaction.net/request-a-sample-network-map/</t>
  </si>
  <si>
    <t>http://www.connectedaction.net/wp-content/uploads/2015/04/copy-CA_Website_Title_Shadow.png</t>
  </si>
  <si>
    <t>http://www.connectedaction.net/</t>
  </si>
  <si>
    <t>#NodeXL</t>
  </si>
  <si>
    <t>Top 10 Vertices, Ranked by Betweenness Centrality</t>
  </si>
  <si>
    <t>Green</t>
  </si>
  <si>
    <t>Red</t>
  </si>
  <si>
    <t>G1: network organizational new development #internship leaders business data part complex</t>
  </si>
  <si>
    <t>G2: validators</t>
  </si>
  <si>
    <t>G3: network example here's grew changed over time quarterly more paper</t>
  </si>
  <si>
    <t>G4: toronto planningtoronto tnc_network new resources support organizational social planning neighbourhood</t>
  </si>
  <si>
    <t>G5: koch land icymi brothers now funding bundy seizure agenda recent</t>
  </si>
  <si>
    <t>G6: analytics _6re6 organizational network data emerging #hrtech 1 great answer</t>
  </si>
  <si>
    <t>G7: diversity organizational people development network 7 tips increasing out andrewdeen14</t>
  </si>
  <si>
    <t>G8: organizational network analysis missing piece #digital #transformation digitalhrtech</t>
  </si>
  <si>
    <t>G9: survey inclusion project wcm diversioglobal #research initiative creating actionable organizational</t>
  </si>
  <si>
    <t>G10: jewish justice</t>
  </si>
  <si>
    <t>G11: help companies expose organizational procurement risks tapping modern b2b buyers</t>
  </si>
  <si>
    <t>G12: organization leadership growth plan thinking purposefully cultivate development service organizational</t>
  </si>
  <si>
    <t>G13: congratulations ceo cynthia hundorfean recently honored one modern healthcare's top</t>
  </si>
  <si>
    <t>G14: know koch network name</t>
  </si>
  <si>
    <t>G15: membership pleased announce launch ssdp survey surveys important organization better</t>
  </si>
  <si>
    <t>G16: jewish rohingya justice 20 organizational leaders representing network called under</t>
  </si>
  <si>
    <t>G17: #tbt center innovation worker organization s 5th annual build bench</t>
  </si>
  <si>
    <t>G19: we've shared webinar many times one favorites whether work coalition</t>
  </si>
  <si>
    <t>G20: #ona organisational network analysis benefit companies i4cp #peopleanalytics #hranalytics #smarterhr</t>
  </si>
  <si>
    <t>G21: timely article #cloc2019sydney coming up very soon go alone join</t>
  </si>
  <si>
    <t>G22: alumni happy below</t>
  </si>
  <si>
    <t>G23: #jewish #rohingya 20 organizational leaders representing #justice network called under</t>
  </si>
  <si>
    <t>G24: ideal outcome s founder chief culture officer jason richmond featured</t>
  </si>
  <si>
    <t>G25: employees highest organizational network analysis revealing many long suspected organization's</t>
  </si>
  <si>
    <t>G26: coaching positive alliance breakfast indians great views organizational excellence</t>
  </si>
  <si>
    <t>G28: international</t>
  </si>
  <si>
    <t>G29: very happy share new article ll know one see using</t>
  </si>
  <si>
    <t>G31: #thankfultuesday prepare begin 21st season organization want take moment thank</t>
  </si>
  <si>
    <t>Autofill Workbook Results</t>
  </si>
  <si>
    <t>Edge Weight▓1▓2▓0▓True▓Green▓Red▓▓Edge Weight▓1▓1▓0▓3▓10▓False▓Edge Weight▓1▓2▓0▓32▓6▓False▓▓0▓0▓0▓True▓Black▓Black▓▓Followers▓14▓937430▓0▓162▓1000▓False▓Followers▓14▓42620005▓0▓100▓70▓False▓▓0▓0▓0▓0▓0▓False▓▓0▓0▓0▓0▓0▓False</t>
  </si>
  <si>
    <t>Subgraph</t>
  </si>
  <si>
    <t>GraphSource░TwitterSearch▓GraphTerm░organizational network▓ImportDescription░The graph represents a network of 136 Twitter users whose recent tweets contained "organizational network", or who were replied to or mentioned in those tweets, taken from a data set limited to a maximum of 18,000 tweets.  The network was obtained from Twitter on Friday, 23 August 2019 at 11:19 UTC.
The tweets in the network were tweeted over the 9-day, 1-hour, 45-minute period from Wednesday, 14 August 2019 at 05:07 UTC to Friday, 23 August 2019 at 06:53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</si>
</sst>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7">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7" formatCode="@"/>
      <alignment horizontal="general" vertical="bottom" textRotation="0" wrapText="1" shrinkToFit="1" readingOrder="0"/>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6"/>
      <tableStyleElement type="headerRow" dxfId="435"/>
    </tableStyle>
    <tableStyle name="NodeXL Table" pivot="0" count="1">
      <tableStyleElement type="headerRow" dxfId="43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customXml" Target="../customXml/item1.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19663800"/>
        <c:axId val="42756473"/>
      </c:barChart>
      <c:catAx>
        <c:axId val="1966380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2756473"/>
        <c:crosses val="autoZero"/>
        <c:auto val="1"/>
        <c:lblOffset val="100"/>
        <c:noMultiLvlLbl val="0"/>
      </c:catAx>
      <c:valAx>
        <c:axId val="427564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6638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49263938"/>
        <c:axId val="40722259"/>
      </c:barChart>
      <c:catAx>
        <c:axId val="4926393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0722259"/>
        <c:crosses val="autoZero"/>
        <c:auto val="1"/>
        <c:lblOffset val="100"/>
        <c:noMultiLvlLbl val="0"/>
      </c:catAx>
      <c:valAx>
        <c:axId val="407222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2639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30956012"/>
        <c:axId val="10168653"/>
      </c:barChart>
      <c:catAx>
        <c:axId val="3095601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0168653"/>
        <c:crosses val="autoZero"/>
        <c:auto val="1"/>
        <c:lblOffset val="100"/>
        <c:noMultiLvlLbl val="0"/>
      </c:catAx>
      <c:valAx>
        <c:axId val="101686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9560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24409014"/>
        <c:axId val="18354535"/>
      </c:barChart>
      <c:catAx>
        <c:axId val="2440901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8354535"/>
        <c:crosses val="autoZero"/>
        <c:auto val="1"/>
        <c:lblOffset val="100"/>
        <c:noMultiLvlLbl val="0"/>
      </c:catAx>
      <c:valAx>
        <c:axId val="183545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4090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30973088"/>
        <c:axId val="10322337"/>
      </c:barChart>
      <c:catAx>
        <c:axId val="3097308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0322337"/>
        <c:crosses val="autoZero"/>
        <c:auto val="1"/>
        <c:lblOffset val="100"/>
        <c:noMultiLvlLbl val="0"/>
      </c:catAx>
      <c:valAx>
        <c:axId val="103223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9730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25792170"/>
        <c:axId val="30802939"/>
      </c:barChart>
      <c:catAx>
        <c:axId val="2579217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0802939"/>
        <c:crosses val="autoZero"/>
        <c:auto val="1"/>
        <c:lblOffset val="100"/>
        <c:noMultiLvlLbl val="0"/>
      </c:catAx>
      <c:valAx>
        <c:axId val="308029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7921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103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8790996"/>
        <c:axId val="12010101"/>
      </c:barChart>
      <c:catAx>
        <c:axId val="879099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2010101"/>
        <c:crosses val="autoZero"/>
        <c:auto val="1"/>
        <c:lblOffset val="100"/>
        <c:noMultiLvlLbl val="0"/>
      </c:catAx>
      <c:valAx>
        <c:axId val="120101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7909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40982046"/>
        <c:axId val="33294095"/>
      </c:barChart>
      <c:catAx>
        <c:axId val="4098204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3294095"/>
        <c:crosses val="autoZero"/>
        <c:auto val="1"/>
        <c:lblOffset val="100"/>
        <c:noMultiLvlLbl val="0"/>
      </c:catAx>
      <c:valAx>
        <c:axId val="332940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9820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31211400"/>
        <c:axId val="12467145"/>
      </c:barChart>
      <c:catAx>
        <c:axId val="31211400"/>
        <c:scaling>
          <c:orientation val="minMax"/>
        </c:scaling>
        <c:axPos val="b"/>
        <c:delete val="1"/>
        <c:majorTickMark val="out"/>
        <c:minorTickMark val="none"/>
        <c:tickLblPos val="none"/>
        <c:crossAx val="12467145"/>
        <c:crosses val="autoZero"/>
        <c:auto val="1"/>
        <c:lblOffset val="100"/>
        <c:noMultiLvlLbl val="0"/>
      </c:catAx>
      <c:valAx>
        <c:axId val="12467145"/>
        <c:scaling>
          <c:orientation val="minMax"/>
        </c:scaling>
        <c:axPos val="l"/>
        <c:delete val="1"/>
        <c:majorTickMark val="out"/>
        <c:minorTickMark val="none"/>
        <c:tickLblPos val="none"/>
        <c:crossAx val="3121140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extremepride99"/>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coachsmithjason"/>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jaminnaar"/>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_6re6"/>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hrcurator"/>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i4cp"/>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solamatt88"/>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cvmnetwork3"/>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aglynch"/>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1" name="Subgraph-constijesuis"/>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2" name="Subgraph-rituubnanda"/>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3" name="Subgraph-vnetworklabs"/>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4" name="Subgraph-broadleafc"/>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5" name="Subgraph-phil_journal"/>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6" name="Subgraph-maytree_canada"/>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7" name="Subgraph-tnc_network"/>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8" name="Subgraph-planningtoronto"/>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9" name="Subgraph-antalina77"/>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0" name="Subgraph-gnsmiller"/>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1" name="Subgraph-zlraeva4lovers"/>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2" name="Subgraph-ted_hansons"/>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3" name="Subgraph-eggerdc"/>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24" name="Subgraph-chrisswearing"/>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25" name="Subgraph-kragthang"/>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26" name="Subgraph-afhenley"/>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27" name="Subgraph-onang_pribadi"/>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28" name="Subgraph-pdiscoveryuk"/>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29" name="Subgraph-andrewdeen14"/>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30" name="Subgraph-ronyeap"/>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31" name="Subgraph-af_map"/>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32" name="Subgraph-rtdonovan11"/>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33" name="Subgraph-tentoads4truth"/>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34" name="Subgraph-bohemianbeads1"/>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35" name="Subgraph-rossanori"/>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36" name="Subgraph-murkeree"/>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37" name="Subgraph-brightlight46"/>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38" name="Subgraph-adjdoyle"/>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39" name="Subgraph-hsad_network"/>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40" name="Subgraph-debbieford14"/>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41" name="Subgraph-chargrille"/>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42" name="Subgraph-lauriefare1"/>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43" name="Subgraph-cdfoundation"/>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44" name="Subgraph-therealcues"/>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45" name="Subgraph-rleeson"/>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46" name="Subgraph-natbender"/>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47" name="Subgraph-ru_smlr"/>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48" name="Subgraph-inchorusgroup"/>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49" name="Subgraph-eaglescoutnet"/>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50" name="Subgraph-kevwemodupe"/>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51" name="Subgraph-edmontonchamber"/>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52" name="Subgraph-pillarnn"/>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53" name="Subgraph-janetfrood"/>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54" name="Subgraph-ml_baldwin"/>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55" name="Subgraph-lndontretweets"/>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56" name="Subgraph-securescientist"/>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57" name="Subgraph-dustynlanz"/>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58" name="Subgraph-wcmcanada"/>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59" name="Subgraph-diversioglobal"/>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60" name="Subgraph-riacanada"/>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61" name="Subgraph-danielpink"/>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62" name="Subgraph-aschrimpf514"/>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63" name="Subgraph-setsuna_c"/>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64" name="Subgraph-digitalwatches"/>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33080325"/>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65" name="Subgraph-tiffyfap"/>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66" name="Subgraph-xanozichimonji"/>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34128075"/>
          <a:ext cx="723900" cy="476250"/>
        </a:xfrm>
        <a:prstGeom prst="rect">
          <a:avLst/>
        </a:prstGeom>
        <a:ln>
          <a:noFill/>
        </a:ln>
      </xdr:spPr>
    </xdr:pic>
    <xdr:clientData/>
  </xdr:twoCellAnchor>
  <xdr:twoCellAnchor editAs="oneCell">
    <xdr:from>
      <xdr:col>1</xdr:col>
      <xdr:colOff>28575</xdr:colOff>
      <xdr:row>67</xdr:row>
      <xdr:rowOff>28575</xdr:rowOff>
    </xdr:from>
    <xdr:to>
      <xdr:col>1</xdr:col>
      <xdr:colOff>752475</xdr:colOff>
      <xdr:row>67</xdr:row>
      <xdr:rowOff>504825</xdr:rowOff>
    </xdr:to>
    <xdr:pic>
      <xdr:nvPicPr>
        <xdr:cNvPr id="67" name="Subgraph-msneiderman"/>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34651950"/>
          <a:ext cx="723900" cy="476250"/>
        </a:xfrm>
        <a:prstGeom prst="rect">
          <a:avLst/>
        </a:prstGeom>
        <a:ln>
          <a:noFill/>
        </a:ln>
      </xdr:spPr>
    </xdr:pic>
    <xdr:clientData/>
  </xdr:twoCellAnchor>
  <xdr:twoCellAnchor editAs="oneCell">
    <xdr:from>
      <xdr:col>1</xdr:col>
      <xdr:colOff>28575</xdr:colOff>
      <xdr:row>68</xdr:row>
      <xdr:rowOff>28575</xdr:rowOff>
    </xdr:from>
    <xdr:to>
      <xdr:col>1</xdr:col>
      <xdr:colOff>752475</xdr:colOff>
      <xdr:row>68</xdr:row>
      <xdr:rowOff>504825</xdr:rowOff>
    </xdr:to>
    <xdr:pic>
      <xdr:nvPicPr>
        <xdr:cNvPr id="68" name="Subgraph-localworkca"/>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35175825"/>
          <a:ext cx="723900" cy="476250"/>
        </a:xfrm>
        <a:prstGeom prst="rect">
          <a:avLst/>
        </a:prstGeom>
        <a:ln>
          <a:noFill/>
        </a:ln>
      </xdr:spPr>
    </xdr:pic>
    <xdr:clientData/>
  </xdr:twoCellAnchor>
  <xdr:twoCellAnchor editAs="oneCell">
    <xdr:from>
      <xdr:col>1</xdr:col>
      <xdr:colOff>28575</xdr:colOff>
      <xdr:row>69</xdr:row>
      <xdr:rowOff>28575</xdr:rowOff>
    </xdr:from>
    <xdr:to>
      <xdr:col>1</xdr:col>
      <xdr:colOff>752475</xdr:colOff>
      <xdr:row>69</xdr:row>
      <xdr:rowOff>504825</xdr:rowOff>
    </xdr:to>
    <xdr:pic>
      <xdr:nvPicPr>
        <xdr:cNvPr id="69" name="Subgraph-hrwoborders"/>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35699700"/>
          <a:ext cx="723900" cy="476250"/>
        </a:xfrm>
        <a:prstGeom prst="rect">
          <a:avLst/>
        </a:prstGeom>
        <a:ln>
          <a:noFill/>
        </a:ln>
      </xdr:spPr>
    </xdr:pic>
    <xdr:clientData/>
  </xdr:twoCellAnchor>
  <xdr:twoCellAnchor editAs="oneCell">
    <xdr:from>
      <xdr:col>1</xdr:col>
      <xdr:colOff>28575</xdr:colOff>
      <xdr:row>70</xdr:row>
      <xdr:rowOff>28575</xdr:rowOff>
    </xdr:from>
    <xdr:to>
      <xdr:col>1</xdr:col>
      <xdr:colOff>752475</xdr:colOff>
      <xdr:row>70</xdr:row>
      <xdr:rowOff>504825</xdr:rowOff>
    </xdr:to>
    <xdr:pic>
      <xdr:nvPicPr>
        <xdr:cNvPr id="70" name="Subgraph-kringelberg"/>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36223575"/>
          <a:ext cx="723900" cy="476250"/>
        </a:xfrm>
        <a:prstGeom prst="rect">
          <a:avLst/>
        </a:prstGeom>
        <a:ln>
          <a:noFill/>
        </a:ln>
      </xdr:spPr>
    </xdr:pic>
    <xdr:clientData/>
  </xdr:twoCellAnchor>
  <xdr:twoCellAnchor editAs="oneCell">
    <xdr:from>
      <xdr:col>1</xdr:col>
      <xdr:colOff>28575</xdr:colOff>
      <xdr:row>71</xdr:row>
      <xdr:rowOff>28575</xdr:rowOff>
    </xdr:from>
    <xdr:to>
      <xdr:col>1</xdr:col>
      <xdr:colOff>752475</xdr:colOff>
      <xdr:row>71</xdr:row>
      <xdr:rowOff>504825</xdr:rowOff>
    </xdr:to>
    <xdr:pic>
      <xdr:nvPicPr>
        <xdr:cNvPr id="71" name="Subgraph-megansquire0"/>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36747450"/>
          <a:ext cx="723900" cy="476250"/>
        </a:xfrm>
        <a:prstGeom prst="rect">
          <a:avLst/>
        </a:prstGeom>
        <a:ln>
          <a:noFill/>
        </a:ln>
      </xdr:spPr>
    </xdr:pic>
    <xdr:clientData/>
  </xdr:twoCellAnchor>
  <xdr:twoCellAnchor editAs="oneCell">
    <xdr:from>
      <xdr:col>1</xdr:col>
      <xdr:colOff>28575</xdr:colOff>
      <xdr:row>72</xdr:row>
      <xdr:rowOff>28575</xdr:rowOff>
    </xdr:from>
    <xdr:to>
      <xdr:col>1</xdr:col>
      <xdr:colOff>752475</xdr:colOff>
      <xdr:row>72</xdr:row>
      <xdr:rowOff>504825</xdr:rowOff>
    </xdr:to>
    <xdr:pic>
      <xdr:nvPicPr>
        <xdr:cNvPr id="72" name="Subgraph-dirtiestdeeds"/>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37271325"/>
          <a:ext cx="723900" cy="476250"/>
        </a:xfrm>
        <a:prstGeom prst="rect">
          <a:avLst/>
        </a:prstGeom>
        <a:ln>
          <a:noFill/>
        </a:ln>
      </xdr:spPr>
    </xdr:pic>
    <xdr:clientData/>
  </xdr:twoCellAnchor>
  <xdr:twoCellAnchor editAs="oneCell">
    <xdr:from>
      <xdr:col>1</xdr:col>
      <xdr:colOff>28575</xdr:colOff>
      <xdr:row>73</xdr:row>
      <xdr:rowOff>28575</xdr:rowOff>
    </xdr:from>
    <xdr:to>
      <xdr:col>1</xdr:col>
      <xdr:colOff>752475</xdr:colOff>
      <xdr:row>73</xdr:row>
      <xdr:rowOff>504825</xdr:rowOff>
    </xdr:to>
    <xdr:pic>
      <xdr:nvPicPr>
        <xdr:cNvPr id="73" name="Subgraph-saddestrobots"/>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37795200"/>
          <a:ext cx="723900" cy="476250"/>
        </a:xfrm>
        <a:prstGeom prst="rect">
          <a:avLst/>
        </a:prstGeom>
        <a:ln>
          <a:noFill/>
        </a:ln>
      </xdr:spPr>
    </xdr:pic>
    <xdr:clientData/>
  </xdr:twoCellAnchor>
  <xdr:twoCellAnchor editAs="oneCell">
    <xdr:from>
      <xdr:col>1</xdr:col>
      <xdr:colOff>28575</xdr:colOff>
      <xdr:row>74</xdr:row>
      <xdr:rowOff>28575</xdr:rowOff>
    </xdr:from>
    <xdr:to>
      <xdr:col>1</xdr:col>
      <xdr:colOff>752475</xdr:colOff>
      <xdr:row>74</xdr:row>
      <xdr:rowOff>504825</xdr:rowOff>
    </xdr:to>
    <xdr:pic>
      <xdr:nvPicPr>
        <xdr:cNvPr id="74" name="Subgraph-mayirmamay14"/>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38319075"/>
          <a:ext cx="723900" cy="476250"/>
        </a:xfrm>
        <a:prstGeom prst="rect">
          <a:avLst/>
        </a:prstGeom>
        <a:ln>
          <a:noFill/>
        </a:ln>
      </xdr:spPr>
    </xdr:pic>
    <xdr:clientData/>
  </xdr:twoCellAnchor>
  <xdr:twoCellAnchor editAs="oneCell">
    <xdr:from>
      <xdr:col>1</xdr:col>
      <xdr:colOff>28575</xdr:colOff>
      <xdr:row>75</xdr:row>
      <xdr:rowOff>28575</xdr:rowOff>
    </xdr:from>
    <xdr:to>
      <xdr:col>1</xdr:col>
      <xdr:colOff>752475</xdr:colOff>
      <xdr:row>75</xdr:row>
      <xdr:rowOff>504825</xdr:rowOff>
    </xdr:to>
    <xdr:pic>
      <xdr:nvPicPr>
        <xdr:cNvPr id="75" name="Subgraph-thehaiderimam"/>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38842950"/>
          <a:ext cx="723900" cy="476250"/>
        </a:xfrm>
        <a:prstGeom prst="rect">
          <a:avLst/>
        </a:prstGeom>
        <a:ln>
          <a:noFill/>
        </a:ln>
      </xdr:spPr>
    </xdr:pic>
    <xdr:clientData/>
  </xdr:twoCellAnchor>
  <xdr:twoCellAnchor editAs="oneCell">
    <xdr:from>
      <xdr:col>1</xdr:col>
      <xdr:colOff>28575</xdr:colOff>
      <xdr:row>76</xdr:row>
      <xdr:rowOff>28575</xdr:rowOff>
    </xdr:from>
    <xdr:to>
      <xdr:col>1</xdr:col>
      <xdr:colOff>752475</xdr:colOff>
      <xdr:row>76</xdr:row>
      <xdr:rowOff>504825</xdr:rowOff>
    </xdr:to>
    <xdr:pic>
      <xdr:nvPicPr>
        <xdr:cNvPr id="76" name="Subgraph-digitalhrtech"/>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39366825"/>
          <a:ext cx="723900" cy="476250"/>
        </a:xfrm>
        <a:prstGeom prst="rect">
          <a:avLst/>
        </a:prstGeom>
        <a:ln>
          <a:noFill/>
        </a:ln>
      </xdr:spPr>
    </xdr:pic>
    <xdr:clientData/>
  </xdr:twoCellAnchor>
  <xdr:twoCellAnchor editAs="oneCell">
    <xdr:from>
      <xdr:col>1</xdr:col>
      <xdr:colOff>28575</xdr:colOff>
      <xdr:row>77</xdr:row>
      <xdr:rowOff>28575</xdr:rowOff>
    </xdr:from>
    <xdr:to>
      <xdr:col>1</xdr:col>
      <xdr:colOff>752475</xdr:colOff>
      <xdr:row>77</xdr:row>
      <xdr:rowOff>504825</xdr:rowOff>
    </xdr:to>
    <xdr:pic>
      <xdr:nvPicPr>
        <xdr:cNvPr id="77" name="Subgraph-andrewmorrisuk"/>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39890700"/>
          <a:ext cx="723900" cy="476250"/>
        </a:xfrm>
        <a:prstGeom prst="rect">
          <a:avLst/>
        </a:prstGeom>
        <a:ln>
          <a:noFill/>
        </a:ln>
      </xdr:spPr>
    </xdr:pic>
    <xdr:clientData/>
  </xdr:twoCellAnchor>
  <xdr:twoCellAnchor editAs="oneCell">
    <xdr:from>
      <xdr:col>1</xdr:col>
      <xdr:colOff>28575</xdr:colOff>
      <xdr:row>78</xdr:row>
      <xdr:rowOff>28575</xdr:rowOff>
    </xdr:from>
    <xdr:to>
      <xdr:col>1</xdr:col>
      <xdr:colOff>752475</xdr:colOff>
      <xdr:row>78</xdr:row>
      <xdr:rowOff>504825</xdr:rowOff>
    </xdr:to>
    <xdr:pic>
      <xdr:nvPicPr>
        <xdr:cNvPr id="78" name="Subgraph-taoleadershipuk"/>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40414575"/>
          <a:ext cx="723900" cy="476250"/>
        </a:xfrm>
        <a:prstGeom prst="rect">
          <a:avLst/>
        </a:prstGeom>
        <a:ln>
          <a:noFill/>
        </a:ln>
      </xdr:spPr>
    </xdr:pic>
    <xdr:clientData/>
  </xdr:twoCellAnchor>
  <xdr:twoCellAnchor editAs="oneCell">
    <xdr:from>
      <xdr:col>1</xdr:col>
      <xdr:colOff>28575</xdr:colOff>
      <xdr:row>79</xdr:row>
      <xdr:rowOff>28575</xdr:rowOff>
    </xdr:from>
    <xdr:to>
      <xdr:col>1</xdr:col>
      <xdr:colOff>752475</xdr:colOff>
      <xdr:row>79</xdr:row>
      <xdr:rowOff>504825</xdr:rowOff>
    </xdr:to>
    <xdr:pic>
      <xdr:nvPicPr>
        <xdr:cNvPr id="79" name="Subgraph-vanguardsw"/>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638175" y="40938450"/>
          <a:ext cx="723900" cy="476250"/>
        </a:xfrm>
        <a:prstGeom prst="rect">
          <a:avLst/>
        </a:prstGeom>
        <a:ln>
          <a:noFill/>
        </a:ln>
      </xdr:spPr>
    </xdr:pic>
    <xdr:clientData/>
  </xdr:twoCellAnchor>
  <xdr:twoCellAnchor editAs="oneCell">
    <xdr:from>
      <xdr:col>1</xdr:col>
      <xdr:colOff>28575</xdr:colOff>
      <xdr:row>80</xdr:row>
      <xdr:rowOff>28575</xdr:rowOff>
    </xdr:from>
    <xdr:to>
      <xdr:col>1</xdr:col>
      <xdr:colOff>752475</xdr:colOff>
      <xdr:row>80</xdr:row>
      <xdr:rowOff>504825</xdr:rowOff>
    </xdr:to>
    <xdr:pic>
      <xdr:nvPicPr>
        <xdr:cNvPr id="80" name="Subgraph-sappartneredge"/>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41462325"/>
          <a:ext cx="723900" cy="476250"/>
        </a:xfrm>
        <a:prstGeom prst="rect">
          <a:avLst/>
        </a:prstGeom>
        <a:ln>
          <a:noFill/>
        </a:ln>
      </xdr:spPr>
    </xdr:pic>
    <xdr:clientData/>
  </xdr:twoCellAnchor>
  <xdr:twoCellAnchor editAs="oneCell">
    <xdr:from>
      <xdr:col>1</xdr:col>
      <xdr:colOff>28575</xdr:colOff>
      <xdr:row>81</xdr:row>
      <xdr:rowOff>28575</xdr:rowOff>
    </xdr:from>
    <xdr:to>
      <xdr:col>1</xdr:col>
      <xdr:colOff>752475</xdr:colOff>
      <xdr:row>81</xdr:row>
      <xdr:rowOff>504825</xdr:rowOff>
    </xdr:to>
    <xdr:pic>
      <xdr:nvPicPr>
        <xdr:cNvPr id="81" name="Subgraph-ronald_vanloon"/>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638175" y="41986200"/>
          <a:ext cx="723900" cy="476250"/>
        </a:xfrm>
        <a:prstGeom prst="rect">
          <a:avLst/>
        </a:prstGeom>
        <a:ln>
          <a:noFill/>
        </a:ln>
      </xdr:spPr>
    </xdr:pic>
    <xdr:clientData/>
  </xdr:twoCellAnchor>
  <xdr:twoCellAnchor editAs="oneCell">
    <xdr:from>
      <xdr:col>1</xdr:col>
      <xdr:colOff>28575</xdr:colOff>
      <xdr:row>82</xdr:row>
      <xdr:rowOff>28575</xdr:rowOff>
    </xdr:from>
    <xdr:to>
      <xdr:col>1</xdr:col>
      <xdr:colOff>752475</xdr:colOff>
      <xdr:row>82</xdr:row>
      <xdr:rowOff>504825</xdr:rowOff>
    </xdr:to>
    <xdr:pic>
      <xdr:nvPicPr>
        <xdr:cNvPr id="82" name="Subgraph-uottawainclu"/>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638175" y="42510075"/>
          <a:ext cx="723900" cy="476250"/>
        </a:xfrm>
        <a:prstGeom prst="rect">
          <a:avLst/>
        </a:prstGeom>
        <a:ln>
          <a:noFill/>
        </a:ln>
      </xdr:spPr>
    </xdr:pic>
    <xdr:clientData/>
  </xdr:twoCellAnchor>
  <xdr:twoCellAnchor editAs="oneCell">
    <xdr:from>
      <xdr:col>1</xdr:col>
      <xdr:colOff>28575</xdr:colOff>
      <xdr:row>83</xdr:row>
      <xdr:rowOff>28575</xdr:rowOff>
    </xdr:from>
    <xdr:to>
      <xdr:col>1</xdr:col>
      <xdr:colOff>752475</xdr:colOff>
      <xdr:row>83</xdr:row>
      <xdr:rowOff>504825</xdr:rowOff>
    </xdr:to>
    <xdr:pic>
      <xdr:nvPicPr>
        <xdr:cNvPr id="83" name="Subgraph-chican3ry"/>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638175" y="43033950"/>
          <a:ext cx="723900" cy="476250"/>
        </a:xfrm>
        <a:prstGeom prst="rect">
          <a:avLst/>
        </a:prstGeom>
        <a:ln>
          <a:noFill/>
        </a:ln>
      </xdr:spPr>
    </xdr:pic>
    <xdr:clientData/>
  </xdr:twoCellAnchor>
  <xdr:twoCellAnchor editAs="oneCell">
    <xdr:from>
      <xdr:col>1</xdr:col>
      <xdr:colOff>28575</xdr:colOff>
      <xdr:row>84</xdr:row>
      <xdr:rowOff>28575</xdr:rowOff>
    </xdr:from>
    <xdr:to>
      <xdr:col>1</xdr:col>
      <xdr:colOff>752475</xdr:colOff>
      <xdr:row>84</xdr:row>
      <xdr:rowOff>504825</xdr:rowOff>
    </xdr:to>
    <xdr:pic>
      <xdr:nvPicPr>
        <xdr:cNvPr id="84" name="Subgraph-just_a_zuki"/>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638175" y="43557825"/>
          <a:ext cx="723900" cy="476250"/>
        </a:xfrm>
        <a:prstGeom prst="rect">
          <a:avLst/>
        </a:prstGeom>
        <a:ln>
          <a:noFill/>
        </a:ln>
      </xdr:spPr>
    </xdr:pic>
    <xdr:clientData/>
  </xdr:twoCellAnchor>
  <xdr:twoCellAnchor editAs="oneCell">
    <xdr:from>
      <xdr:col>1</xdr:col>
      <xdr:colOff>28575</xdr:colOff>
      <xdr:row>85</xdr:row>
      <xdr:rowOff>28575</xdr:rowOff>
    </xdr:from>
    <xdr:to>
      <xdr:col>1</xdr:col>
      <xdr:colOff>752475</xdr:colOff>
      <xdr:row>85</xdr:row>
      <xdr:rowOff>504825</xdr:rowOff>
    </xdr:to>
    <xdr:pic>
      <xdr:nvPicPr>
        <xdr:cNvPr id="85" name="Subgraph-harjas2519"/>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44081700"/>
          <a:ext cx="723900" cy="476250"/>
        </a:xfrm>
        <a:prstGeom prst="rect">
          <a:avLst/>
        </a:prstGeom>
        <a:ln>
          <a:noFill/>
        </a:ln>
      </xdr:spPr>
    </xdr:pic>
    <xdr:clientData/>
  </xdr:twoCellAnchor>
  <xdr:twoCellAnchor editAs="oneCell">
    <xdr:from>
      <xdr:col>1</xdr:col>
      <xdr:colOff>28575</xdr:colOff>
      <xdr:row>86</xdr:row>
      <xdr:rowOff>28575</xdr:rowOff>
    </xdr:from>
    <xdr:to>
      <xdr:col>1</xdr:col>
      <xdr:colOff>752475</xdr:colOff>
      <xdr:row>86</xdr:row>
      <xdr:rowOff>504825</xdr:rowOff>
    </xdr:to>
    <xdr:pic>
      <xdr:nvPicPr>
        <xdr:cNvPr id="86" name="Subgraph-victoria_victo3"/>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638175" y="44605575"/>
          <a:ext cx="723900" cy="476250"/>
        </a:xfrm>
        <a:prstGeom prst="rect">
          <a:avLst/>
        </a:prstGeom>
        <a:ln>
          <a:noFill/>
        </a:ln>
      </xdr:spPr>
    </xdr:pic>
    <xdr:clientData/>
  </xdr:twoCellAnchor>
  <xdr:twoCellAnchor editAs="oneCell">
    <xdr:from>
      <xdr:col>1</xdr:col>
      <xdr:colOff>28575</xdr:colOff>
      <xdr:row>87</xdr:row>
      <xdr:rowOff>28575</xdr:rowOff>
    </xdr:from>
    <xdr:to>
      <xdr:col>1</xdr:col>
      <xdr:colOff>752475</xdr:colOff>
      <xdr:row>87</xdr:row>
      <xdr:rowOff>504825</xdr:rowOff>
    </xdr:to>
    <xdr:pic>
      <xdr:nvPicPr>
        <xdr:cNvPr id="87" name="Subgraph-princeharfouche"/>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45129450"/>
          <a:ext cx="723900" cy="476250"/>
        </a:xfrm>
        <a:prstGeom prst="rect">
          <a:avLst/>
        </a:prstGeom>
        <a:ln>
          <a:noFill/>
        </a:ln>
      </xdr:spPr>
    </xdr:pic>
    <xdr:clientData/>
  </xdr:twoCellAnchor>
  <xdr:twoCellAnchor editAs="oneCell">
    <xdr:from>
      <xdr:col>1</xdr:col>
      <xdr:colOff>28575</xdr:colOff>
      <xdr:row>88</xdr:row>
      <xdr:rowOff>28575</xdr:rowOff>
    </xdr:from>
    <xdr:to>
      <xdr:col>1</xdr:col>
      <xdr:colOff>752475</xdr:colOff>
      <xdr:row>88</xdr:row>
      <xdr:rowOff>504825</xdr:rowOff>
    </xdr:to>
    <xdr:pic>
      <xdr:nvPicPr>
        <xdr:cNvPr id="88" name="Subgraph-womenofob"/>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45653325"/>
          <a:ext cx="723900" cy="476250"/>
        </a:xfrm>
        <a:prstGeom prst="rect">
          <a:avLst/>
        </a:prstGeom>
        <a:ln>
          <a:noFill/>
        </a:ln>
      </xdr:spPr>
    </xdr:pic>
    <xdr:clientData/>
  </xdr:twoCellAnchor>
  <xdr:twoCellAnchor editAs="oneCell">
    <xdr:from>
      <xdr:col>1</xdr:col>
      <xdr:colOff>28575</xdr:colOff>
      <xdr:row>89</xdr:row>
      <xdr:rowOff>28575</xdr:rowOff>
    </xdr:from>
    <xdr:to>
      <xdr:col>1</xdr:col>
      <xdr:colOff>752475</xdr:colOff>
      <xdr:row>89</xdr:row>
      <xdr:rowOff>504825</xdr:rowOff>
    </xdr:to>
    <xdr:pic>
      <xdr:nvPicPr>
        <xdr:cNvPr id="89" name="Subgraph-fhoro"/>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46177200"/>
          <a:ext cx="723900" cy="476250"/>
        </a:xfrm>
        <a:prstGeom prst="rect">
          <a:avLst/>
        </a:prstGeom>
        <a:ln>
          <a:noFill/>
        </a:ln>
      </xdr:spPr>
    </xdr:pic>
    <xdr:clientData/>
  </xdr:twoCellAnchor>
  <xdr:twoCellAnchor editAs="oneCell">
    <xdr:from>
      <xdr:col>1</xdr:col>
      <xdr:colOff>28575</xdr:colOff>
      <xdr:row>90</xdr:row>
      <xdr:rowOff>28575</xdr:rowOff>
    </xdr:from>
    <xdr:to>
      <xdr:col>1</xdr:col>
      <xdr:colOff>752475</xdr:colOff>
      <xdr:row>90</xdr:row>
      <xdr:rowOff>504825</xdr:rowOff>
    </xdr:to>
    <xdr:pic>
      <xdr:nvPicPr>
        <xdr:cNvPr id="90" name="Subgraph-cyberspaceafa"/>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46701075"/>
          <a:ext cx="723900" cy="476250"/>
        </a:xfrm>
        <a:prstGeom prst="rect">
          <a:avLst/>
        </a:prstGeom>
        <a:ln>
          <a:noFill/>
        </a:ln>
      </xdr:spPr>
    </xdr:pic>
    <xdr:clientData/>
  </xdr:twoCellAnchor>
  <xdr:twoCellAnchor editAs="oneCell">
    <xdr:from>
      <xdr:col>1</xdr:col>
      <xdr:colOff>28575</xdr:colOff>
      <xdr:row>91</xdr:row>
      <xdr:rowOff>28575</xdr:rowOff>
    </xdr:from>
    <xdr:to>
      <xdr:col>1</xdr:col>
      <xdr:colOff>752475</xdr:colOff>
      <xdr:row>91</xdr:row>
      <xdr:rowOff>504825</xdr:rowOff>
    </xdr:to>
    <xdr:pic>
      <xdr:nvPicPr>
        <xdr:cNvPr id="91" name="Subgraph-kelleyrecruiter"/>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47224950"/>
          <a:ext cx="723900" cy="476250"/>
        </a:xfrm>
        <a:prstGeom prst="rect">
          <a:avLst/>
        </a:prstGeom>
        <a:ln>
          <a:noFill/>
        </a:ln>
      </xdr:spPr>
    </xdr:pic>
    <xdr:clientData/>
  </xdr:twoCellAnchor>
  <xdr:twoCellAnchor editAs="oneCell">
    <xdr:from>
      <xdr:col>1</xdr:col>
      <xdr:colOff>28575</xdr:colOff>
      <xdr:row>92</xdr:row>
      <xdr:rowOff>28575</xdr:rowOff>
    </xdr:from>
    <xdr:to>
      <xdr:col>1</xdr:col>
      <xdr:colOff>752475</xdr:colOff>
      <xdr:row>92</xdr:row>
      <xdr:rowOff>504825</xdr:rowOff>
    </xdr:to>
    <xdr:pic>
      <xdr:nvPicPr>
        <xdr:cNvPr id="92" name="Subgraph-idealoutcome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47748825"/>
          <a:ext cx="723900" cy="476250"/>
        </a:xfrm>
        <a:prstGeom prst="rect">
          <a:avLst/>
        </a:prstGeom>
        <a:ln>
          <a:noFill/>
        </a:ln>
      </xdr:spPr>
    </xdr:pic>
    <xdr:clientData/>
  </xdr:twoCellAnchor>
  <xdr:twoCellAnchor editAs="oneCell">
    <xdr:from>
      <xdr:col>1</xdr:col>
      <xdr:colOff>28575</xdr:colOff>
      <xdr:row>93</xdr:row>
      <xdr:rowOff>28575</xdr:rowOff>
    </xdr:from>
    <xdr:to>
      <xdr:col>1</xdr:col>
      <xdr:colOff>752475</xdr:colOff>
      <xdr:row>93</xdr:row>
      <xdr:rowOff>504825</xdr:rowOff>
    </xdr:to>
    <xdr:pic>
      <xdr:nvPicPr>
        <xdr:cNvPr id="93" name="Subgraph-jeannekerr"/>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48272700"/>
          <a:ext cx="723900" cy="476250"/>
        </a:xfrm>
        <a:prstGeom prst="rect">
          <a:avLst/>
        </a:prstGeom>
        <a:ln>
          <a:noFill/>
        </a:ln>
      </xdr:spPr>
    </xdr:pic>
    <xdr:clientData/>
  </xdr:twoCellAnchor>
  <xdr:twoCellAnchor editAs="oneCell">
    <xdr:from>
      <xdr:col>1</xdr:col>
      <xdr:colOff>28575</xdr:colOff>
      <xdr:row>94</xdr:row>
      <xdr:rowOff>28575</xdr:rowOff>
    </xdr:from>
    <xdr:to>
      <xdr:col>1</xdr:col>
      <xdr:colOff>752475</xdr:colOff>
      <xdr:row>94</xdr:row>
      <xdr:rowOff>504825</xdr:rowOff>
    </xdr:to>
    <xdr:pic>
      <xdr:nvPicPr>
        <xdr:cNvPr id="94" name="Subgraph-s_divinorum"/>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48796575"/>
          <a:ext cx="723900" cy="476250"/>
        </a:xfrm>
        <a:prstGeom prst="rect">
          <a:avLst/>
        </a:prstGeom>
        <a:ln>
          <a:noFill/>
        </a:ln>
      </xdr:spPr>
    </xdr:pic>
    <xdr:clientData/>
  </xdr:twoCellAnchor>
  <xdr:twoCellAnchor editAs="oneCell">
    <xdr:from>
      <xdr:col>1</xdr:col>
      <xdr:colOff>28575</xdr:colOff>
      <xdr:row>95</xdr:row>
      <xdr:rowOff>28575</xdr:rowOff>
    </xdr:from>
    <xdr:to>
      <xdr:col>1</xdr:col>
      <xdr:colOff>752475</xdr:colOff>
      <xdr:row>95</xdr:row>
      <xdr:rowOff>504825</xdr:rowOff>
    </xdr:to>
    <xdr:pic>
      <xdr:nvPicPr>
        <xdr:cNvPr id="95" name="Subgraph-ssdp"/>
        <xdr:cNvPicPr preferRelativeResize="1">
          <a:picLocks noChangeAspect="0"/>
        </xdr:cNvPicPr>
      </xdr:nvPicPr>
      <xdr:blipFill>
        <a:blip r:embed="rId58">
          <a:extLst>
            <a:ext uri="{28A0092B-C50C-407E-A947-70E740481C1C}">
              <a14:useLocalDpi xmlns:a14="http://schemas.microsoft.com/office/drawing/2010/main" val="0"/>
            </a:ext>
          </a:extLst>
        </a:blip>
        <a:stretch>
          <a:fillRect/>
        </a:stretch>
      </xdr:blipFill>
      <xdr:spPr>
        <a:xfrm>
          <a:off x="638175" y="49320450"/>
          <a:ext cx="723900" cy="476250"/>
        </a:xfrm>
        <a:prstGeom prst="rect">
          <a:avLst/>
        </a:prstGeom>
        <a:ln>
          <a:noFill/>
        </a:ln>
      </xdr:spPr>
    </xdr:pic>
    <xdr:clientData/>
  </xdr:twoCellAnchor>
  <xdr:twoCellAnchor editAs="oneCell">
    <xdr:from>
      <xdr:col>1</xdr:col>
      <xdr:colOff>28575</xdr:colOff>
      <xdr:row>96</xdr:row>
      <xdr:rowOff>28575</xdr:rowOff>
    </xdr:from>
    <xdr:to>
      <xdr:col>1</xdr:col>
      <xdr:colOff>752475</xdr:colOff>
      <xdr:row>96</xdr:row>
      <xdr:rowOff>504825</xdr:rowOff>
    </xdr:to>
    <xdr:pic>
      <xdr:nvPicPr>
        <xdr:cNvPr id="96" name="Subgraph-matthewfsmith"/>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49844325"/>
          <a:ext cx="723900" cy="476250"/>
        </a:xfrm>
        <a:prstGeom prst="rect">
          <a:avLst/>
        </a:prstGeom>
        <a:ln>
          <a:noFill/>
        </a:ln>
      </xdr:spPr>
    </xdr:pic>
    <xdr:clientData/>
  </xdr:twoCellAnchor>
  <xdr:twoCellAnchor editAs="oneCell">
    <xdr:from>
      <xdr:col>1</xdr:col>
      <xdr:colOff>28575</xdr:colOff>
      <xdr:row>97</xdr:row>
      <xdr:rowOff>28575</xdr:rowOff>
    </xdr:from>
    <xdr:to>
      <xdr:col>1</xdr:col>
      <xdr:colOff>752475</xdr:colOff>
      <xdr:row>97</xdr:row>
      <xdr:rowOff>504825</xdr:rowOff>
    </xdr:to>
    <xdr:pic>
      <xdr:nvPicPr>
        <xdr:cNvPr id="97" name="Subgraph-bencosmef"/>
        <xdr:cNvPicPr preferRelativeResize="1">
          <a:picLocks noChangeAspect="0"/>
        </xdr:cNvPicPr>
      </xdr:nvPicPr>
      <xdr:blipFill>
        <a:blip r:embed="rId59">
          <a:extLst>
            <a:ext uri="{28A0092B-C50C-407E-A947-70E740481C1C}">
              <a14:useLocalDpi xmlns:a14="http://schemas.microsoft.com/office/drawing/2010/main" val="0"/>
            </a:ext>
          </a:extLst>
        </a:blip>
        <a:stretch>
          <a:fillRect/>
        </a:stretch>
      </xdr:blipFill>
      <xdr:spPr>
        <a:xfrm>
          <a:off x="638175" y="50368200"/>
          <a:ext cx="723900" cy="476250"/>
        </a:xfrm>
        <a:prstGeom prst="rect">
          <a:avLst/>
        </a:prstGeom>
        <a:ln>
          <a:noFill/>
        </a:ln>
      </xdr:spPr>
    </xdr:pic>
    <xdr:clientData/>
  </xdr:twoCellAnchor>
  <xdr:twoCellAnchor editAs="oneCell">
    <xdr:from>
      <xdr:col>1</xdr:col>
      <xdr:colOff>28575</xdr:colOff>
      <xdr:row>98</xdr:row>
      <xdr:rowOff>28575</xdr:rowOff>
    </xdr:from>
    <xdr:to>
      <xdr:col>1</xdr:col>
      <xdr:colOff>752475</xdr:colOff>
      <xdr:row>98</xdr:row>
      <xdr:rowOff>504825</xdr:rowOff>
    </xdr:to>
    <xdr:pic>
      <xdr:nvPicPr>
        <xdr:cNvPr id="98" name="Subgraph-porridgeisgood"/>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50892075"/>
          <a:ext cx="723900" cy="476250"/>
        </a:xfrm>
        <a:prstGeom prst="rect">
          <a:avLst/>
        </a:prstGeom>
        <a:ln>
          <a:noFill/>
        </a:ln>
      </xdr:spPr>
    </xdr:pic>
    <xdr:clientData/>
  </xdr:twoCellAnchor>
  <xdr:twoCellAnchor editAs="oneCell">
    <xdr:from>
      <xdr:col>1</xdr:col>
      <xdr:colOff>28575</xdr:colOff>
      <xdr:row>99</xdr:row>
      <xdr:rowOff>28575</xdr:rowOff>
    </xdr:from>
    <xdr:to>
      <xdr:col>1</xdr:col>
      <xdr:colOff>752475</xdr:colOff>
      <xdr:row>99</xdr:row>
      <xdr:rowOff>504825</xdr:rowOff>
    </xdr:to>
    <xdr:pic>
      <xdr:nvPicPr>
        <xdr:cNvPr id="99" name="Subgraph-finance___jobs"/>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1415950"/>
          <a:ext cx="723900" cy="476250"/>
        </a:xfrm>
        <a:prstGeom prst="rect">
          <a:avLst/>
        </a:prstGeom>
        <a:ln>
          <a:noFill/>
        </a:ln>
      </xdr:spPr>
    </xdr:pic>
    <xdr:clientData/>
  </xdr:twoCellAnchor>
  <xdr:twoCellAnchor editAs="oneCell">
    <xdr:from>
      <xdr:col>1</xdr:col>
      <xdr:colOff>28575</xdr:colOff>
      <xdr:row>100</xdr:row>
      <xdr:rowOff>28575</xdr:rowOff>
    </xdr:from>
    <xdr:to>
      <xdr:col>1</xdr:col>
      <xdr:colOff>752475</xdr:colOff>
      <xdr:row>100</xdr:row>
      <xdr:rowOff>504825</xdr:rowOff>
    </xdr:to>
    <xdr:pic>
      <xdr:nvPicPr>
        <xdr:cNvPr id="100" name="Subgraph-faisal_thar"/>
        <xdr:cNvPicPr preferRelativeResize="1">
          <a:picLocks noChangeAspect="0"/>
        </xdr:cNvPicPr>
      </xdr:nvPicPr>
      <xdr:blipFill>
        <a:blip r:embed="rId60">
          <a:extLst>
            <a:ext uri="{28A0092B-C50C-407E-A947-70E740481C1C}">
              <a14:useLocalDpi xmlns:a14="http://schemas.microsoft.com/office/drawing/2010/main" val="0"/>
            </a:ext>
          </a:extLst>
        </a:blip>
        <a:stretch>
          <a:fillRect/>
        </a:stretch>
      </xdr:blipFill>
      <xdr:spPr>
        <a:xfrm>
          <a:off x="638175" y="51939825"/>
          <a:ext cx="723900" cy="476250"/>
        </a:xfrm>
        <a:prstGeom prst="rect">
          <a:avLst/>
        </a:prstGeom>
        <a:ln>
          <a:noFill/>
        </a:ln>
      </xdr:spPr>
    </xdr:pic>
    <xdr:clientData/>
  </xdr:twoCellAnchor>
  <xdr:twoCellAnchor editAs="oneCell">
    <xdr:from>
      <xdr:col>1</xdr:col>
      <xdr:colOff>28575</xdr:colOff>
      <xdr:row>101</xdr:row>
      <xdr:rowOff>28575</xdr:rowOff>
    </xdr:from>
    <xdr:to>
      <xdr:col>1</xdr:col>
      <xdr:colOff>752475</xdr:colOff>
      <xdr:row>101</xdr:row>
      <xdr:rowOff>504825</xdr:rowOff>
    </xdr:to>
    <xdr:pic>
      <xdr:nvPicPr>
        <xdr:cNvPr id="101" name="Subgraph-statedept"/>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52463700"/>
          <a:ext cx="723900" cy="476250"/>
        </a:xfrm>
        <a:prstGeom prst="rect">
          <a:avLst/>
        </a:prstGeom>
        <a:ln>
          <a:noFill/>
        </a:ln>
      </xdr:spPr>
    </xdr:pic>
    <xdr:clientData/>
  </xdr:twoCellAnchor>
  <xdr:twoCellAnchor editAs="oneCell">
    <xdr:from>
      <xdr:col>1</xdr:col>
      <xdr:colOff>28575</xdr:colOff>
      <xdr:row>102</xdr:row>
      <xdr:rowOff>28575</xdr:rowOff>
    </xdr:from>
    <xdr:to>
      <xdr:col>1</xdr:col>
      <xdr:colOff>752475</xdr:colOff>
      <xdr:row>102</xdr:row>
      <xdr:rowOff>504825</xdr:rowOff>
    </xdr:to>
    <xdr:pic>
      <xdr:nvPicPr>
        <xdr:cNvPr id="102" name="Subgraph-cnn"/>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52987575"/>
          <a:ext cx="723900" cy="476250"/>
        </a:xfrm>
        <a:prstGeom prst="rect">
          <a:avLst/>
        </a:prstGeom>
        <a:ln>
          <a:noFill/>
        </a:ln>
      </xdr:spPr>
    </xdr:pic>
    <xdr:clientData/>
  </xdr:twoCellAnchor>
  <xdr:twoCellAnchor editAs="oneCell">
    <xdr:from>
      <xdr:col>1</xdr:col>
      <xdr:colOff>28575</xdr:colOff>
      <xdr:row>103</xdr:row>
      <xdr:rowOff>28575</xdr:rowOff>
    </xdr:from>
    <xdr:to>
      <xdr:col>1</xdr:col>
      <xdr:colOff>752475</xdr:colOff>
      <xdr:row>103</xdr:row>
      <xdr:rowOff>504825</xdr:rowOff>
    </xdr:to>
    <xdr:pic>
      <xdr:nvPicPr>
        <xdr:cNvPr id="103" name="Subgraph-ajws"/>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53511450"/>
          <a:ext cx="723900" cy="476250"/>
        </a:xfrm>
        <a:prstGeom prst="rect">
          <a:avLst/>
        </a:prstGeom>
        <a:ln>
          <a:noFill/>
        </a:ln>
      </xdr:spPr>
    </xdr:pic>
    <xdr:clientData/>
  </xdr:twoCellAnchor>
  <xdr:twoCellAnchor editAs="oneCell">
    <xdr:from>
      <xdr:col>1</xdr:col>
      <xdr:colOff>28575</xdr:colOff>
      <xdr:row>104</xdr:row>
      <xdr:rowOff>28575</xdr:rowOff>
    </xdr:from>
    <xdr:to>
      <xdr:col>1</xdr:col>
      <xdr:colOff>752475</xdr:colOff>
      <xdr:row>104</xdr:row>
      <xdr:rowOff>504825</xdr:rowOff>
    </xdr:to>
    <xdr:pic>
      <xdr:nvPicPr>
        <xdr:cNvPr id="104" name="Subgraph-wowbiztribe"/>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4035325"/>
          <a:ext cx="723900" cy="476250"/>
        </a:xfrm>
        <a:prstGeom prst="rect">
          <a:avLst/>
        </a:prstGeom>
        <a:ln>
          <a:noFill/>
        </a:ln>
      </xdr:spPr>
    </xdr:pic>
    <xdr:clientData/>
  </xdr:twoCellAnchor>
  <xdr:twoCellAnchor editAs="oneCell">
    <xdr:from>
      <xdr:col>1</xdr:col>
      <xdr:colOff>28575</xdr:colOff>
      <xdr:row>105</xdr:row>
      <xdr:rowOff>28575</xdr:rowOff>
    </xdr:from>
    <xdr:to>
      <xdr:col>1</xdr:col>
      <xdr:colOff>752475</xdr:colOff>
      <xdr:row>105</xdr:row>
      <xdr:rowOff>504825</xdr:rowOff>
    </xdr:to>
    <xdr:pic>
      <xdr:nvPicPr>
        <xdr:cNvPr id="105" name="Subgraph-mir_sidiquee"/>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54559200"/>
          <a:ext cx="723900" cy="476250"/>
        </a:xfrm>
        <a:prstGeom prst="rect">
          <a:avLst/>
        </a:prstGeom>
        <a:ln>
          <a:noFill/>
        </a:ln>
      </xdr:spPr>
    </xdr:pic>
    <xdr:clientData/>
  </xdr:twoCellAnchor>
  <xdr:twoCellAnchor editAs="oneCell">
    <xdr:from>
      <xdr:col>1</xdr:col>
      <xdr:colOff>28575</xdr:colOff>
      <xdr:row>106</xdr:row>
      <xdr:rowOff>28575</xdr:rowOff>
    </xdr:from>
    <xdr:to>
      <xdr:col>1</xdr:col>
      <xdr:colOff>752475</xdr:colOff>
      <xdr:row>106</xdr:row>
      <xdr:rowOff>504825</xdr:rowOff>
    </xdr:to>
    <xdr:pic>
      <xdr:nvPicPr>
        <xdr:cNvPr id="106" name="Subgraph-huqimrul"/>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55083075"/>
          <a:ext cx="723900" cy="476250"/>
        </a:xfrm>
        <a:prstGeom prst="rect">
          <a:avLst/>
        </a:prstGeom>
        <a:ln>
          <a:noFill/>
        </a:ln>
      </xdr:spPr>
    </xdr:pic>
    <xdr:clientData/>
  </xdr:twoCellAnchor>
  <xdr:twoCellAnchor editAs="oneCell">
    <xdr:from>
      <xdr:col>1</xdr:col>
      <xdr:colOff>28575</xdr:colOff>
      <xdr:row>107</xdr:row>
      <xdr:rowOff>28575</xdr:rowOff>
    </xdr:from>
    <xdr:to>
      <xdr:col>1</xdr:col>
      <xdr:colOff>752475</xdr:colOff>
      <xdr:row>107</xdr:row>
      <xdr:rowOff>504825</xdr:rowOff>
    </xdr:to>
    <xdr:pic>
      <xdr:nvPicPr>
        <xdr:cNvPr id="107" name="Subgraph-foxgrrl"/>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55606950"/>
          <a:ext cx="723900" cy="476250"/>
        </a:xfrm>
        <a:prstGeom prst="rect">
          <a:avLst/>
        </a:prstGeom>
        <a:ln>
          <a:noFill/>
        </a:ln>
      </xdr:spPr>
    </xdr:pic>
    <xdr:clientData/>
  </xdr:twoCellAnchor>
  <xdr:twoCellAnchor editAs="oneCell">
    <xdr:from>
      <xdr:col>1</xdr:col>
      <xdr:colOff>28575</xdr:colOff>
      <xdr:row>108</xdr:row>
      <xdr:rowOff>28575</xdr:rowOff>
    </xdr:from>
    <xdr:to>
      <xdr:col>1</xdr:col>
      <xdr:colOff>752475</xdr:colOff>
      <xdr:row>108</xdr:row>
      <xdr:rowOff>504825</xdr:rowOff>
    </xdr:to>
    <xdr:pic>
      <xdr:nvPicPr>
        <xdr:cNvPr id="108" name="Subgraph-deloitteinsight"/>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56130825"/>
          <a:ext cx="723900" cy="476250"/>
        </a:xfrm>
        <a:prstGeom prst="rect">
          <a:avLst/>
        </a:prstGeom>
        <a:ln>
          <a:noFill/>
        </a:ln>
      </xdr:spPr>
    </xdr:pic>
    <xdr:clientData/>
  </xdr:twoCellAnchor>
  <xdr:twoCellAnchor editAs="oneCell">
    <xdr:from>
      <xdr:col>1</xdr:col>
      <xdr:colOff>28575</xdr:colOff>
      <xdr:row>109</xdr:row>
      <xdr:rowOff>28575</xdr:rowOff>
    </xdr:from>
    <xdr:to>
      <xdr:col>1</xdr:col>
      <xdr:colOff>752475</xdr:colOff>
      <xdr:row>109</xdr:row>
      <xdr:rowOff>504825</xdr:rowOff>
    </xdr:to>
    <xdr:pic>
      <xdr:nvPicPr>
        <xdr:cNvPr id="109" name="Subgraph-khanarakanie"/>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6654700"/>
          <a:ext cx="723900" cy="476250"/>
        </a:xfrm>
        <a:prstGeom prst="rect">
          <a:avLst/>
        </a:prstGeom>
        <a:ln>
          <a:noFill/>
        </a:ln>
      </xdr:spPr>
    </xdr:pic>
    <xdr:clientData/>
  </xdr:twoCellAnchor>
  <xdr:twoCellAnchor editAs="oneCell">
    <xdr:from>
      <xdr:col>1</xdr:col>
      <xdr:colOff>28575</xdr:colOff>
      <xdr:row>110</xdr:row>
      <xdr:rowOff>28575</xdr:rowOff>
    </xdr:from>
    <xdr:to>
      <xdr:col>1</xdr:col>
      <xdr:colOff>752475</xdr:colOff>
      <xdr:row>110</xdr:row>
      <xdr:rowOff>504825</xdr:rowOff>
    </xdr:to>
    <xdr:pic>
      <xdr:nvPicPr>
        <xdr:cNvPr id="110" name="Subgraph-hash2ash420__"/>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57178575"/>
          <a:ext cx="723900" cy="476250"/>
        </a:xfrm>
        <a:prstGeom prst="rect">
          <a:avLst/>
        </a:prstGeom>
        <a:ln>
          <a:noFill/>
        </a:ln>
      </xdr:spPr>
    </xdr:pic>
    <xdr:clientData/>
  </xdr:twoCellAnchor>
  <xdr:twoCellAnchor editAs="oneCell">
    <xdr:from>
      <xdr:col>1</xdr:col>
      <xdr:colOff>28575</xdr:colOff>
      <xdr:row>111</xdr:row>
      <xdr:rowOff>28575</xdr:rowOff>
    </xdr:from>
    <xdr:to>
      <xdr:col>1</xdr:col>
      <xdr:colOff>752475</xdr:colOff>
      <xdr:row>111</xdr:row>
      <xdr:rowOff>504825</xdr:rowOff>
    </xdr:to>
    <xdr:pic>
      <xdr:nvPicPr>
        <xdr:cNvPr id="111" name="Subgraph-xrpscan"/>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638175" y="57702450"/>
          <a:ext cx="723900" cy="476250"/>
        </a:xfrm>
        <a:prstGeom prst="rect">
          <a:avLst/>
        </a:prstGeom>
        <a:ln>
          <a:noFill/>
        </a:ln>
      </xdr:spPr>
    </xdr:pic>
    <xdr:clientData/>
  </xdr:twoCellAnchor>
  <xdr:twoCellAnchor editAs="oneCell">
    <xdr:from>
      <xdr:col>1</xdr:col>
      <xdr:colOff>28575</xdr:colOff>
      <xdr:row>112</xdr:row>
      <xdr:rowOff>28575</xdr:rowOff>
    </xdr:from>
    <xdr:to>
      <xdr:col>1</xdr:col>
      <xdr:colOff>752475</xdr:colOff>
      <xdr:row>112</xdr:row>
      <xdr:rowOff>504825</xdr:rowOff>
    </xdr:to>
    <xdr:pic>
      <xdr:nvPicPr>
        <xdr:cNvPr id="112" name="Subgraph-bithomp"/>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58226325"/>
          <a:ext cx="723900" cy="476250"/>
        </a:xfrm>
        <a:prstGeom prst="rect">
          <a:avLst/>
        </a:prstGeom>
        <a:ln>
          <a:noFill/>
        </a:ln>
      </xdr:spPr>
    </xdr:pic>
    <xdr:clientData/>
  </xdr:twoCellAnchor>
  <xdr:twoCellAnchor editAs="oneCell">
    <xdr:from>
      <xdr:col>1</xdr:col>
      <xdr:colOff>28575</xdr:colOff>
      <xdr:row>113</xdr:row>
      <xdr:rowOff>28575</xdr:rowOff>
    </xdr:from>
    <xdr:to>
      <xdr:col>1</xdr:col>
      <xdr:colOff>752475</xdr:colOff>
      <xdr:row>113</xdr:row>
      <xdr:rowOff>504825</xdr:rowOff>
    </xdr:to>
    <xdr:pic>
      <xdr:nvPicPr>
        <xdr:cNvPr id="113" name="Subgraph-xrplstats"/>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58750200"/>
          <a:ext cx="723900" cy="476250"/>
        </a:xfrm>
        <a:prstGeom prst="rect">
          <a:avLst/>
        </a:prstGeom>
        <a:ln>
          <a:noFill/>
        </a:ln>
      </xdr:spPr>
    </xdr:pic>
    <xdr:clientData/>
  </xdr:twoCellAnchor>
  <xdr:twoCellAnchor editAs="oneCell">
    <xdr:from>
      <xdr:col>1</xdr:col>
      <xdr:colOff>28575</xdr:colOff>
      <xdr:row>114</xdr:row>
      <xdr:rowOff>28575</xdr:rowOff>
    </xdr:from>
    <xdr:to>
      <xdr:col>1</xdr:col>
      <xdr:colOff>752475</xdr:colOff>
      <xdr:row>114</xdr:row>
      <xdr:rowOff>504825</xdr:rowOff>
    </xdr:to>
    <xdr:pic>
      <xdr:nvPicPr>
        <xdr:cNvPr id="114" name="Subgraph-rabbitkickclub"/>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638175" y="59274075"/>
          <a:ext cx="723900" cy="476250"/>
        </a:xfrm>
        <a:prstGeom prst="rect">
          <a:avLst/>
        </a:prstGeom>
        <a:ln>
          <a:noFill/>
        </a:ln>
      </xdr:spPr>
    </xdr:pic>
    <xdr:clientData/>
  </xdr:twoCellAnchor>
  <xdr:twoCellAnchor editAs="oneCell">
    <xdr:from>
      <xdr:col>1</xdr:col>
      <xdr:colOff>28575</xdr:colOff>
      <xdr:row>115</xdr:row>
      <xdr:rowOff>28575</xdr:rowOff>
    </xdr:from>
    <xdr:to>
      <xdr:col>1</xdr:col>
      <xdr:colOff>752475</xdr:colOff>
      <xdr:row>115</xdr:row>
      <xdr:rowOff>504825</xdr:rowOff>
    </xdr:to>
    <xdr:pic>
      <xdr:nvPicPr>
        <xdr:cNvPr id="115" name="Subgraph-nbougalis"/>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59797950"/>
          <a:ext cx="723900" cy="476250"/>
        </a:xfrm>
        <a:prstGeom prst="rect">
          <a:avLst/>
        </a:prstGeom>
        <a:ln>
          <a:noFill/>
        </a:ln>
      </xdr:spPr>
    </xdr:pic>
    <xdr:clientData/>
  </xdr:twoCellAnchor>
  <xdr:twoCellAnchor editAs="oneCell">
    <xdr:from>
      <xdr:col>1</xdr:col>
      <xdr:colOff>28575</xdr:colOff>
      <xdr:row>116</xdr:row>
      <xdr:rowOff>28575</xdr:rowOff>
    </xdr:from>
    <xdr:to>
      <xdr:col>1</xdr:col>
      <xdr:colOff>752475</xdr:colOff>
      <xdr:row>116</xdr:row>
      <xdr:rowOff>504825</xdr:rowOff>
    </xdr:to>
    <xdr:pic>
      <xdr:nvPicPr>
        <xdr:cNvPr id="116" name="Subgraph-ripple"/>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60321825"/>
          <a:ext cx="723900" cy="476250"/>
        </a:xfrm>
        <a:prstGeom prst="rect">
          <a:avLst/>
        </a:prstGeom>
        <a:ln>
          <a:noFill/>
        </a:ln>
      </xdr:spPr>
    </xdr:pic>
    <xdr:clientData/>
  </xdr:twoCellAnchor>
  <xdr:twoCellAnchor editAs="oneCell">
    <xdr:from>
      <xdr:col>1</xdr:col>
      <xdr:colOff>28575</xdr:colOff>
      <xdr:row>117</xdr:row>
      <xdr:rowOff>28575</xdr:rowOff>
    </xdr:from>
    <xdr:to>
      <xdr:col>1</xdr:col>
      <xdr:colOff>752475</xdr:colOff>
      <xdr:row>117</xdr:row>
      <xdr:rowOff>504825</xdr:rowOff>
    </xdr:to>
    <xdr:pic>
      <xdr:nvPicPr>
        <xdr:cNvPr id="117" name="Subgraph-kompany"/>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60845700"/>
          <a:ext cx="723900" cy="476250"/>
        </a:xfrm>
        <a:prstGeom prst="rect">
          <a:avLst/>
        </a:prstGeom>
        <a:ln>
          <a:noFill/>
        </a:ln>
      </xdr:spPr>
    </xdr:pic>
    <xdr:clientData/>
  </xdr:twoCellAnchor>
  <xdr:twoCellAnchor editAs="oneCell">
    <xdr:from>
      <xdr:col>1</xdr:col>
      <xdr:colOff>28575</xdr:colOff>
      <xdr:row>118</xdr:row>
      <xdr:rowOff>28575</xdr:rowOff>
    </xdr:from>
    <xdr:to>
      <xdr:col>1</xdr:col>
      <xdr:colOff>752475</xdr:colOff>
      <xdr:row>118</xdr:row>
      <xdr:rowOff>504825</xdr:rowOff>
    </xdr:to>
    <xdr:pic>
      <xdr:nvPicPr>
        <xdr:cNvPr id="118" name="Subgraph-xrpcenter"/>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61369575"/>
          <a:ext cx="723900" cy="476250"/>
        </a:xfrm>
        <a:prstGeom prst="rect">
          <a:avLst/>
        </a:prstGeom>
        <a:ln>
          <a:noFill/>
        </a:ln>
      </xdr:spPr>
    </xdr:pic>
    <xdr:clientData/>
  </xdr:twoCellAnchor>
  <xdr:twoCellAnchor editAs="oneCell">
    <xdr:from>
      <xdr:col>1</xdr:col>
      <xdr:colOff>28575</xdr:colOff>
      <xdr:row>119</xdr:row>
      <xdr:rowOff>28575</xdr:rowOff>
    </xdr:from>
    <xdr:to>
      <xdr:col>1</xdr:col>
      <xdr:colOff>752475</xdr:colOff>
      <xdr:row>119</xdr:row>
      <xdr:rowOff>504825</xdr:rowOff>
    </xdr:to>
    <xdr:pic>
      <xdr:nvPicPr>
        <xdr:cNvPr id="119" name="Subgraph-alloynetworks"/>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61893450"/>
          <a:ext cx="723900" cy="476250"/>
        </a:xfrm>
        <a:prstGeom prst="rect">
          <a:avLst/>
        </a:prstGeom>
        <a:ln>
          <a:noFill/>
        </a:ln>
      </xdr:spPr>
    </xdr:pic>
    <xdr:clientData/>
  </xdr:twoCellAnchor>
  <xdr:twoCellAnchor editAs="oneCell">
    <xdr:from>
      <xdr:col>1</xdr:col>
      <xdr:colOff>28575</xdr:colOff>
      <xdr:row>120</xdr:row>
      <xdr:rowOff>28575</xdr:rowOff>
    </xdr:from>
    <xdr:to>
      <xdr:col>1</xdr:col>
      <xdr:colOff>752475</xdr:colOff>
      <xdr:row>120</xdr:row>
      <xdr:rowOff>504825</xdr:rowOff>
    </xdr:to>
    <xdr:pic>
      <xdr:nvPicPr>
        <xdr:cNvPr id="120" name="Subgraph-cjecraela"/>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62417325"/>
          <a:ext cx="723900" cy="476250"/>
        </a:xfrm>
        <a:prstGeom prst="rect">
          <a:avLst/>
        </a:prstGeom>
        <a:ln>
          <a:noFill/>
        </a:ln>
      </xdr:spPr>
    </xdr:pic>
    <xdr:clientData/>
  </xdr:twoCellAnchor>
  <xdr:twoCellAnchor editAs="oneCell">
    <xdr:from>
      <xdr:col>1</xdr:col>
      <xdr:colOff>28575</xdr:colOff>
      <xdr:row>121</xdr:row>
      <xdr:rowOff>28575</xdr:rowOff>
    </xdr:from>
    <xdr:to>
      <xdr:col>1</xdr:col>
      <xdr:colOff>752475</xdr:colOff>
      <xdr:row>121</xdr:row>
      <xdr:rowOff>504825</xdr:rowOff>
    </xdr:to>
    <xdr:pic>
      <xdr:nvPicPr>
        <xdr:cNvPr id="121" name="Subgraph-crassu_la"/>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62941200"/>
          <a:ext cx="723900" cy="476250"/>
        </a:xfrm>
        <a:prstGeom prst="rect">
          <a:avLst/>
        </a:prstGeom>
        <a:ln>
          <a:noFill/>
        </a:ln>
      </xdr:spPr>
    </xdr:pic>
    <xdr:clientData/>
  </xdr:twoCellAnchor>
  <xdr:twoCellAnchor editAs="oneCell">
    <xdr:from>
      <xdr:col>1</xdr:col>
      <xdr:colOff>28575</xdr:colOff>
      <xdr:row>122</xdr:row>
      <xdr:rowOff>28575</xdr:rowOff>
    </xdr:from>
    <xdr:to>
      <xdr:col>1</xdr:col>
      <xdr:colOff>752475</xdr:colOff>
      <xdr:row>122</xdr:row>
      <xdr:rowOff>504825</xdr:rowOff>
    </xdr:to>
    <xdr:pic>
      <xdr:nvPicPr>
        <xdr:cNvPr id="122" name="Subgraph-annavioral"/>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638175" y="63465075"/>
          <a:ext cx="723900" cy="476250"/>
        </a:xfrm>
        <a:prstGeom prst="rect">
          <a:avLst/>
        </a:prstGeom>
        <a:ln>
          <a:noFill/>
        </a:ln>
      </xdr:spPr>
    </xdr:pic>
    <xdr:clientData/>
  </xdr:twoCellAnchor>
  <xdr:twoCellAnchor editAs="oneCell">
    <xdr:from>
      <xdr:col>1</xdr:col>
      <xdr:colOff>28575</xdr:colOff>
      <xdr:row>123</xdr:row>
      <xdr:rowOff>28575</xdr:rowOff>
    </xdr:from>
    <xdr:to>
      <xdr:col>1</xdr:col>
      <xdr:colOff>752475</xdr:colOff>
      <xdr:row>123</xdr:row>
      <xdr:rowOff>504825</xdr:rowOff>
    </xdr:to>
    <xdr:pic>
      <xdr:nvPicPr>
        <xdr:cNvPr id="123" name="Subgraph-ahntoday"/>
        <xdr:cNvPicPr preferRelativeResize="1">
          <a:picLocks noChangeAspect="0"/>
        </xdr:cNvPicPr>
      </xdr:nvPicPr>
      <xdr:blipFill>
        <a:blip r:embed="rId63">
          <a:extLst>
            <a:ext uri="{28A0092B-C50C-407E-A947-70E740481C1C}">
              <a14:useLocalDpi xmlns:a14="http://schemas.microsoft.com/office/drawing/2010/main" val="0"/>
            </a:ext>
          </a:extLst>
        </a:blip>
        <a:stretch>
          <a:fillRect/>
        </a:stretch>
      </xdr:blipFill>
      <xdr:spPr>
        <a:xfrm>
          <a:off x="638175" y="63988950"/>
          <a:ext cx="723900" cy="476250"/>
        </a:xfrm>
        <a:prstGeom prst="rect">
          <a:avLst/>
        </a:prstGeom>
        <a:ln>
          <a:noFill/>
        </a:ln>
      </xdr:spPr>
    </xdr:pic>
    <xdr:clientData/>
  </xdr:twoCellAnchor>
  <xdr:twoCellAnchor editAs="oneCell">
    <xdr:from>
      <xdr:col>1</xdr:col>
      <xdr:colOff>28575</xdr:colOff>
      <xdr:row>124</xdr:row>
      <xdr:rowOff>28575</xdr:rowOff>
    </xdr:from>
    <xdr:to>
      <xdr:col>1</xdr:col>
      <xdr:colOff>752475</xdr:colOff>
      <xdr:row>124</xdr:row>
      <xdr:rowOff>504825</xdr:rowOff>
    </xdr:to>
    <xdr:pic>
      <xdr:nvPicPr>
        <xdr:cNvPr id="124" name="Subgraph-fkashner"/>
        <xdr:cNvPicPr preferRelativeResize="1">
          <a:picLocks noChangeAspect="0"/>
        </xdr:cNvPicPr>
      </xdr:nvPicPr>
      <xdr:blipFill>
        <a:blip r:embed="rId64">
          <a:extLst>
            <a:ext uri="{28A0092B-C50C-407E-A947-70E740481C1C}">
              <a14:useLocalDpi xmlns:a14="http://schemas.microsoft.com/office/drawing/2010/main" val="0"/>
            </a:ext>
          </a:extLst>
        </a:blip>
        <a:stretch>
          <a:fillRect/>
        </a:stretch>
      </xdr:blipFill>
      <xdr:spPr>
        <a:xfrm>
          <a:off x="638175" y="64512825"/>
          <a:ext cx="723900" cy="476250"/>
        </a:xfrm>
        <a:prstGeom prst="rect">
          <a:avLst/>
        </a:prstGeom>
        <a:ln>
          <a:noFill/>
        </a:ln>
      </xdr:spPr>
    </xdr:pic>
    <xdr:clientData/>
  </xdr:twoCellAnchor>
  <xdr:twoCellAnchor editAs="oneCell">
    <xdr:from>
      <xdr:col>1</xdr:col>
      <xdr:colOff>28575</xdr:colOff>
      <xdr:row>125</xdr:row>
      <xdr:rowOff>28575</xdr:rowOff>
    </xdr:from>
    <xdr:to>
      <xdr:col>1</xdr:col>
      <xdr:colOff>752475</xdr:colOff>
      <xdr:row>125</xdr:row>
      <xdr:rowOff>504825</xdr:rowOff>
    </xdr:to>
    <xdr:pic>
      <xdr:nvPicPr>
        <xdr:cNvPr id="125" name="Subgraph-berniesteachers"/>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65036700"/>
          <a:ext cx="723900" cy="476250"/>
        </a:xfrm>
        <a:prstGeom prst="rect">
          <a:avLst/>
        </a:prstGeom>
        <a:ln>
          <a:noFill/>
        </a:ln>
      </xdr:spPr>
    </xdr:pic>
    <xdr:clientData/>
  </xdr:twoCellAnchor>
  <xdr:twoCellAnchor editAs="oneCell">
    <xdr:from>
      <xdr:col>1</xdr:col>
      <xdr:colOff>28575</xdr:colOff>
      <xdr:row>126</xdr:row>
      <xdr:rowOff>28575</xdr:rowOff>
    </xdr:from>
    <xdr:to>
      <xdr:col>1</xdr:col>
      <xdr:colOff>752475</xdr:colOff>
      <xdr:row>126</xdr:row>
      <xdr:rowOff>504825</xdr:rowOff>
    </xdr:to>
    <xdr:pic>
      <xdr:nvPicPr>
        <xdr:cNvPr id="126" name="Subgraph-berniesanders"/>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638175" y="65560575"/>
          <a:ext cx="723900" cy="476250"/>
        </a:xfrm>
        <a:prstGeom prst="rect">
          <a:avLst/>
        </a:prstGeom>
        <a:ln>
          <a:noFill/>
        </a:ln>
      </xdr:spPr>
    </xdr:pic>
    <xdr:clientData/>
  </xdr:twoCellAnchor>
  <xdr:twoCellAnchor editAs="oneCell">
    <xdr:from>
      <xdr:col>1</xdr:col>
      <xdr:colOff>28575</xdr:colOff>
      <xdr:row>127</xdr:row>
      <xdr:rowOff>28575</xdr:rowOff>
    </xdr:from>
    <xdr:to>
      <xdr:col>1</xdr:col>
      <xdr:colOff>752475</xdr:colOff>
      <xdr:row>127</xdr:row>
      <xdr:rowOff>504825</xdr:rowOff>
    </xdr:to>
    <xdr:pic>
      <xdr:nvPicPr>
        <xdr:cNvPr id="127" name="Subgraph-hartmast"/>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66084450"/>
          <a:ext cx="723900" cy="476250"/>
        </a:xfrm>
        <a:prstGeom prst="rect">
          <a:avLst/>
        </a:prstGeom>
        <a:ln>
          <a:noFill/>
        </a:ln>
      </xdr:spPr>
    </xdr:pic>
    <xdr:clientData/>
  </xdr:twoCellAnchor>
  <xdr:twoCellAnchor editAs="oneCell">
    <xdr:from>
      <xdr:col>1</xdr:col>
      <xdr:colOff>28575</xdr:colOff>
      <xdr:row>128</xdr:row>
      <xdr:rowOff>28575</xdr:rowOff>
    </xdr:from>
    <xdr:to>
      <xdr:col>1</xdr:col>
      <xdr:colOff>752475</xdr:colOff>
      <xdr:row>128</xdr:row>
      <xdr:rowOff>504825</xdr:rowOff>
    </xdr:to>
    <xdr:pic>
      <xdr:nvPicPr>
        <xdr:cNvPr id="128" name="Subgraph-gaillatimer2"/>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66608325"/>
          <a:ext cx="723900" cy="476250"/>
        </a:xfrm>
        <a:prstGeom prst="rect">
          <a:avLst/>
        </a:prstGeom>
        <a:ln>
          <a:noFill/>
        </a:ln>
      </xdr:spPr>
    </xdr:pic>
    <xdr:clientData/>
  </xdr:twoCellAnchor>
  <xdr:twoCellAnchor editAs="oneCell">
    <xdr:from>
      <xdr:col>1</xdr:col>
      <xdr:colOff>28575</xdr:colOff>
      <xdr:row>129</xdr:row>
      <xdr:rowOff>28575</xdr:rowOff>
    </xdr:from>
    <xdr:to>
      <xdr:col>1</xdr:col>
      <xdr:colOff>752475</xdr:colOff>
      <xdr:row>129</xdr:row>
      <xdr:rowOff>504825</xdr:rowOff>
    </xdr:to>
    <xdr:pic>
      <xdr:nvPicPr>
        <xdr:cNvPr id="129" name="Subgraph-iopsychology"/>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67132200"/>
          <a:ext cx="723900" cy="476250"/>
        </a:xfrm>
        <a:prstGeom prst="rect">
          <a:avLst/>
        </a:prstGeom>
        <a:ln>
          <a:noFill/>
        </a:ln>
      </xdr:spPr>
    </xdr:pic>
    <xdr:clientData/>
  </xdr:twoCellAnchor>
  <xdr:twoCellAnchor editAs="oneCell">
    <xdr:from>
      <xdr:col>1</xdr:col>
      <xdr:colOff>28575</xdr:colOff>
      <xdr:row>130</xdr:row>
      <xdr:rowOff>28575</xdr:rowOff>
    </xdr:from>
    <xdr:to>
      <xdr:col>1</xdr:col>
      <xdr:colOff>752475</xdr:colOff>
      <xdr:row>130</xdr:row>
      <xdr:rowOff>504825</xdr:rowOff>
    </xdr:to>
    <xdr:pic>
      <xdr:nvPicPr>
        <xdr:cNvPr id="130" name="Subgraph-purduefw"/>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638175" y="67656075"/>
          <a:ext cx="723900" cy="476250"/>
        </a:xfrm>
        <a:prstGeom prst="rect">
          <a:avLst/>
        </a:prstGeom>
        <a:ln>
          <a:noFill/>
        </a:ln>
      </xdr:spPr>
    </xdr:pic>
    <xdr:clientData/>
  </xdr:twoCellAnchor>
  <xdr:twoCellAnchor editAs="oneCell">
    <xdr:from>
      <xdr:col>1</xdr:col>
      <xdr:colOff>28575</xdr:colOff>
      <xdr:row>131</xdr:row>
      <xdr:rowOff>28575</xdr:rowOff>
    </xdr:from>
    <xdr:to>
      <xdr:col>1</xdr:col>
      <xdr:colOff>752475</xdr:colOff>
      <xdr:row>131</xdr:row>
      <xdr:rowOff>504825</xdr:rowOff>
    </xdr:to>
    <xdr:pic>
      <xdr:nvPicPr>
        <xdr:cNvPr id="131" name="Subgraph-kcfastpitch"/>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68179950"/>
          <a:ext cx="723900" cy="476250"/>
        </a:xfrm>
        <a:prstGeom prst="rect">
          <a:avLst/>
        </a:prstGeom>
        <a:ln>
          <a:noFill/>
        </a:ln>
      </xdr:spPr>
    </xdr:pic>
    <xdr:clientData/>
  </xdr:twoCellAnchor>
  <xdr:twoCellAnchor editAs="oneCell">
    <xdr:from>
      <xdr:col>1</xdr:col>
      <xdr:colOff>28575</xdr:colOff>
      <xdr:row>132</xdr:row>
      <xdr:rowOff>28575</xdr:rowOff>
    </xdr:from>
    <xdr:to>
      <xdr:col>1</xdr:col>
      <xdr:colOff>752475</xdr:colOff>
      <xdr:row>132</xdr:row>
      <xdr:rowOff>504825</xdr:rowOff>
    </xdr:to>
    <xdr:pic>
      <xdr:nvPicPr>
        <xdr:cNvPr id="132" name="Subgraph-ihrim"/>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68703825"/>
          <a:ext cx="723900" cy="476250"/>
        </a:xfrm>
        <a:prstGeom prst="rect">
          <a:avLst/>
        </a:prstGeom>
        <a:ln>
          <a:noFill/>
        </a:ln>
      </xdr:spPr>
    </xdr:pic>
    <xdr:clientData/>
  </xdr:twoCellAnchor>
  <xdr:twoCellAnchor editAs="oneCell">
    <xdr:from>
      <xdr:col>1</xdr:col>
      <xdr:colOff>28575</xdr:colOff>
      <xdr:row>133</xdr:row>
      <xdr:rowOff>28575</xdr:rowOff>
    </xdr:from>
    <xdr:to>
      <xdr:col>1</xdr:col>
      <xdr:colOff>752475</xdr:colOff>
      <xdr:row>133</xdr:row>
      <xdr:rowOff>504825</xdr:rowOff>
    </xdr:to>
    <xdr:pic>
      <xdr:nvPicPr>
        <xdr:cNvPr id="133" name="Subgraph-martinhoyes"/>
        <xdr:cNvPicPr preferRelativeResize="1">
          <a:picLocks noChangeAspect="0"/>
        </xdr:cNvPicPr>
      </xdr:nvPicPr>
      <xdr:blipFill>
        <a:blip r:embed="rId65">
          <a:extLst>
            <a:ext uri="{28A0092B-C50C-407E-A947-70E740481C1C}">
              <a14:useLocalDpi xmlns:a14="http://schemas.microsoft.com/office/drawing/2010/main" val="0"/>
            </a:ext>
          </a:extLst>
        </a:blip>
        <a:stretch>
          <a:fillRect/>
        </a:stretch>
      </xdr:blipFill>
      <xdr:spPr>
        <a:xfrm>
          <a:off x="638175" y="69227700"/>
          <a:ext cx="723900" cy="476250"/>
        </a:xfrm>
        <a:prstGeom prst="rect">
          <a:avLst/>
        </a:prstGeom>
        <a:ln>
          <a:noFill/>
        </a:ln>
      </xdr:spPr>
    </xdr:pic>
    <xdr:clientData/>
  </xdr:twoCellAnchor>
  <xdr:twoCellAnchor editAs="oneCell">
    <xdr:from>
      <xdr:col>1</xdr:col>
      <xdr:colOff>28575</xdr:colOff>
      <xdr:row>134</xdr:row>
      <xdr:rowOff>28575</xdr:rowOff>
    </xdr:from>
    <xdr:to>
      <xdr:col>1</xdr:col>
      <xdr:colOff>752475</xdr:colOff>
      <xdr:row>134</xdr:row>
      <xdr:rowOff>504825</xdr:rowOff>
    </xdr:to>
    <xdr:pic>
      <xdr:nvPicPr>
        <xdr:cNvPr id="134" name="Subgraph-hrzone"/>
        <xdr:cNvPicPr preferRelativeResize="1">
          <a:picLocks noChangeAspect="0"/>
        </xdr:cNvPicPr>
      </xdr:nvPicPr>
      <xdr:blipFill>
        <a:blip r:embed="rId66">
          <a:extLst>
            <a:ext uri="{28A0092B-C50C-407E-A947-70E740481C1C}">
              <a14:useLocalDpi xmlns:a14="http://schemas.microsoft.com/office/drawing/2010/main" val="0"/>
            </a:ext>
          </a:extLst>
        </a:blip>
        <a:stretch>
          <a:fillRect/>
        </a:stretch>
      </xdr:blipFill>
      <xdr:spPr>
        <a:xfrm>
          <a:off x="638175" y="69751575"/>
          <a:ext cx="723900" cy="476250"/>
        </a:xfrm>
        <a:prstGeom prst="rect">
          <a:avLst/>
        </a:prstGeom>
        <a:ln>
          <a:noFill/>
        </a:ln>
      </xdr:spPr>
    </xdr:pic>
    <xdr:clientData/>
  </xdr:twoCellAnchor>
  <xdr:twoCellAnchor editAs="oneCell">
    <xdr:from>
      <xdr:col>1</xdr:col>
      <xdr:colOff>28575</xdr:colOff>
      <xdr:row>135</xdr:row>
      <xdr:rowOff>28575</xdr:rowOff>
    </xdr:from>
    <xdr:to>
      <xdr:col>1</xdr:col>
      <xdr:colOff>752475</xdr:colOff>
      <xdr:row>135</xdr:row>
      <xdr:rowOff>504825</xdr:rowOff>
    </xdr:to>
    <xdr:pic>
      <xdr:nvPicPr>
        <xdr:cNvPr id="135" name="Subgraph-david_green_uk"/>
        <xdr:cNvPicPr preferRelativeResize="1">
          <a:picLocks noChangeAspect="0"/>
        </xdr:cNvPicPr>
      </xdr:nvPicPr>
      <xdr:blipFill>
        <a:blip r:embed="rId67">
          <a:extLst>
            <a:ext uri="{28A0092B-C50C-407E-A947-70E740481C1C}">
              <a14:useLocalDpi xmlns:a14="http://schemas.microsoft.com/office/drawing/2010/main" val="0"/>
            </a:ext>
          </a:extLst>
        </a:blip>
        <a:stretch>
          <a:fillRect/>
        </a:stretch>
      </xdr:blipFill>
      <xdr:spPr>
        <a:xfrm>
          <a:off x="638175" y="70275450"/>
          <a:ext cx="723900" cy="476250"/>
        </a:xfrm>
        <a:prstGeom prst="rect">
          <a:avLst/>
        </a:prstGeom>
        <a:ln>
          <a:noFill/>
        </a:ln>
      </xdr:spPr>
    </xdr:pic>
    <xdr:clientData/>
  </xdr:twoCellAnchor>
  <xdr:twoCellAnchor editAs="oneCell">
    <xdr:from>
      <xdr:col>1</xdr:col>
      <xdr:colOff>28575</xdr:colOff>
      <xdr:row>136</xdr:row>
      <xdr:rowOff>28575</xdr:rowOff>
    </xdr:from>
    <xdr:to>
      <xdr:col>1</xdr:col>
      <xdr:colOff>752475</xdr:colOff>
      <xdr:row>136</xdr:row>
      <xdr:rowOff>504825</xdr:rowOff>
    </xdr:to>
    <xdr:pic>
      <xdr:nvPicPr>
        <xdr:cNvPr id="136" name="Subgraph-cloc_org"/>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70799325"/>
          <a:ext cx="723900" cy="476250"/>
        </a:xfrm>
        <a:prstGeom prst="rect">
          <a:avLst/>
        </a:prstGeom>
        <a:ln>
          <a:noFill/>
        </a:ln>
      </xdr:spPr>
    </xdr:pic>
    <xdr:clientData/>
  </xdr:twoCellAnchor>
  <xdr:twoCellAnchor editAs="oneCell">
    <xdr:from>
      <xdr:col>1</xdr:col>
      <xdr:colOff>28575</xdr:colOff>
      <xdr:row>137</xdr:row>
      <xdr:rowOff>28575</xdr:rowOff>
    </xdr:from>
    <xdr:to>
      <xdr:col>1</xdr:col>
      <xdr:colOff>752475</xdr:colOff>
      <xdr:row>137</xdr:row>
      <xdr:rowOff>504825</xdr:rowOff>
    </xdr:to>
    <xdr:pic>
      <xdr:nvPicPr>
        <xdr:cNvPr id="137" name="Subgraph-legaltechil"/>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7132320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158" totalsRowShown="0" headerRowDxfId="433" dataDxfId="432">
  <autoFilter ref="A2:BN158"/>
  <tableColumns count="66">
    <tableColumn id="1" name="Vertex 1" dataDxfId="431"/>
    <tableColumn id="2" name="Vertex 2" dataDxfId="430"/>
    <tableColumn id="3" name="Color" dataDxfId="429"/>
    <tableColumn id="4" name="Width" dataDxfId="428"/>
    <tableColumn id="11" name="Style" dataDxfId="427"/>
    <tableColumn id="5" name="Opacity" dataDxfId="426"/>
    <tableColumn id="6" name="Visibility" dataDxfId="425"/>
    <tableColumn id="10" name="Label" dataDxfId="424"/>
    <tableColumn id="12" name="Label Text Color" dataDxfId="423"/>
    <tableColumn id="13" name="Label Font Size" dataDxfId="422"/>
    <tableColumn id="14" name="Reciprocated?" dataDxfId="287"/>
    <tableColumn id="7" name="ID" dataDxfId="421"/>
    <tableColumn id="9" name="Dynamic Filter" dataDxfId="420"/>
    <tableColumn id="8" name="Add Your Own Columns Here" dataDxfId="419"/>
    <tableColumn id="15" name="Relationship" dataDxfId="418"/>
    <tableColumn id="16" name="Relationship Date (UTC)" dataDxfId="417"/>
    <tableColumn id="17" name="Tweet" dataDxfId="416"/>
    <tableColumn id="18" name="URLs in Tweet" dataDxfId="415"/>
    <tableColumn id="19" name="Domains in Tweet" dataDxfId="414"/>
    <tableColumn id="20" name="Hashtags in Tweet" dataDxfId="413"/>
    <tableColumn id="21" name="Media in Tweet" dataDxfId="412"/>
    <tableColumn id="22" name="Tweet Image File" dataDxfId="411"/>
    <tableColumn id="23" name="Tweet Date (UTC)" dataDxfId="410"/>
    <tableColumn id="24" name="Date" dataDxfId="409"/>
    <tableColumn id="25" name="Time" dataDxfId="408"/>
    <tableColumn id="26" name="Twitter Page for Tweet" dataDxfId="407"/>
    <tableColumn id="27" name="Latitude" dataDxfId="406"/>
    <tableColumn id="28" name="Longitude" dataDxfId="405"/>
    <tableColumn id="29" name="Imported ID" dataDxfId="404"/>
    <tableColumn id="30" name="In-Reply-To Tweet ID" dataDxfId="403"/>
    <tableColumn id="31" name="Favorited" dataDxfId="402"/>
    <tableColumn id="32" name="Favorite Count" dataDxfId="401"/>
    <tableColumn id="33" name="In-Reply-To User ID" dataDxfId="400"/>
    <tableColumn id="34" name="Is Quote Status" dataDxfId="399"/>
    <tableColumn id="35" name="Language" dataDxfId="398"/>
    <tableColumn id="36" name="Possibly Sensitive" dataDxfId="397"/>
    <tableColumn id="37" name="Quoted Status ID" dataDxfId="396"/>
    <tableColumn id="38" name="Retweeted" dataDxfId="395"/>
    <tableColumn id="39" name="Retweet Count" dataDxfId="394"/>
    <tableColumn id="40" name="Retweet ID" dataDxfId="393"/>
    <tableColumn id="41" name="Source" dataDxfId="392"/>
    <tableColumn id="42" name="Truncated" dataDxfId="391"/>
    <tableColumn id="43" name="Unified Twitter ID" dataDxfId="390"/>
    <tableColumn id="44" name="Imported Tweet Type" dataDxfId="389"/>
    <tableColumn id="45" name="Added By Extended Analysis" dataDxfId="388"/>
    <tableColumn id="46" name="Corrected By Extended Analysis" dataDxfId="387"/>
    <tableColumn id="47" name="Place Bounding Box" dataDxfId="386"/>
    <tableColumn id="48" name="Place Country" dataDxfId="385"/>
    <tableColumn id="49" name="Place Country Code" dataDxfId="384"/>
    <tableColumn id="50" name="Place Full Name" dataDxfId="383"/>
    <tableColumn id="51" name="Place ID" dataDxfId="382"/>
    <tableColumn id="52" name="Place Name" dataDxfId="381"/>
    <tableColumn id="53" name="Place Type" dataDxfId="380"/>
    <tableColumn id="54" name="Place URL" dataDxfId="379"/>
    <tableColumn id="55" name="Edge Weight"/>
    <tableColumn id="56" name="Vertex 1 Group" dataDxfId="302">
      <calculatedColumnFormula>REPLACE(INDEX(GroupVertices[Group], MATCH(Edges[[#This Row],[Vertex 1]],GroupVertices[Vertex],0)),1,1,"")</calculatedColumnFormula>
    </tableColumn>
    <tableColumn id="57" name="Vertex 2 Group" dataDxfId="53">
      <calculatedColumnFormula>REPLACE(INDEX(GroupVertices[Group], MATCH(Edges[[#This Row],[Vertex 2]],GroupVertices[Vertex],0)),1,1,"")</calculatedColumnFormula>
    </tableColumn>
    <tableColumn id="58" name="Sentiment List #1: Positive Word Count" dataDxfId="52"/>
    <tableColumn id="59" name="Sentiment List #1: Positive Word Percentage (%)" dataDxfId="51"/>
    <tableColumn id="60" name="Sentiment List #2: Negative Word Count" dataDxfId="50"/>
    <tableColumn id="61" name="Sentiment List #2: Negative Word Percentage (%)" dataDxfId="49"/>
    <tableColumn id="62" name="Sentiment List #3: Angry/Violent Word Count" dataDxfId="48"/>
    <tableColumn id="63" name="Sentiment List #3: Angry/Violent Word Percentage (%)" dataDxfId="47"/>
    <tableColumn id="64" name="Non-categorized Word Count" dataDxfId="46"/>
    <tableColumn id="65" name="Non-categorized Word Percentage (%)" dataDxfId="45"/>
    <tableColumn id="66" name="Edge Content Word Count" dataDxfId="4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1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V11" totalsRowShown="0" headerRowDxfId="286" dataDxfId="285">
  <autoFilter ref="A1:V11"/>
  <tableColumns count="22">
    <tableColumn id="1" name="Top URLs in Tweet in Entire Graph" dataDxfId="284"/>
    <tableColumn id="2" name="Entire Graph Count" dataDxfId="283"/>
    <tableColumn id="3" name="Top URLs in Tweet in G1" dataDxfId="282"/>
    <tableColumn id="4" name="G1 Count" dataDxfId="281"/>
    <tableColumn id="5" name="Top URLs in Tweet in G2" dataDxfId="280"/>
    <tableColumn id="6" name="G2 Count" dataDxfId="279"/>
    <tableColumn id="7" name="Top URLs in Tweet in G3" dataDxfId="278"/>
    <tableColumn id="8" name="G3 Count" dataDxfId="277"/>
    <tableColumn id="9" name="Top URLs in Tweet in G4" dataDxfId="276"/>
    <tableColumn id="10" name="G4 Count" dataDxfId="275"/>
    <tableColumn id="11" name="Top URLs in Tweet in G5" dataDxfId="274"/>
    <tableColumn id="12" name="G5 Count" dataDxfId="273"/>
    <tableColumn id="13" name="Top URLs in Tweet in G6" dataDxfId="272"/>
    <tableColumn id="14" name="G6 Count" dataDxfId="271"/>
    <tableColumn id="15" name="Top URLs in Tweet in G7" dataDxfId="270"/>
    <tableColumn id="16" name="G7 Count" dataDxfId="269"/>
    <tableColumn id="17" name="Top URLs in Tweet in G8" dataDxfId="268"/>
    <tableColumn id="18" name="G8 Count" dataDxfId="267"/>
    <tableColumn id="19" name="Top URLs in Tweet in G9" dataDxfId="266"/>
    <tableColumn id="20" name="G9 Count" dataDxfId="265"/>
    <tableColumn id="21" name="Top URLs in Tweet in G10" dataDxfId="264"/>
    <tableColumn id="22" name="G10 Count" dataDxfId="263"/>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V24" totalsRowShown="0" headerRowDxfId="261" dataDxfId="260">
  <autoFilter ref="A14:V24"/>
  <tableColumns count="22">
    <tableColumn id="1" name="Top Domains in Tweet in Entire Graph" dataDxfId="259"/>
    <tableColumn id="2" name="Entire Graph Count" dataDxfId="258"/>
    <tableColumn id="3" name="Top Domains in Tweet in G1" dataDxfId="257"/>
    <tableColumn id="4" name="G1 Count" dataDxfId="256"/>
    <tableColumn id="5" name="Top Domains in Tweet in G2" dataDxfId="255"/>
    <tableColumn id="6" name="G2 Count" dataDxfId="254"/>
    <tableColumn id="7" name="Top Domains in Tweet in G3" dataDxfId="253"/>
    <tableColumn id="8" name="G3 Count" dataDxfId="252"/>
    <tableColumn id="9" name="Top Domains in Tweet in G4" dataDxfId="251"/>
    <tableColumn id="10" name="G4 Count" dataDxfId="250"/>
    <tableColumn id="11" name="Top Domains in Tweet in G5" dataDxfId="249"/>
    <tableColumn id="12" name="G5 Count" dataDxfId="248"/>
    <tableColumn id="13" name="Top Domains in Tweet in G6" dataDxfId="247"/>
    <tableColumn id="14" name="G6 Count" dataDxfId="246"/>
    <tableColumn id="15" name="Top Domains in Tweet in G7" dataDxfId="245"/>
    <tableColumn id="16" name="G7 Count" dataDxfId="244"/>
    <tableColumn id="17" name="Top Domains in Tweet in G8" dataDxfId="243"/>
    <tableColumn id="18" name="G8 Count" dataDxfId="242"/>
    <tableColumn id="19" name="Top Domains in Tweet in G9" dataDxfId="241"/>
    <tableColumn id="20" name="G9 Count" dataDxfId="240"/>
    <tableColumn id="21" name="Top Domains in Tweet in G10" dataDxfId="239"/>
    <tableColumn id="22" name="G10 Count" dataDxfId="238"/>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7:V37" totalsRowShown="0" headerRowDxfId="236" dataDxfId="235">
  <autoFilter ref="A27:V37"/>
  <tableColumns count="22">
    <tableColumn id="1" name="Top Hashtags in Tweet in Entire Graph" dataDxfId="234"/>
    <tableColumn id="2" name="Entire Graph Count" dataDxfId="233"/>
    <tableColumn id="3" name="Top Hashtags in Tweet in G1" dataDxfId="232"/>
    <tableColumn id="4" name="G1 Count" dataDxfId="231"/>
    <tableColumn id="5" name="Top Hashtags in Tweet in G2" dataDxfId="230"/>
    <tableColumn id="6" name="G2 Count" dataDxfId="229"/>
    <tableColumn id="7" name="Top Hashtags in Tweet in G3" dataDxfId="228"/>
    <tableColumn id="8" name="G3 Count" dataDxfId="227"/>
    <tableColumn id="9" name="Top Hashtags in Tweet in G4" dataDxfId="226"/>
    <tableColumn id="10" name="G4 Count" dataDxfId="225"/>
    <tableColumn id="11" name="Top Hashtags in Tweet in G5" dataDxfId="224"/>
    <tableColumn id="12" name="G5 Count" dataDxfId="223"/>
    <tableColumn id="13" name="Top Hashtags in Tweet in G6" dataDxfId="222"/>
    <tableColumn id="14" name="G6 Count" dataDxfId="221"/>
    <tableColumn id="15" name="Top Hashtags in Tweet in G7" dataDxfId="220"/>
    <tableColumn id="16" name="G7 Count" dataDxfId="219"/>
    <tableColumn id="17" name="Top Hashtags in Tweet in G8" dataDxfId="218"/>
    <tableColumn id="18" name="G8 Count" dataDxfId="217"/>
    <tableColumn id="19" name="Top Hashtags in Tweet in G9" dataDxfId="216"/>
    <tableColumn id="20" name="G9 Count" dataDxfId="215"/>
    <tableColumn id="21" name="Top Hashtags in Tweet in G10" dataDxfId="214"/>
    <tableColumn id="22" name="G10 Count" dataDxfId="213"/>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40:V50" totalsRowShown="0" headerRowDxfId="211" dataDxfId="210">
  <autoFilter ref="A40:V50"/>
  <tableColumns count="22">
    <tableColumn id="1" name="Top Words in Tweet in Entire Graph" dataDxfId="209"/>
    <tableColumn id="2" name="Entire Graph Count" dataDxfId="208"/>
    <tableColumn id="3" name="Top Words in Tweet in G1" dataDxfId="207"/>
    <tableColumn id="4" name="G1 Count" dataDxfId="206"/>
    <tableColumn id="5" name="Top Words in Tweet in G2" dataDxfId="205"/>
    <tableColumn id="6" name="G2 Count" dataDxfId="204"/>
    <tableColumn id="7" name="Top Words in Tweet in G3" dataDxfId="203"/>
    <tableColumn id="8" name="G3 Count" dataDxfId="202"/>
    <tableColumn id="9" name="Top Words in Tweet in G4" dataDxfId="201"/>
    <tableColumn id="10" name="G4 Count" dataDxfId="200"/>
    <tableColumn id="11" name="Top Words in Tweet in G5" dataDxfId="199"/>
    <tableColumn id="12" name="G5 Count" dataDxfId="198"/>
    <tableColumn id="13" name="Top Words in Tweet in G6" dataDxfId="197"/>
    <tableColumn id="14" name="G6 Count" dataDxfId="196"/>
    <tableColumn id="15" name="Top Words in Tweet in G7" dataDxfId="195"/>
    <tableColumn id="16" name="G7 Count" dataDxfId="194"/>
    <tableColumn id="17" name="Top Words in Tweet in G8" dataDxfId="193"/>
    <tableColumn id="18" name="G8 Count" dataDxfId="192"/>
    <tableColumn id="19" name="Top Words in Tweet in G9" dataDxfId="191"/>
    <tableColumn id="20" name="G9 Count" dataDxfId="190"/>
    <tableColumn id="21" name="Top Words in Tweet in G10" dataDxfId="189"/>
    <tableColumn id="22" name="G10 Count" dataDxfId="188"/>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3:V63" totalsRowShown="0" headerRowDxfId="186" dataDxfId="185">
  <autoFilter ref="A53:V63"/>
  <tableColumns count="22">
    <tableColumn id="1" name="Top Word Pairs in Tweet in Entire Graph" dataDxfId="184"/>
    <tableColumn id="2" name="Entire Graph Count" dataDxfId="183"/>
    <tableColumn id="3" name="Top Word Pairs in Tweet in G1" dataDxfId="182"/>
    <tableColumn id="4" name="G1 Count" dataDxfId="181"/>
    <tableColumn id="5" name="Top Word Pairs in Tweet in G2" dataDxfId="180"/>
    <tableColumn id="6" name="G2 Count" dataDxfId="179"/>
    <tableColumn id="7" name="Top Word Pairs in Tweet in G3" dataDxfId="178"/>
    <tableColumn id="8" name="G3 Count" dataDxfId="177"/>
    <tableColumn id="9" name="Top Word Pairs in Tweet in G4" dataDxfId="176"/>
    <tableColumn id="10" name="G4 Count" dataDxfId="175"/>
    <tableColumn id="11" name="Top Word Pairs in Tweet in G5" dataDxfId="174"/>
    <tableColumn id="12" name="G5 Count" dataDxfId="173"/>
    <tableColumn id="13" name="Top Word Pairs in Tweet in G6" dataDxfId="172"/>
    <tableColumn id="14" name="G6 Count" dataDxfId="171"/>
    <tableColumn id="15" name="Top Word Pairs in Tweet in G7" dataDxfId="170"/>
    <tableColumn id="16" name="G7 Count" dataDxfId="169"/>
    <tableColumn id="17" name="Top Word Pairs in Tweet in G8" dataDxfId="168"/>
    <tableColumn id="18" name="G8 Count" dataDxfId="167"/>
    <tableColumn id="19" name="Top Word Pairs in Tweet in G9" dataDxfId="166"/>
    <tableColumn id="20" name="G9 Count" dataDxfId="165"/>
    <tableColumn id="21" name="Top Word Pairs in Tweet in G10" dataDxfId="164"/>
    <tableColumn id="22" name="G10 Count" dataDxfId="163"/>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6:V72" totalsRowShown="0" headerRowDxfId="161" dataDxfId="160">
  <autoFilter ref="A66:V72"/>
  <tableColumns count="22">
    <tableColumn id="1" name="Top Replied-To in Entire Graph" dataDxfId="159"/>
    <tableColumn id="2" name="Entire Graph Count" dataDxfId="155"/>
    <tableColumn id="3" name="Top Replied-To in G1" dataDxfId="154"/>
    <tableColumn id="4" name="G1 Count" dataDxfId="151"/>
    <tableColumn id="5" name="Top Replied-To in G2" dataDxfId="150"/>
    <tableColumn id="6" name="G2 Count" dataDxfId="147"/>
    <tableColumn id="7" name="Top Replied-To in G3" dataDxfId="146"/>
    <tableColumn id="8" name="G3 Count" dataDxfId="143"/>
    <tableColumn id="9" name="Top Replied-To in G4" dataDxfId="142"/>
    <tableColumn id="10" name="G4 Count" dataDxfId="139"/>
    <tableColumn id="11" name="Top Replied-To in G5" dataDxfId="138"/>
    <tableColumn id="12" name="G5 Count" dataDxfId="135"/>
    <tableColumn id="13" name="Top Replied-To in G6" dataDxfId="134"/>
    <tableColumn id="14" name="G6 Count" dataDxfId="131"/>
    <tableColumn id="15" name="Top Replied-To in G7" dataDxfId="130"/>
    <tableColumn id="16" name="G7 Count" dataDxfId="127"/>
    <tableColumn id="17" name="Top Replied-To in G8" dataDxfId="126"/>
    <tableColumn id="18" name="G8 Count" dataDxfId="123"/>
    <tableColumn id="19" name="Top Replied-To in G9" dataDxfId="122"/>
    <tableColumn id="20" name="G9 Count" dataDxfId="119"/>
    <tableColumn id="21" name="Top Replied-To in G10" dataDxfId="118"/>
    <tableColumn id="22" name="G10 Count" dataDxfId="117"/>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75:V85" totalsRowShown="0" headerRowDxfId="158" dataDxfId="157">
  <autoFilter ref="A75:V85"/>
  <tableColumns count="22">
    <tableColumn id="1" name="Top Mentioned in Entire Graph" dataDxfId="156"/>
    <tableColumn id="2" name="Entire Graph Count" dataDxfId="153"/>
    <tableColumn id="3" name="Top Mentioned in G1" dataDxfId="152"/>
    <tableColumn id="4" name="G1 Count" dataDxfId="149"/>
    <tableColumn id="5" name="Top Mentioned in G2" dataDxfId="148"/>
    <tableColumn id="6" name="G2 Count" dataDxfId="145"/>
    <tableColumn id="7" name="Top Mentioned in G3" dataDxfId="144"/>
    <tableColumn id="8" name="G3 Count" dataDxfId="141"/>
    <tableColumn id="9" name="Top Mentioned in G4" dataDxfId="140"/>
    <tableColumn id="10" name="G4 Count" dataDxfId="137"/>
    <tableColumn id="11" name="Top Mentioned in G5" dataDxfId="136"/>
    <tableColumn id="12" name="G5 Count" dataDxfId="133"/>
    <tableColumn id="13" name="Top Mentioned in G6" dataDxfId="132"/>
    <tableColumn id="14" name="G6 Count" dataDxfId="129"/>
    <tableColumn id="15" name="Top Mentioned in G7" dataDxfId="128"/>
    <tableColumn id="16" name="G7 Count" dataDxfId="125"/>
    <tableColumn id="17" name="Top Mentioned in G8" dataDxfId="124"/>
    <tableColumn id="18" name="G8 Count" dataDxfId="121"/>
    <tableColumn id="19" name="Top Mentioned in G9" dataDxfId="120"/>
    <tableColumn id="20" name="G9 Count" dataDxfId="116"/>
    <tableColumn id="21" name="Top Mentioned in G10" dataDxfId="115"/>
    <tableColumn id="22" name="G10 Count" dataDxfId="114"/>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88:V98" totalsRowShown="0" headerRowDxfId="111" dataDxfId="110">
  <autoFilter ref="A88:V98"/>
  <tableColumns count="22">
    <tableColumn id="1" name="Top Tweeters in Entire Graph" dataDxfId="109"/>
    <tableColumn id="2" name="Entire Graph Count" dataDxfId="108"/>
    <tableColumn id="3" name="Top Tweeters in G1" dataDxfId="107"/>
    <tableColumn id="4" name="G1 Count" dataDxfId="106"/>
    <tableColumn id="5" name="Top Tweeters in G2" dataDxfId="105"/>
    <tableColumn id="6" name="G2 Count" dataDxfId="104"/>
    <tableColumn id="7" name="Top Tweeters in G3" dataDxfId="103"/>
    <tableColumn id="8" name="G3 Count" dataDxfId="102"/>
    <tableColumn id="9" name="Top Tweeters in G4" dataDxfId="101"/>
    <tableColumn id="10" name="G4 Count" dataDxfId="100"/>
    <tableColumn id="11" name="Top Tweeters in G5" dataDxfId="99"/>
    <tableColumn id="12" name="G5 Count" dataDxfId="98"/>
    <tableColumn id="13" name="Top Tweeters in G6" dataDxfId="97"/>
    <tableColumn id="14" name="G6 Count" dataDxfId="96"/>
    <tableColumn id="15" name="Top Tweeters in G7" dataDxfId="95"/>
    <tableColumn id="16" name="G7 Count" dataDxfId="94"/>
    <tableColumn id="17" name="Top Tweeters in G8" dataDxfId="93"/>
    <tableColumn id="18" name="G8 Count" dataDxfId="92"/>
    <tableColumn id="19" name="Top Tweeters in G9" dataDxfId="91"/>
    <tableColumn id="20" name="G9 Count" dataDxfId="90"/>
    <tableColumn id="21" name="Top Tweeters in G10" dataDxfId="89"/>
    <tableColumn id="22" name="G10 Count" dataDxfId="88"/>
  </tableColumns>
  <tableStyleInfo name="NodeXL Table" showFirstColumn="0" showLastColumn="0" showRowStripes="1" showColumnStripes="0"/>
</table>
</file>

<file path=xl/tables/table19.xml><?xml version="1.0" encoding="utf-8"?>
<table xmlns="http://schemas.openxmlformats.org/spreadsheetml/2006/main" id="19" name="Words" displayName="Words" ref="A1:G949" totalsRowShown="0" headerRowDxfId="76" dataDxfId="75">
  <autoFilter ref="A1:G949"/>
  <tableColumns count="7">
    <tableColumn id="1" name="Word" dataDxfId="74"/>
    <tableColumn id="2" name="Count" dataDxfId="73"/>
    <tableColumn id="3" name="Salience" dataDxfId="72"/>
    <tableColumn id="4" name="Group" dataDxfId="71"/>
    <tableColumn id="5" name="Word on Sentiment List #1: Positive" dataDxfId="70"/>
    <tableColumn id="6" name="Word on Sentiment List #2: Negative" dataDxfId="69"/>
    <tableColumn id="7" name="Word on Sentiment List #3: Angry/Violent" dataDxfId="6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38" totalsRowShown="0" headerRowDxfId="378" dataDxfId="377">
  <autoFilter ref="A2:BT138"/>
  <tableColumns count="72">
    <tableColumn id="1" name="Vertex" dataDxfId="376"/>
    <tableColumn id="72" name="Subgraph"/>
    <tableColumn id="2" name="Color" dataDxfId="375"/>
    <tableColumn id="5" name="Shape" dataDxfId="374"/>
    <tableColumn id="6" name="Size" dataDxfId="373"/>
    <tableColumn id="4" name="Opacity" dataDxfId="372"/>
    <tableColumn id="7" name="Image File" dataDxfId="371"/>
    <tableColumn id="3" name="Visibility" dataDxfId="370"/>
    <tableColumn id="10" name="Label" dataDxfId="369"/>
    <tableColumn id="16" name="Label Fill Color" dataDxfId="368"/>
    <tableColumn id="9" name="Label Position" dataDxfId="367"/>
    <tableColumn id="8" name="Tooltip" dataDxfId="366"/>
    <tableColumn id="18" name="Layout Order" dataDxfId="365"/>
    <tableColumn id="13" name="X" dataDxfId="364"/>
    <tableColumn id="14" name="Y" dataDxfId="363"/>
    <tableColumn id="12" name="Locked?" dataDxfId="362"/>
    <tableColumn id="19" name="Polar R" dataDxfId="361"/>
    <tableColumn id="20" name="Polar Angle" dataDxfId="360"/>
    <tableColumn id="21" name="Degree" dataDxfId="12"/>
    <tableColumn id="22" name="In-Degree" dataDxfId="11"/>
    <tableColumn id="23" name="Out-Degree" dataDxfId="9"/>
    <tableColumn id="24" name="Betweenness Centrality" dataDxfId="10"/>
    <tableColumn id="25" name="Closeness Centrality" dataDxfId="14"/>
    <tableColumn id="26" name="Eigenvector Centrality" dataDxfId="13"/>
    <tableColumn id="15" name="PageRank" dataDxfId="8"/>
    <tableColumn id="27" name="Clustering Coefficient" dataDxfId="6"/>
    <tableColumn id="29" name="Reciprocated Vertex Pair Ratio" dataDxfId="7"/>
    <tableColumn id="11" name="ID" dataDxfId="359"/>
    <tableColumn id="28" name="Dynamic Filter" dataDxfId="358"/>
    <tableColumn id="17" name="Add Your Own Columns Here" dataDxfId="357"/>
    <tableColumn id="30" name="Name" dataDxfId="356"/>
    <tableColumn id="31" name="Followed" dataDxfId="355"/>
    <tableColumn id="32" name="Followers" dataDxfId="354"/>
    <tableColumn id="33" name="Tweets" dataDxfId="353"/>
    <tableColumn id="34" name="Favorites" dataDxfId="352"/>
    <tableColumn id="35" name="Time Zone UTC Offset (Seconds)" dataDxfId="351"/>
    <tableColumn id="36" name="Description" dataDxfId="350"/>
    <tableColumn id="37" name="Location" dataDxfId="349"/>
    <tableColumn id="38" name="Web" dataDxfId="348"/>
    <tableColumn id="39" name="Time Zone" dataDxfId="347"/>
    <tableColumn id="40" name="Joined Twitter Date (UTC)" dataDxfId="346"/>
    <tableColumn id="41" name="Profile Banner Url" dataDxfId="345"/>
    <tableColumn id="42" name="Default Profile" dataDxfId="344"/>
    <tableColumn id="43" name="Default Profile Image" dataDxfId="343"/>
    <tableColumn id="44" name="Geo Enabled" dataDxfId="342"/>
    <tableColumn id="45" name="Language" dataDxfId="341"/>
    <tableColumn id="46" name="Listed Count" dataDxfId="340"/>
    <tableColumn id="47" name="Profile Background Image Url" dataDxfId="339"/>
    <tableColumn id="48" name="Verified" dataDxfId="338"/>
    <tableColumn id="49" name="Custom Menu Item Text" dataDxfId="337"/>
    <tableColumn id="50" name="Custom Menu Item Action" dataDxfId="336"/>
    <tableColumn id="51" name="Tweeted Search Term?" dataDxfId="303"/>
    <tableColumn id="52" name="Vertex Group" dataDxfId="86">
      <calculatedColumnFormula>REPLACE(INDEX(GroupVertices[Group], MATCH(Vertices[[#This Row],[Vertex]],GroupVertices[Vertex],0)),1,1,"")</calculatedColumnFormula>
    </tableColumn>
    <tableColumn id="53" name="Top URLs in Tweet by Count" dataDxfId="85"/>
    <tableColumn id="54" name="Top URLs in Tweet by Salience" dataDxfId="84"/>
    <tableColumn id="55" name="Top Domains in Tweet by Count" dataDxfId="83"/>
    <tableColumn id="56" name="Top Domains in Tweet by Salience" dataDxfId="82"/>
    <tableColumn id="57" name="Top Hashtags in Tweet by Count" dataDxfId="81"/>
    <tableColumn id="58" name="Top Hashtags in Tweet by Salience" dataDxfId="80"/>
    <tableColumn id="59" name="Top Words in Tweet by Count" dataDxfId="79"/>
    <tableColumn id="60" name="Top Words in Tweet by Salience" dataDxfId="78"/>
    <tableColumn id="61" name="Top Word Pairs in Tweet by Count" dataDxfId="77"/>
    <tableColumn id="62" name="Top Word Pairs in Tweet by Salience" dataDxfId="43"/>
    <tableColumn id="63" name="Sentiment List #1: Positive Word Count" dataDxfId="42"/>
    <tableColumn id="64" name="Sentiment List #1: Positive Word Percentage (%)" dataDxfId="41"/>
    <tableColumn id="65" name="Sentiment List #2: Negative Word Count" dataDxfId="40"/>
    <tableColumn id="66" name="Sentiment List #2: Negative Word Percentage (%)" dataDxfId="39"/>
    <tableColumn id="67" name="Sentiment List #3: Angry/Violent Word Count" dataDxfId="38"/>
    <tableColumn id="68" name="Sentiment List #3: Angry/Violent Word Percentage (%)" dataDxfId="37"/>
    <tableColumn id="69" name="Non-categorized Word Count" dataDxfId="36"/>
    <tableColumn id="70" name="Non-categorized Word Percentage (%)" dataDxfId="35"/>
    <tableColumn id="71" name="Vertex Content Word Count" dataDxfId="34"/>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970" totalsRowShown="0" headerRowDxfId="67" dataDxfId="66">
  <autoFilter ref="A1:L970"/>
  <tableColumns count="12">
    <tableColumn id="1" name="Word 1" dataDxfId="65"/>
    <tableColumn id="2" name="Word 2" dataDxfId="64"/>
    <tableColumn id="3" name="Count" dataDxfId="63"/>
    <tableColumn id="4" name="Salience" dataDxfId="62"/>
    <tableColumn id="5" name="Mutual Information" dataDxfId="61"/>
    <tableColumn id="6" name="Group" dataDxfId="60"/>
    <tableColumn id="7" name="Word1 on Sentiment List #1: Positive" dataDxfId="59"/>
    <tableColumn id="8" name="Word1 on Sentiment List #2: Negative" dataDxfId="58"/>
    <tableColumn id="9" name="Word1 on Sentiment List #3: Angry/Violent" dataDxfId="57"/>
    <tableColumn id="10" name="Word2 on Sentiment List #1: Positive" dataDxfId="56"/>
    <tableColumn id="11" name="Word2 on Sentiment List #2: Negative" dataDxfId="55"/>
    <tableColumn id="12" name="Word2 on Sentiment List #3: Angry/Violent" dataDxfId="54"/>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33" totalsRowShown="0" headerRowDxfId="23" dataDxfId="22">
  <autoFilter ref="A2:C33"/>
  <tableColumns count="3">
    <tableColumn id="1" name="Group 1" dataDxfId="21"/>
    <tableColumn id="2" name="Group 2" dataDxfId="20"/>
    <tableColumn id="3" name="Edges" dataDxfId="19"/>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16" dataDxfId="15">
  <autoFilter ref="A1:B7"/>
  <tableColumns count="2">
    <tableColumn id="1" name="Key" dataDxfId="1"/>
    <tableColumn id="2" name="Value" dataDxfId="0"/>
  </tableColumns>
  <tableStyleInfo name="NodeXL Table" showFirstColumn="0" showLastColumn="0" showRowStripes="1" showColumnStripes="0"/>
</table>
</file>

<file path=xl/tables/table23.xml><?xml version="1.0" encoding="utf-8"?>
<table xmlns="http://schemas.openxmlformats.org/spreadsheetml/2006/main" id="23" name="TopItems_1" displayName="TopItems_1" ref="A1:B11" totalsRowShown="0" headerRowDxfId="5" dataDxfId="4">
  <autoFilter ref="A1:B11"/>
  <tableColumns count="2">
    <tableColumn id="1" name="Top 10 Vertices, Ranked by Betweenness Centrality" dataDxfId="3"/>
    <tableColumn id="2" name="Betweenness Centrality" dataDxfId="2"/>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3" totalsRowShown="0" headerRowDxfId="335">
  <autoFilter ref="A2:AO33"/>
  <tableColumns count="41">
    <tableColumn id="1" name="Group" dataDxfId="310"/>
    <tableColumn id="2" name="Vertex Color" dataDxfId="309"/>
    <tableColumn id="3" name="Vertex Shape" dataDxfId="307"/>
    <tableColumn id="22" name="Visibility" dataDxfId="308"/>
    <tableColumn id="4" name="Collapsed?"/>
    <tableColumn id="18" name="Label" dataDxfId="334"/>
    <tableColumn id="20" name="Collapsed X"/>
    <tableColumn id="21" name="Collapsed Y"/>
    <tableColumn id="6" name="ID" dataDxfId="333"/>
    <tableColumn id="19" name="Collapsed Properties" dataDxfId="301"/>
    <tableColumn id="5" name="Vertices" dataDxfId="300"/>
    <tableColumn id="7" name="Unique Edges" dataDxfId="299"/>
    <tableColumn id="8" name="Edges With Duplicates" dataDxfId="298"/>
    <tableColumn id="9" name="Total Edges" dataDxfId="297"/>
    <tableColumn id="10" name="Self-Loops" dataDxfId="296"/>
    <tableColumn id="24" name="Reciprocated Vertex Pair Ratio" dataDxfId="295"/>
    <tableColumn id="25" name="Reciprocated Edge Ratio" dataDxfId="294"/>
    <tableColumn id="11" name="Connected Components" dataDxfId="293"/>
    <tableColumn id="12" name="Single-Vertex Connected Components" dataDxfId="292"/>
    <tableColumn id="13" name="Maximum Vertices in a Connected Component" dataDxfId="291"/>
    <tableColumn id="14" name="Maximum Edges in a Connected Component" dataDxfId="290"/>
    <tableColumn id="15" name="Maximum Geodesic Distance (Diameter)" dataDxfId="289"/>
    <tableColumn id="16" name="Average Geodesic Distance" dataDxfId="288"/>
    <tableColumn id="17" name="Graph Density" dataDxfId="262"/>
    <tableColumn id="23" name="Top URLs in Tweet" dataDxfId="237"/>
    <tableColumn id="26" name="Top Domains in Tweet" dataDxfId="212"/>
    <tableColumn id="27" name="Top Hashtags in Tweet" dataDxfId="187"/>
    <tableColumn id="28" name="Top Words in Tweet" dataDxfId="162"/>
    <tableColumn id="29" name="Top Word Pairs in Tweet" dataDxfId="113"/>
    <tableColumn id="30" name="Top Replied-To in Tweet" dataDxfId="112"/>
    <tableColumn id="31" name="Top Mentioned in Tweet" dataDxfId="87"/>
    <tableColumn id="32" name="Top Tweeters" dataDxfId="33"/>
    <tableColumn id="33" name="Sentiment List #1: Positive Word Count" dataDxfId="32"/>
    <tableColumn id="34" name="Sentiment List #1: Positive Word Percentage (%)" dataDxfId="31"/>
    <tableColumn id="35" name="Sentiment List #2: Negative Word Count" dataDxfId="30"/>
    <tableColumn id="36" name="Sentiment List #2: Negative Word Percentage (%)" dataDxfId="29"/>
    <tableColumn id="37" name="Sentiment List #3: Angry/Violent Word Count" dataDxfId="28"/>
    <tableColumn id="38" name="Sentiment List #3: Angry/Violent Word Percentage (%)" dataDxfId="27"/>
    <tableColumn id="39" name="Non-categorized Word Count" dataDxfId="26"/>
    <tableColumn id="40" name="Non-categorized Word Percentage (%)" dataDxfId="25"/>
    <tableColumn id="41" name="Group Content Word Count" dataDxfId="24"/>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37" totalsRowShown="0" headerRowDxfId="332" dataDxfId="331">
  <autoFilter ref="A1:C137"/>
  <tableColumns count="3">
    <tableColumn id="1" name="Group" dataDxfId="306"/>
    <tableColumn id="2" name="Vertex" dataDxfId="305"/>
    <tableColumn id="3" name="Vertex ID" dataDxfId="30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18"/>
    <tableColumn id="2" name="Value" dataDxfId="1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30"/>
    <tableColumn id="2" name="Degree Frequency" dataDxfId="329">
      <calculatedColumnFormula>COUNTIF(Vertices[Degree], "&gt;= " &amp; D2) - COUNTIF(Vertices[Degree], "&gt;=" &amp; D3)</calculatedColumnFormula>
    </tableColumn>
    <tableColumn id="3" name="In-Degree Bin" dataDxfId="328"/>
    <tableColumn id="4" name="In-Degree Frequency" dataDxfId="327">
      <calculatedColumnFormula>COUNTIF(Vertices[In-Degree], "&gt;= " &amp; F2) - COUNTIF(Vertices[In-Degree], "&gt;=" &amp; F3)</calculatedColumnFormula>
    </tableColumn>
    <tableColumn id="5" name="Out-Degree Bin" dataDxfId="326"/>
    <tableColumn id="6" name="Out-Degree Frequency" dataDxfId="325">
      <calculatedColumnFormula>COUNTIF(Vertices[Out-Degree], "&gt;= " &amp; H2) - COUNTIF(Vertices[Out-Degree], "&gt;=" &amp; H3)</calculatedColumnFormula>
    </tableColumn>
    <tableColumn id="7" name="Betweenness Centrality Bin" dataDxfId="324"/>
    <tableColumn id="8" name="Betweenness Centrality Frequency" dataDxfId="323">
      <calculatedColumnFormula>COUNTIF(Vertices[Betweenness Centrality], "&gt;= " &amp; J2) - COUNTIF(Vertices[Betweenness Centrality], "&gt;=" &amp; J3)</calculatedColumnFormula>
    </tableColumn>
    <tableColumn id="9" name="Closeness Centrality Bin" dataDxfId="322"/>
    <tableColumn id="10" name="Closeness Centrality Frequency" dataDxfId="321">
      <calculatedColumnFormula>COUNTIF(Vertices[Closeness Centrality], "&gt;= " &amp; L2) - COUNTIF(Vertices[Closeness Centrality], "&gt;=" &amp; L3)</calculatedColumnFormula>
    </tableColumn>
    <tableColumn id="11" name="Eigenvector Centrality Bin" dataDxfId="320"/>
    <tableColumn id="12" name="Eigenvector Centrality Frequency" dataDxfId="319">
      <calculatedColumnFormula>COUNTIF(Vertices[Eigenvector Centrality], "&gt;= " &amp; N2) - COUNTIF(Vertices[Eigenvector Centrality], "&gt;=" &amp; N3)</calculatedColumnFormula>
    </tableColumn>
    <tableColumn id="18" name="PageRank Bin" dataDxfId="318"/>
    <tableColumn id="17" name="PageRank Frequency" dataDxfId="317">
      <calculatedColumnFormula>COUNTIF(Vertices[Eigenvector Centrality], "&gt;= " &amp; P2) - COUNTIF(Vertices[Eigenvector Centrality], "&gt;=" &amp; P3)</calculatedColumnFormula>
    </tableColumn>
    <tableColumn id="13" name="Clustering Coefficient Bin" dataDxfId="316"/>
    <tableColumn id="14" name="Clustering Coefficient Frequency" dataDxfId="315">
      <calculatedColumnFormula>COUNTIF(Vertices[Clustering Coefficient], "&gt;= " &amp; R2) - COUNTIF(Vertices[Clustering Coefficient], "&gt;=" &amp; R3)</calculatedColumnFormula>
    </tableColumn>
    <tableColumn id="15" name="Dynamic Filter Bin" dataDxfId="314"/>
    <tableColumn id="16" name="Dynamic Filter Frequency" dataDxfId="31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1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i4cp.com/productivity-blog/what-organizational-network-analysis-is-and-how-it-benefits-companies" TargetMode="External" /><Relationship Id="rId2" Type="http://schemas.openxmlformats.org/officeDocument/2006/relationships/hyperlink" Target="https://www.i4cp.com/productivity-blog/what-organizational-network-analysis-is-and-how-it-benefits-companies" TargetMode="External" /><Relationship Id="rId3" Type="http://schemas.openxmlformats.org/officeDocument/2006/relationships/hyperlink" Target="https://www.i4cp.com/productivity-blog/what-organizational-network-analysis-is-and-how-it-benefits-companies" TargetMode="External" /><Relationship Id="rId4" Type="http://schemas.openxmlformats.org/officeDocument/2006/relationships/hyperlink" Target="https://visiblenetworklabs.com/2016/03/17/march-17-2016-webinar-six-characteristics-of-high-performing-networks/?utm_source=twitter&amp;utm_medium=social&amp;utm_campaign=webinar" TargetMode="External" /><Relationship Id="rId5" Type="http://schemas.openxmlformats.org/officeDocument/2006/relationships/hyperlink" Target="https://link.springer.com/article/10.1007%2Fs11162-019-09552-0" TargetMode="External" /><Relationship Id="rId6" Type="http://schemas.openxmlformats.org/officeDocument/2006/relationships/hyperlink" Target="https://peopledevelopmentmagazine.com/2017/04/29/increasing-organizational-diversity/" TargetMode="External" /><Relationship Id="rId7" Type="http://schemas.openxmlformats.org/officeDocument/2006/relationships/hyperlink" Target="https://peopledevelopmentmagazine.com/2017/04/29/increasing-organizational-diversity/" TargetMode="External" /><Relationship Id="rId8" Type="http://schemas.openxmlformats.org/officeDocument/2006/relationships/hyperlink" Target="https://peopledevelopmentmagazine.com/2017/04/29/increasing-organizational-diversity/" TargetMode="External" /><Relationship Id="rId9" Type="http://schemas.openxmlformats.org/officeDocument/2006/relationships/hyperlink" Target="https://peopledevelopmentmagazine.com/2017/04/29/increasing-organizational-diversity/" TargetMode="External" /><Relationship Id="rId10" Type="http://schemas.openxmlformats.org/officeDocument/2006/relationships/hyperlink" Target="https://thinkprogress.org/the-koch-brothers-are-now-funding-the-bundy-land-seizure-agenda-901b90b3e1c6/amp/" TargetMode="External" /><Relationship Id="rId11" Type="http://schemas.openxmlformats.org/officeDocument/2006/relationships/hyperlink" Target="https://orghelpto.ca/" TargetMode="External" /><Relationship Id="rId12" Type="http://schemas.openxmlformats.org/officeDocument/2006/relationships/hyperlink" Target="https://orghelpto.ca/" TargetMode="External" /><Relationship Id="rId13" Type="http://schemas.openxmlformats.org/officeDocument/2006/relationships/hyperlink" Target="https://www.cues.org/professional-development/training-education/conferences/ceo-executive-team-network" TargetMode="External" /><Relationship Id="rId14" Type="http://schemas.openxmlformats.org/officeDocument/2006/relationships/hyperlink" Target="https://orghelpto.ca/" TargetMode="External" /><Relationship Id="rId15" Type="http://schemas.openxmlformats.org/officeDocument/2006/relationships/hyperlink" Target="https://orghelpto.ca/" TargetMode="External" /><Relationship Id="rId16" Type="http://schemas.openxmlformats.org/officeDocument/2006/relationships/hyperlink" Target="https://www.hrzone.com/engage/employees/how-organizational-network-analytics-is-transforming-diversity-and-inclusion" TargetMode="External" /><Relationship Id="rId17" Type="http://schemas.openxmlformats.org/officeDocument/2006/relationships/hyperlink" Target="https://mailchi.mp/0a3f4a5bf915/meeting-minutes-2019-organizational-meeting-of-the-eagle-scout-network-esn-579853" TargetMode="External" /><Relationship Id="rId18" Type="http://schemas.openxmlformats.org/officeDocument/2006/relationships/hyperlink" Target="https://www.instagram.com/p/B1O4wdZhBEc/?igshid=4za9kvwtkjv2" TargetMode="External" /><Relationship Id="rId19" Type="http://schemas.openxmlformats.org/officeDocument/2006/relationships/hyperlink" Target="https://www.edmontonchamber.com/events/event-details/?eventId=99285213-b3be-e911-a986-000d3a32890b" TargetMode="External" /><Relationship Id="rId20" Type="http://schemas.openxmlformats.org/officeDocument/2006/relationships/hyperlink" Target="https://pillarnonprofit.ca/event/leadership-time-out-power-and-purpose-structured-reflective-practice/pillar-nonprofit-network" TargetMode="External" /><Relationship Id="rId21" Type="http://schemas.openxmlformats.org/officeDocument/2006/relationships/hyperlink" Target="https://pillarnonprofit.ca/event/leadership-time-out-power-and-purpose-structured-reflective-practice/pillar-nonprofit-network" TargetMode="External" /><Relationship Id="rId22" Type="http://schemas.openxmlformats.org/officeDocument/2006/relationships/hyperlink" Target="https://www.wsj.com/articles/the-secret-to-finding-the-quiet-employees-holding-your-company-together-11563528611" TargetMode="External" /><Relationship Id="rId23" Type="http://schemas.openxmlformats.org/officeDocument/2006/relationships/hyperlink" Target="https://smlr.rutgers.edu/content/inspiring-network-leaders-gather-5th-annual-ciwo-build-bench-convening" TargetMode="External" /><Relationship Id="rId24" Type="http://schemas.openxmlformats.org/officeDocument/2006/relationships/hyperlink" Target="https://app.work4labs.com/w4d/job-redirect/108439419173980/125858260?data=slashref___post_id%2F5b1f148ce06b0ee59d51cd2bcb75683bae223dc6%2Fjob_distributor_id%2F66670%2Fuid%2F10154323230403763%2Flanguage%2Fen%2Fnetwork%2Ftwitter&amp;ref=distributor_share&amp;no_card=1" TargetMode="External" /><Relationship Id="rId25" Type="http://schemas.openxmlformats.org/officeDocument/2006/relationships/hyperlink" Target="https://peopledevelopmentmagazine.com/2017/04/29/increasing-organizational-diversity/" TargetMode="External" /><Relationship Id="rId26" Type="http://schemas.openxmlformats.org/officeDocument/2006/relationships/hyperlink" Target="https://peopledevelopmentmagazine.com/2019/04/26/job-interview/" TargetMode="External" /><Relationship Id="rId27" Type="http://schemas.openxmlformats.org/officeDocument/2006/relationships/hyperlink" Target="https://www.digitalhrtech.com/organizational-network-analysis-the-missing-piece-of-digital-transformation/" TargetMode="External" /><Relationship Id="rId28" Type="http://schemas.openxmlformats.org/officeDocument/2006/relationships/hyperlink" Target="https://www.i4cp.com/productivity-blog/what-organizational-network-analysis-is-and-how-it-benefits-companies" TargetMode="External" /><Relationship Id="rId29" Type="http://schemas.openxmlformats.org/officeDocument/2006/relationships/hyperlink" Target="http://www.intelligentworld.institute/LandingPageUTM?eid=f4b18dc69b787f2bad0c5e9b1807807ce70238f8ddef5499122b6e5075f7ba5adea97833c684dfb9a52f9cc9e7ebee9ea76db126b8118c50882eef8b3021ff47" TargetMode="External" /><Relationship Id="rId30" Type="http://schemas.openxmlformats.org/officeDocument/2006/relationships/hyperlink" Target="http://www.intelligentworld.institute/LandingPageUTM?eid=f4b18dc69b787f2bad0c5e9b1807807ce70238f8ddef5499122b6e5075f7ba5adea97833c684dfb9a52f9cc9e7ebee9ea76db126b8118c50882eef8b3021ff47" TargetMode="External" /><Relationship Id="rId31" Type="http://schemas.openxmlformats.org/officeDocument/2006/relationships/hyperlink" Target="https://peopledevelopmentmagazine.com/2017/04/29/increasing-organizational-diversity/" TargetMode="External" /><Relationship Id="rId32" Type="http://schemas.openxmlformats.org/officeDocument/2006/relationships/hyperlink" Target="https://pbet.io/" TargetMode="External" /><Relationship Id="rId33" Type="http://schemas.openxmlformats.org/officeDocument/2006/relationships/hyperlink" Target="https://www2.deloitte.com/insights/us/en/focus/technology-and-the-future-of-work/organizational-network-analysis-network-of-teams.html" TargetMode="External" /><Relationship Id="rId34" Type="http://schemas.openxmlformats.org/officeDocument/2006/relationships/hyperlink" Target="https://journals.sagepub.com/doi/full/10.1177/1094428119857469" TargetMode="External" /><Relationship Id="rId35" Type="http://schemas.openxmlformats.org/officeDocument/2006/relationships/hyperlink" Target="https://surveyentrance.com/wcm" TargetMode="External" /><Relationship Id="rId36" Type="http://schemas.openxmlformats.org/officeDocument/2006/relationships/hyperlink" Target="https://app.work4labs.com/w4d/job-redirect/159083610825448/125948044?data=slashref___post_id%2Fb5b8e39025151f09a48f32b480b111b966d40eaa%2Fjob_distributor_id%2F63089%2Fuid%2F131458833995147%2Flanguage%2Fen%2Fnetwork%2Ftwitter&amp;ref=distributor_share&amp;no_card=1" TargetMode="External" /><Relationship Id="rId37" Type="http://schemas.openxmlformats.org/officeDocument/2006/relationships/hyperlink" Target="https://epodcastnetwork.com/culture-spark-5-steps-to-ignite-and-sustain-organizational-growth/" TargetMode="External" /><Relationship Id="rId38" Type="http://schemas.openxmlformats.org/officeDocument/2006/relationships/hyperlink" Target="https://ajws.org/press-releases/20-jewish-organizations-urge-under-secretary-of-treasury-to-impose-targeted-sanctions-against-burmese-military/" TargetMode="External" /><Relationship Id="rId39" Type="http://schemas.openxmlformats.org/officeDocument/2006/relationships/hyperlink" Target="https://www.eluta.ca/spl/manager-large-market-account-development-8720bcb3472415bcbe233b3516ab71fe?imo=1" TargetMode="External" /><Relationship Id="rId40" Type="http://schemas.openxmlformats.org/officeDocument/2006/relationships/hyperlink" Target="https://ajws.org/press-releases/20-jewish-organizations-urge-under-secretary-of-treasury-to-impose-targeted-sanctions-against-burmese-military/" TargetMode="External" /><Relationship Id="rId41" Type="http://schemas.openxmlformats.org/officeDocument/2006/relationships/hyperlink" Target="https://ajws.org/press-releases/20-jewish-organizations-urge-under-secretary-of-treasury-to-impose-targeted-sanctions-against-burmese-military/" TargetMode="External" /><Relationship Id="rId42" Type="http://schemas.openxmlformats.org/officeDocument/2006/relationships/hyperlink" Target="https://ajws.org/press-releases/20-jewish-organizations-urge-under-secretary-of-treasury-to-impose-targeted-sanctions-against-burmese-military/" TargetMode="External" /><Relationship Id="rId43" Type="http://schemas.openxmlformats.org/officeDocument/2006/relationships/hyperlink" Target="https://wowbiztribe.com/leader/" TargetMode="External" /><Relationship Id="rId44" Type="http://schemas.openxmlformats.org/officeDocument/2006/relationships/hyperlink" Target="https://www.linkedin.com/slink?code=g3C5hJX" TargetMode="External" /><Relationship Id="rId45" Type="http://schemas.openxmlformats.org/officeDocument/2006/relationships/hyperlink" Target="https://www.digitalhrtech.com/organizational-network-analysis-the-missing-piece-of-digital-transformation/" TargetMode="External" /><Relationship Id="rId46" Type="http://schemas.openxmlformats.org/officeDocument/2006/relationships/hyperlink" Target="https://www2.deloitte.com/insights/us/en/focus/technology-and-the-future-of-work/organizational-network-analysis-network-of-teams.html" TargetMode="External" /><Relationship Id="rId47" Type="http://schemas.openxmlformats.org/officeDocument/2006/relationships/hyperlink" Target="https://ssdp.org/blog/participate-in-the-ssdp-membership-survey/" TargetMode="External" /><Relationship Id="rId48" Type="http://schemas.openxmlformats.org/officeDocument/2006/relationships/hyperlink" Target="https://app.work4labs.com/w4d/job-redirect/159083610825448/125948044?data=slashref___post_id%2F20796708b9fb3fe751d8efbe0715ed3537420f54%2Fjob_distributor_id%2F81800%2Fuid%2F10156242937673405%2Flanguage%2Fen%2Fnetwork%2Ftwitter&amp;ref=distributor_share&amp;no_card=1" TargetMode="External" /><Relationship Id="rId49" Type="http://schemas.openxmlformats.org/officeDocument/2006/relationships/hyperlink" Target="https://tiny.cc/p2bkbz" TargetMode="External" /><Relationship Id="rId50" Type="http://schemas.openxmlformats.org/officeDocument/2006/relationships/hyperlink" Target="https://www.ahn.org/news/2-19-2019/allegheny-health-network-president-and-ceo-cynthia-hundorfean-named-to-modern?utm_source=organic_social&amp;utm_medium=ahn_tw&amp;utm_campaign=news&amp;utm_content=8_22_2019_cindyhmondernhealthcareaward&amp;sf217480023=1" TargetMode="External" /><Relationship Id="rId51" Type="http://schemas.openxmlformats.org/officeDocument/2006/relationships/hyperlink" Target="https://docs.google.com/forms/d/e/1FAIpQLSfgzgP2JWEn6OE0WlEqmFJIbo0buQpXXE37sEx4dCo6S1aV7w/viewform?fbclid=IwAR3UimuRmK_vuvAwxly1nBWuVYUypHPQ9xxdq8sX7HeMYnCUdan5_a_DpLI" TargetMode="External" /><Relationship Id="rId52" Type="http://schemas.openxmlformats.org/officeDocument/2006/relationships/hyperlink" Target="http://www.kcfastpitch.com/forums/showthread.php?s=18e113fa7c8155e585e397812b7ef954&amp;p=105056#post105056" TargetMode="External" /><Relationship Id="rId53" Type="http://schemas.openxmlformats.org/officeDocument/2006/relationships/hyperlink" Target="https://ihrim.site-ym.com/events/EventDetails.aspx?id=1248436" TargetMode="External" /><Relationship Id="rId54" Type="http://schemas.openxmlformats.org/officeDocument/2006/relationships/hyperlink" Target="https://www.hrzone.com/engage/employees/how-organizational-network-analytics-is-transforming-diversity-and-inclusion" TargetMode="External" /><Relationship Id="rId55" Type="http://schemas.openxmlformats.org/officeDocument/2006/relationships/hyperlink" Target="https://www.linkedin.com/pulse/best-hr-people-analytics-articles-july-2019-david-green/" TargetMode="External" /><Relationship Id="rId56" Type="http://schemas.openxmlformats.org/officeDocument/2006/relationships/hyperlink" Target="https://www.jdsupra.com/legalnews/3-ways-proactive-legal-ops-teams-can-86585/" TargetMode="External" /><Relationship Id="rId57" Type="http://schemas.openxmlformats.org/officeDocument/2006/relationships/hyperlink" Target="https://pbs.twimg.com/media/EB3pTG7W4AMMVd7.jpg" TargetMode="External" /><Relationship Id="rId58" Type="http://schemas.openxmlformats.org/officeDocument/2006/relationships/hyperlink" Target="https://pbs.twimg.com/media/ECAwuFpW4AEKOdT.jpg" TargetMode="External" /><Relationship Id="rId59" Type="http://schemas.openxmlformats.org/officeDocument/2006/relationships/hyperlink" Target="https://pbs.twimg.com/media/ECBERpZUYAIqhR5.jpg" TargetMode="External" /><Relationship Id="rId60" Type="http://schemas.openxmlformats.org/officeDocument/2006/relationships/hyperlink" Target="https://pbs.twimg.com/media/ECCiLbrXkAAWfZL.jpg" TargetMode="External" /><Relationship Id="rId61" Type="http://schemas.openxmlformats.org/officeDocument/2006/relationships/hyperlink" Target="https://pbs.twimg.com/media/ECG7aQkWkAAaMOm.jpg" TargetMode="External" /><Relationship Id="rId62" Type="http://schemas.openxmlformats.org/officeDocument/2006/relationships/hyperlink" Target="https://pbs.twimg.com/media/ECA1uhaXYAAbSES.jpg" TargetMode="External" /><Relationship Id="rId63" Type="http://schemas.openxmlformats.org/officeDocument/2006/relationships/hyperlink" Target="https://pbs.twimg.com/media/ECRwq8fXkAA3jTb.jpg" TargetMode="External" /><Relationship Id="rId64" Type="http://schemas.openxmlformats.org/officeDocument/2006/relationships/hyperlink" Target="https://pbs.twimg.com/media/ECA440VXUAAegLD.jpg" TargetMode="External" /><Relationship Id="rId65" Type="http://schemas.openxmlformats.org/officeDocument/2006/relationships/hyperlink" Target="https://pbs.twimg.com/media/ECVBzqgXoAEHNoB.jpg" TargetMode="External" /><Relationship Id="rId66" Type="http://schemas.openxmlformats.org/officeDocument/2006/relationships/hyperlink" Target="https://pbs.twimg.com/media/ECUD3HyXoAAaJWe.jpg" TargetMode="External" /><Relationship Id="rId67" Type="http://schemas.openxmlformats.org/officeDocument/2006/relationships/hyperlink" Target="https://pbs.twimg.com/media/ECWhj1UX4AE4oXi.jpg" TargetMode="External" /><Relationship Id="rId68" Type="http://schemas.openxmlformats.org/officeDocument/2006/relationships/hyperlink" Target="https://pbs.twimg.com/ext_tw_video_thumb/1155893583288909824/pu/img/WE1cXuKLKAtwDoad.jpg" TargetMode="External" /><Relationship Id="rId69" Type="http://schemas.openxmlformats.org/officeDocument/2006/relationships/hyperlink" Target="https://pbs.twimg.com/ext_tw_video_thumb/1155893583288909824/pu/img/WE1cXuKLKAtwDoad.jpg" TargetMode="External" /><Relationship Id="rId70" Type="http://schemas.openxmlformats.org/officeDocument/2006/relationships/hyperlink" Target="https://pbs.twimg.com/media/ECamt8cWwAADNVV.jpg" TargetMode="External" /><Relationship Id="rId71" Type="http://schemas.openxmlformats.org/officeDocument/2006/relationships/hyperlink" Target="https://pbs.twimg.com/media/EAufzsaWkAMr1Fq.jpg" TargetMode="External" /><Relationship Id="rId72" Type="http://schemas.openxmlformats.org/officeDocument/2006/relationships/hyperlink" Target="https://pbs.twimg.com/media/ECcGHGEXsAAt86n.jpg" TargetMode="External" /><Relationship Id="rId73" Type="http://schemas.openxmlformats.org/officeDocument/2006/relationships/hyperlink" Target="https://pbs.twimg.com/media/ECdifzjXoAA1JZD.jpg" TargetMode="External" /><Relationship Id="rId74" Type="http://schemas.openxmlformats.org/officeDocument/2006/relationships/hyperlink" Target="https://pbs.twimg.com/media/ECdifzjXoAA1JZD.jpg" TargetMode="External" /><Relationship Id="rId75" Type="http://schemas.openxmlformats.org/officeDocument/2006/relationships/hyperlink" Target="https://pbs.twimg.com/media/ECdifzjXoAA1JZD.jpg" TargetMode="External" /><Relationship Id="rId76" Type="http://schemas.openxmlformats.org/officeDocument/2006/relationships/hyperlink" Target="https://pbs.twimg.com/media/ECdui8xWkAUy4Ve.jpg" TargetMode="External" /><Relationship Id="rId77" Type="http://schemas.openxmlformats.org/officeDocument/2006/relationships/hyperlink" Target="https://pbs.twimg.com/media/ECeMlqIXkAA98HJ.png" TargetMode="External" /><Relationship Id="rId78" Type="http://schemas.openxmlformats.org/officeDocument/2006/relationships/hyperlink" Target="https://pbs.twimg.com/media/ECU_-QtWkAAGyqS.png" TargetMode="External" /><Relationship Id="rId79" Type="http://schemas.openxmlformats.org/officeDocument/2006/relationships/hyperlink" Target="https://pbs.twimg.com/media/ECV4JHoWsAAIXBD.jpg" TargetMode="External" /><Relationship Id="rId80" Type="http://schemas.openxmlformats.org/officeDocument/2006/relationships/hyperlink" Target="https://pbs.twimg.com/media/ECeie-0WwAEhIg-.jpg" TargetMode="External" /><Relationship Id="rId81" Type="http://schemas.openxmlformats.org/officeDocument/2006/relationships/hyperlink" Target="https://pbs.twimg.com/media/ECejlIkVAAAUVLP.jpg" TargetMode="External" /><Relationship Id="rId82" Type="http://schemas.openxmlformats.org/officeDocument/2006/relationships/hyperlink" Target="https://pbs.twimg.com/media/ECcZwh6XYAA-xGa.jpg" TargetMode="External" /><Relationship Id="rId83" Type="http://schemas.openxmlformats.org/officeDocument/2006/relationships/hyperlink" Target="https://pbs.twimg.com/media/EChxs2lXYAEFDTW.jpg" TargetMode="External" /><Relationship Id="rId84" Type="http://schemas.openxmlformats.org/officeDocument/2006/relationships/hyperlink" Target="https://pbs.twimg.com/media/ECkOGfaXsAAdhmC.jpg" TargetMode="External" /><Relationship Id="rId85" Type="http://schemas.openxmlformats.org/officeDocument/2006/relationships/hyperlink" Target="https://pbs.twimg.com/media/ECkN-KfWkAEPoJW.jpg" TargetMode="External" /><Relationship Id="rId86" Type="http://schemas.openxmlformats.org/officeDocument/2006/relationships/hyperlink" Target="https://pbs.twimg.com/media/EClQ5X7WsAUjLC5.png" TargetMode="External" /><Relationship Id="rId87" Type="http://schemas.openxmlformats.org/officeDocument/2006/relationships/hyperlink" Target="https://pbs.twimg.com/media/ECkreZ1XkAAFHCk.jpg" TargetMode="External" /><Relationship Id="rId88" Type="http://schemas.openxmlformats.org/officeDocument/2006/relationships/hyperlink" Target="https://pbs.twimg.com/media/ECoq7hwUwAAFyZ9.png" TargetMode="External" /><Relationship Id="rId89" Type="http://schemas.openxmlformats.org/officeDocument/2006/relationships/hyperlink" Target="https://pbs.twimg.com/media/EB3pTG7W4AMMVd7.jpg" TargetMode="External" /><Relationship Id="rId90" Type="http://schemas.openxmlformats.org/officeDocument/2006/relationships/hyperlink" Target="http://pbs.twimg.com/profile_images/881685125557215234/GTMD9ZUG_normal.jpg" TargetMode="External" /><Relationship Id="rId91" Type="http://schemas.openxmlformats.org/officeDocument/2006/relationships/hyperlink" Target="http://pbs.twimg.com/profile_images/1114986331095089152/YmzESvUO_normal.jpg" TargetMode="External" /><Relationship Id="rId92" Type="http://schemas.openxmlformats.org/officeDocument/2006/relationships/hyperlink" Target="http://pbs.twimg.com/profile_images/1054665011208089600/_bSiljTl_normal.jpg" TargetMode="External" /><Relationship Id="rId93" Type="http://schemas.openxmlformats.org/officeDocument/2006/relationships/hyperlink" Target="http://pbs.twimg.com/profile_images/1061309184480866305/ULu1gel0_normal.jpg" TargetMode="External" /><Relationship Id="rId94" Type="http://schemas.openxmlformats.org/officeDocument/2006/relationships/hyperlink" Target="http://pbs.twimg.com/profile_images/1061309184480866305/ULu1gel0_normal.jpg" TargetMode="External" /><Relationship Id="rId95" Type="http://schemas.openxmlformats.org/officeDocument/2006/relationships/hyperlink" Target="http://pbs.twimg.com/profile_images/957923292043767808/mfBi6Qhf_normal.jpg" TargetMode="External" /><Relationship Id="rId96" Type="http://schemas.openxmlformats.org/officeDocument/2006/relationships/hyperlink" Target="http://pbs.twimg.com/profile_images/1158652918670798848/sQTLkjym_normal.jpg" TargetMode="External" /><Relationship Id="rId97" Type="http://schemas.openxmlformats.org/officeDocument/2006/relationships/hyperlink" Target="http://pbs.twimg.com/profile_images/714742910869233664/yHBsiO1U_normal.jpg" TargetMode="External" /><Relationship Id="rId98" Type="http://schemas.openxmlformats.org/officeDocument/2006/relationships/hyperlink" Target="http://pbs.twimg.com/profile_images/1051920620823277568/n6nVWpqG_normal.jpg" TargetMode="External" /><Relationship Id="rId99" Type="http://schemas.openxmlformats.org/officeDocument/2006/relationships/hyperlink" Target="http://pbs.twimg.com/profile_images/999709296312004608/GdM6VeIc_normal.jpg" TargetMode="External" /><Relationship Id="rId100" Type="http://schemas.openxmlformats.org/officeDocument/2006/relationships/hyperlink" Target="http://pbs.twimg.com/profile_images/567758789818867712/U4exTxpL_normal.jpeg" TargetMode="External" /><Relationship Id="rId101" Type="http://schemas.openxmlformats.org/officeDocument/2006/relationships/hyperlink" Target="http://pbs.twimg.com/profile_images/567758789818867712/U4exTxpL_normal.jpeg" TargetMode="External" /><Relationship Id="rId102" Type="http://schemas.openxmlformats.org/officeDocument/2006/relationships/hyperlink" Target="http://pbs.twimg.com/profile_images/567758789818867712/U4exTxpL_normal.jpeg" TargetMode="External" /><Relationship Id="rId103" Type="http://schemas.openxmlformats.org/officeDocument/2006/relationships/hyperlink" Target="http://pbs.twimg.com/profile_images/748118028215271425/oiVP-m58_normal.jpg" TargetMode="External" /><Relationship Id="rId104" Type="http://schemas.openxmlformats.org/officeDocument/2006/relationships/hyperlink" Target="http://pbs.twimg.com/profile_images/748118028215271425/oiVP-m58_normal.jpg" TargetMode="External" /><Relationship Id="rId105" Type="http://schemas.openxmlformats.org/officeDocument/2006/relationships/hyperlink" Target="http://pbs.twimg.com/profile_images/748118028215271425/oiVP-m58_normal.jpg" TargetMode="External" /><Relationship Id="rId106" Type="http://schemas.openxmlformats.org/officeDocument/2006/relationships/hyperlink" Target="http://pbs.twimg.com/profile_images/1100501743677435904/JFOrIcXe_normal.png" TargetMode="External" /><Relationship Id="rId107" Type="http://schemas.openxmlformats.org/officeDocument/2006/relationships/hyperlink" Target="http://pbs.twimg.com/profile_images/1054759099265617921/Ta2fS0N-_normal.jpg" TargetMode="External" /><Relationship Id="rId108" Type="http://schemas.openxmlformats.org/officeDocument/2006/relationships/hyperlink" Target="http://pbs.twimg.com/profile_images/1162221353270824966/w69kF5Cy_normal.jpg" TargetMode="External" /><Relationship Id="rId109" Type="http://schemas.openxmlformats.org/officeDocument/2006/relationships/hyperlink" Target="http://pbs.twimg.com/profile_images/486326829771665410/VnnCFSU-_normal.jpeg" TargetMode="External" /><Relationship Id="rId110" Type="http://schemas.openxmlformats.org/officeDocument/2006/relationships/hyperlink" Target="http://pbs.twimg.com/profile_images/486326829771665410/VnnCFSU-_normal.jpeg" TargetMode="External" /><Relationship Id="rId111" Type="http://schemas.openxmlformats.org/officeDocument/2006/relationships/hyperlink" Target="http://pbs.twimg.com/profile_images/486326829771665410/VnnCFSU-_normal.jpeg" TargetMode="External" /><Relationship Id="rId112" Type="http://schemas.openxmlformats.org/officeDocument/2006/relationships/hyperlink" Target="http://pbs.twimg.com/profile_images/503977754174312448/SDknxM_C_normal.jpeg" TargetMode="External" /><Relationship Id="rId113" Type="http://schemas.openxmlformats.org/officeDocument/2006/relationships/hyperlink" Target="http://pbs.twimg.com/profile_images/597200007096193024/3YhIl_Mq_normal.jpg" TargetMode="External" /><Relationship Id="rId114" Type="http://schemas.openxmlformats.org/officeDocument/2006/relationships/hyperlink" Target="http://pbs.twimg.com/profile_images/597200007096193024/3YhIl_Mq_normal.jpg" TargetMode="External" /><Relationship Id="rId115" Type="http://schemas.openxmlformats.org/officeDocument/2006/relationships/hyperlink" Target="http://pbs.twimg.com/profile_images/968875546338668545/F0jdJ4HK_normal.jpg" TargetMode="External" /><Relationship Id="rId116" Type="http://schemas.openxmlformats.org/officeDocument/2006/relationships/hyperlink" Target="http://pbs.twimg.com/profile_images/968875546338668545/F0jdJ4HK_normal.jpg" TargetMode="External" /><Relationship Id="rId117" Type="http://schemas.openxmlformats.org/officeDocument/2006/relationships/hyperlink" Target="http://pbs.twimg.com/profile_images/453622970552836096/uArrxjN1_normal.jpeg" TargetMode="External" /><Relationship Id="rId118" Type="http://schemas.openxmlformats.org/officeDocument/2006/relationships/hyperlink" Target="http://pbs.twimg.com/profile_images/453622970552836096/uArrxjN1_normal.jpeg" TargetMode="External" /><Relationship Id="rId119" Type="http://schemas.openxmlformats.org/officeDocument/2006/relationships/hyperlink" Target="http://pbs.twimg.com/profile_images/453622970552836096/uArrxjN1_normal.jpeg" TargetMode="External" /><Relationship Id="rId120" Type="http://schemas.openxmlformats.org/officeDocument/2006/relationships/hyperlink" Target="http://pbs.twimg.com/profile_images/1368623197/imagesCA4W0P6Y_normal.jpg" TargetMode="External" /><Relationship Id="rId121" Type="http://schemas.openxmlformats.org/officeDocument/2006/relationships/hyperlink" Target="http://pbs.twimg.com/profile_images/1153294033466212352/H3RzJ6wz_normal.jpg" TargetMode="External" /><Relationship Id="rId122" Type="http://schemas.openxmlformats.org/officeDocument/2006/relationships/hyperlink" Target="http://pbs.twimg.com/profile_images/1135245862278316032/e4XdbiXD_normal.jpg" TargetMode="External" /><Relationship Id="rId123" Type="http://schemas.openxmlformats.org/officeDocument/2006/relationships/hyperlink" Target="http://pbs.twimg.com/profile_images/1158570063865286657/G9goJQxc_normal.jpg" TargetMode="External" /><Relationship Id="rId124" Type="http://schemas.openxmlformats.org/officeDocument/2006/relationships/hyperlink" Target="http://pbs.twimg.com/profile_images/824176369215086592/XXBTOZ_u_normal.jpg" TargetMode="External" /><Relationship Id="rId125" Type="http://schemas.openxmlformats.org/officeDocument/2006/relationships/hyperlink" Target="https://pbs.twimg.com/media/ECAwuFpW4AEKOdT.jpg" TargetMode="External" /><Relationship Id="rId126" Type="http://schemas.openxmlformats.org/officeDocument/2006/relationships/hyperlink" Target="http://pbs.twimg.com/profile_images/921147527101108225/We6vQVWx_normal.jpg" TargetMode="External" /><Relationship Id="rId127" Type="http://schemas.openxmlformats.org/officeDocument/2006/relationships/hyperlink" Target="http://pbs.twimg.com/profile_images/1151923319467364358/DM_ERx5N_normal.jpg" TargetMode="External" /><Relationship Id="rId128" Type="http://schemas.openxmlformats.org/officeDocument/2006/relationships/hyperlink" Target="http://pbs.twimg.com/profile_images/1047650500202520576/B7mMBvko_normal.jpg" TargetMode="External" /><Relationship Id="rId129" Type="http://schemas.openxmlformats.org/officeDocument/2006/relationships/hyperlink" Target="https://pbs.twimg.com/media/ECBERpZUYAIqhR5.jpg" TargetMode="External" /><Relationship Id="rId130" Type="http://schemas.openxmlformats.org/officeDocument/2006/relationships/hyperlink" Target="http://pbs.twimg.com/profile_images/1133610546576576512/m4TgGqPN_normal.jpg" TargetMode="External" /><Relationship Id="rId131" Type="http://schemas.openxmlformats.org/officeDocument/2006/relationships/hyperlink" Target="http://pbs.twimg.com/profile_images/933753866797031424/vjovqn0Y_normal.jpg" TargetMode="External" /><Relationship Id="rId132" Type="http://schemas.openxmlformats.org/officeDocument/2006/relationships/hyperlink" Target="http://pbs.twimg.com/profile_images/740910645835505666/xOnWQ4eG_normal.jpg" TargetMode="External" /><Relationship Id="rId133" Type="http://schemas.openxmlformats.org/officeDocument/2006/relationships/hyperlink" Target="http://pbs.twimg.com/profile_images/740910645835505666/xOnWQ4eG_normal.jpg" TargetMode="External" /><Relationship Id="rId134" Type="http://schemas.openxmlformats.org/officeDocument/2006/relationships/hyperlink" Target="http://pbs.twimg.com/profile_images/864150739513475072/GtTdYm1f_normal.jpg" TargetMode="External" /><Relationship Id="rId135" Type="http://schemas.openxmlformats.org/officeDocument/2006/relationships/hyperlink" Target="http://pbs.twimg.com/profile_images/864150739513475072/GtTdYm1f_normal.jpg" TargetMode="External" /><Relationship Id="rId136" Type="http://schemas.openxmlformats.org/officeDocument/2006/relationships/hyperlink" Target="https://pbs.twimg.com/media/ECCiLbrXkAAWfZL.jpg" TargetMode="External" /><Relationship Id="rId137" Type="http://schemas.openxmlformats.org/officeDocument/2006/relationships/hyperlink" Target="http://pbs.twimg.com/profile_images/725395136650305536/4vu7mntB_normal.jpg" TargetMode="External" /><Relationship Id="rId138" Type="http://schemas.openxmlformats.org/officeDocument/2006/relationships/hyperlink" Target="http://pbs.twimg.com/profile_images/725395136650305536/4vu7mntB_normal.jpg" TargetMode="External" /><Relationship Id="rId139" Type="http://schemas.openxmlformats.org/officeDocument/2006/relationships/hyperlink" Target="http://pbs.twimg.com/profile_images/864150739513475072/GtTdYm1f_normal.jpg" TargetMode="External" /><Relationship Id="rId140" Type="http://schemas.openxmlformats.org/officeDocument/2006/relationships/hyperlink" Target="http://pbs.twimg.com/profile_images/1043911530025308160/_GDihxv8_normal.jpg" TargetMode="External" /><Relationship Id="rId141" Type="http://schemas.openxmlformats.org/officeDocument/2006/relationships/hyperlink" Target="http://pbs.twimg.com/profile_images/864150739513475072/GtTdYm1f_normal.jpg" TargetMode="External" /><Relationship Id="rId142" Type="http://schemas.openxmlformats.org/officeDocument/2006/relationships/hyperlink" Target="http://pbs.twimg.com/profile_images/864150739513475072/GtTdYm1f_normal.jpg" TargetMode="External" /><Relationship Id="rId143" Type="http://schemas.openxmlformats.org/officeDocument/2006/relationships/hyperlink" Target="http://pbs.twimg.com/profile_images/1043911530025308160/_GDihxv8_normal.jpg" TargetMode="External" /><Relationship Id="rId144" Type="http://schemas.openxmlformats.org/officeDocument/2006/relationships/hyperlink" Target="http://pbs.twimg.com/profile_images/1043911530025308160/_GDihxv8_normal.jpg" TargetMode="External" /><Relationship Id="rId145" Type="http://schemas.openxmlformats.org/officeDocument/2006/relationships/hyperlink" Target="http://pbs.twimg.com/profile_images/966443089937264640/e7XS7wrH_normal.jpg" TargetMode="External" /><Relationship Id="rId146" Type="http://schemas.openxmlformats.org/officeDocument/2006/relationships/hyperlink" Target="http://pbs.twimg.com/profile_images/1083345473174413313/Z1gkbjzI_normal.jpg" TargetMode="External" /><Relationship Id="rId147" Type="http://schemas.openxmlformats.org/officeDocument/2006/relationships/hyperlink" Target="http://pbs.twimg.com/profile_images/1083345473174413313/Z1gkbjzI_normal.jpg" TargetMode="External" /><Relationship Id="rId148" Type="http://schemas.openxmlformats.org/officeDocument/2006/relationships/hyperlink" Target="http://pbs.twimg.com/profile_images/1105006441/ESN_logo_02_normal.jpg" TargetMode="External" /><Relationship Id="rId149" Type="http://schemas.openxmlformats.org/officeDocument/2006/relationships/hyperlink" Target="http://pbs.twimg.com/profile_images/1018067307137060865/JAvcRPNw_normal.jpg" TargetMode="External" /><Relationship Id="rId150" Type="http://schemas.openxmlformats.org/officeDocument/2006/relationships/hyperlink" Target="https://pbs.twimg.com/media/ECG7aQkWkAAaMOm.jpg" TargetMode="External" /><Relationship Id="rId151" Type="http://schemas.openxmlformats.org/officeDocument/2006/relationships/hyperlink" Target="http://pbs.twimg.com/profile_images/1026981038420099073/m42Tv2s__normal.jpg" TargetMode="External" /><Relationship Id="rId152" Type="http://schemas.openxmlformats.org/officeDocument/2006/relationships/hyperlink" Target="http://pbs.twimg.com/profile_images/1026981038420099073/m42Tv2s__normal.jpg" TargetMode="External" /><Relationship Id="rId153" Type="http://schemas.openxmlformats.org/officeDocument/2006/relationships/hyperlink" Target="http://pbs.twimg.com/profile_images/687797811585368064/gpkpJmUt_normal.jpg" TargetMode="External" /><Relationship Id="rId154" Type="http://schemas.openxmlformats.org/officeDocument/2006/relationships/hyperlink" Target="http://pbs.twimg.com/profile_images/687797811585368064/gpkpJmUt_normal.jpg" TargetMode="External" /><Relationship Id="rId155" Type="http://schemas.openxmlformats.org/officeDocument/2006/relationships/hyperlink" Target="http://pbs.twimg.com/profile_images/687797811585368064/gpkpJmUt_normal.jpg" TargetMode="External" /><Relationship Id="rId156" Type="http://schemas.openxmlformats.org/officeDocument/2006/relationships/hyperlink" Target="http://pbs.twimg.com/profile_images/1126034564302942208/J7sVk8fX_normal.png" TargetMode="External" /><Relationship Id="rId157" Type="http://schemas.openxmlformats.org/officeDocument/2006/relationships/hyperlink" Target="http://pbs.twimg.com/profile_images/1157646348533030912/HcE0Lvcx_normal.jpg" TargetMode="External" /><Relationship Id="rId158" Type="http://schemas.openxmlformats.org/officeDocument/2006/relationships/hyperlink" Target="http://pbs.twimg.com/profile_images/1157646348533030912/HcE0Lvcx_normal.jpg" TargetMode="External" /><Relationship Id="rId159" Type="http://schemas.openxmlformats.org/officeDocument/2006/relationships/hyperlink" Target="http://pbs.twimg.com/profile_images/1146062661697675264/jmcDYUjP_normal.png" TargetMode="External" /><Relationship Id="rId160" Type="http://schemas.openxmlformats.org/officeDocument/2006/relationships/hyperlink" Target="http://pbs.twimg.com/profile_images/1146062661697675264/jmcDYUjP_normal.png" TargetMode="External" /><Relationship Id="rId161" Type="http://schemas.openxmlformats.org/officeDocument/2006/relationships/hyperlink" Target="http://pbs.twimg.com/profile_images/818513271225544705/g29NeG3k_normal.jpg" TargetMode="External" /><Relationship Id="rId162" Type="http://schemas.openxmlformats.org/officeDocument/2006/relationships/hyperlink" Target="http://pbs.twimg.com/profile_images/3009971499/612930a2532402c82fcf5953fe96352e_normal.jpeg" TargetMode="External" /><Relationship Id="rId163" Type="http://schemas.openxmlformats.org/officeDocument/2006/relationships/hyperlink" Target="http://pbs.twimg.com/profile_images/1109563087420571648/zIdu3mWg_normal.jpg" TargetMode="External" /><Relationship Id="rId164" Type="http://schemas.openxmlformats.org/officeDocument/2006/relationships/hyperlink" Target="http://pbs.twimg.com/profile_images/65786321/Cassowary_100x100_normal.jpg" TargetMode="External" /><Relationship Id="rId165" Type="http://schemas.openxmlformats.org/officeDocument/2006/relationships/hyperlink" Target="http://pbs.twimg.com/profile_images/65786321/Cassowary_100x100_normal.jpg" TargetMode="External" /><Relationship Id="rId166" Type="http://schemas.openxmlformats.org/officeDocument/2006/relationships/hyperlink" Target="https://pbs.twimg.com/media/ECA1uhaXYAAbSES.jpg" TargetMode="External" /><Relationship Id="rId167" Type="http://schemas.openxmlformats.org/officeDocument/2006/relationships/hyperlink" Target="http://pbs.twimg.com/profile_images/1132691700374220800/dLu4wJat_normal.jpg" TargetMode="External" /><Relationship Id="rId168" Type="http://schemas.openxmlformats.org/officeDocument/2006/relationships/hyperlink" Target="https://pbs.twimg.com/media/ECRwq8fXkAA3jTb.jpg" TargetMode="External" /><Relationship Id="rId169" Type="http://schemas.openxmlformats.org/officeDocument/2006/relationships/hyperlink" Target="https://pbs.twimg.com/media/ECA440VXUAAegLD.jpg" TargetMode="External" /><Relationship Id="rId170" Type="http://schemas.openxmlformats.org/officeDocument/2006/relationships/hyperlink" Target="https://pbs.twimg.com/media/ECVBzqgXoAEHNoB.jpg" TargetMode="External" /><Relationship Id="rId171" Type="http://schemas.openxmlformats.org/officeDocument/2006/relationships/hyperlink" Target="http://pbs.twimg.com/profile_images/1005920266441109504/ek1Vg3Dc_normal.jpg" TargetMode="External" /><Relationship Id="rId172" Type="http://schemas.openxmlformats.org/officeDocument/2006/relationships/hyperlink" Target="http://pbs.twimg.com/profile_images/1164669998415134720/BaPJu6z5_normal.jpg" TargetMode="External" /><Relationship Id="rId173" Type="http://schemas.openxmlformats.org/officeDocument/2006/relationships/hyperlink" Target="http://pbs.twimg.com/profile_images/897966616796966913/zbxqxcYU_normal.jpg" TargetMode="External" /><Relationship Id="rId174" Type="http://schemas.openxmlformats.org/officeDocument/2006/relationships/hyperlink" Target="http://pbs.twimg.com/profile_images/706345865720438784/PNitK7yL_normal.jpg" TargetMode="External" /><Relationship Id="rId175" Type="http://schemas.openxmlformats.org/officeDocument/2006/relationships/hyperlink" Target="https://pbs.twimg.com/media/ECUD3HyXoAAaJWe.jpg" TargetMode="External" /><Relationship Id="rId176" Type="http://schemas.openxmlformats.org/officeDocument/2006/relationships/hyperlink" Target="http://pbs.twimg.com/profile_images/1138114915619749888/1e0u-1mE_normal.png" TargetMode="External" /><Relationship Id="rId177" Type="http://schemas.openxmlformats.org/officeDocument/2006/relationships/hyperlink" Target="http://pbs.twimg.com/profile_images/1138114915619749888/1e0u-1mE_normal.png" TargetMode="External" /><Relationship Id="rId178" Type="http://schemas.openxmlformats.org/officeDocument/2006/relationships/hyperlink" Target="http://pbs.twimg.com/profile_images/1138114915619749888/1e0u-1mE_normal.png" TargetMode="External" /><Relationship Id="rId179" Type="http://schemas.openxmlformats.org/officeDocument/2006/relationships/hyperlink" Target="http://pbs.twimg.com/profile_images/1138114915619749888/1e0u-1mE_normal.png" TargetMode="External" /><Relationship Id="rId180" Type="http://schemas.openxmlformats.org/officeDocument/2006/relationships/hyperlink" Target="https://pbs.twimg.com/media/ECWhj1UX4AE4oXi.jpg" TargetMode="External" /><Relationship Id="rId181" Type="http://schemas.openxmlformats.org/officeDocument/2006/relationships/hyperlink" Target="https://pbs.twimg.com/ext_tw_video_thumb/1155893583288909824/pu/img/WE1cXuKLKAtwDoad.jpg" TargetMode="External" /><Relationship Id="rId182" Type="http://schemas.openxmlformats.org/officeDocument/2006/relationships/hyperlink" Target="https://pbs.twimg.com/ext_tw_video_thumb/1155893583288909824/pu/img/WE1cXuKLKAtwDoad.jpg" TargetMode="External" /><Relationship Id="rId183" Type="http://schemas.openxmlformats.org/officeDocument/2006/relationships/hyperlink" Target="http://pbs.twimg.com/profile_images/1016021159844855809/hVfn1waO_normal.jpg" TargetMode="External" /><Relationship Id="rId184" Type="http://schemas.openxmlformats.org/officeDocument/2006/relationships/hyperlink" Target="http://pbs.twimg.com/profile_images/1141547787894624262/uA1xwMda_normal.jpg" TargetMode="External" /><Relationship Id="rId185" Type="http://schemas.openxmlformats.org/officeDocument/2006/relationships/hyperlink" Target="http://pbs.twimg.com/profile_images/1246190556/19shisa_cut150_normal.PNG" TargetMode="External" /><Relationship Id="rId186" Type="http://schemas.openxmlformats.org/officeDocument/2006/relationships/hyperlink" Target="http://pbs.twimg.com/profile_images/1053655947271462913/ZCQcEbvP_normal.jpg" TargetMode="External" /><Relationship Id="rId187" Type="http://schemas.openxmlformats.org/officeDocument/2006/relationships/hyperlink" Target="http://pbs.twimg.com/profile_images/1107936345769607169/sJKWJd7g_normal.png" TargetMode="External" /><Relationship Id="rId188" Type="http://schemas.openxmlformats.org/officeDocument/2006/relationships/hyperlink" Target="http://pbs.twimg.com/profile_images/492423867416064000/vkfUVtIf_normal.jpeg" TargetMode="External" /><Relationship Id="rId189" Type="http://schemas.openxmlformats.org/officeDocument/2006/relationships/hyperlink" Target="https://pbs.twimg.com/media/ECamt8cWwAADNVV.jpg" TargetMode="External" /><Relationship Id="rId190" Type="http://schemas.openxmlformats.org/officeDocument/2006/relationships/hyperlink" Target="http://pbs.twimg.com/profile_images/1031180096869040128/BSlmghKD_normal.jpg" TargetMode="External" /><Relationship Id="rId191" Type="http://schemas.openxmlformats.org/officeDocument/2006/relationships/hyperlink" Target="https://pbs.twimg.com/media/EAufzsaWkAMr1Fq.jpg" TargetMode="External" /><Relationship Id="rId192" Type="http://schemas.openxmlformats.org/officeDocument/2006/relationships/hyperlink" Target="http://pbs.twimg.com/profile_images/1094432381661003777/UTLqjH84_normal.jpg" TargetMode="External" /><Relationship Id="rId193" Type="http://schemas.openxmlformats.org/officeDocument/2006/relationships/hyperlink" Target="http://pbs.twimg.com/profile_images/1094432381661003777/UTLqjH84_normal.jpg" TargetMode="External" /><Relationship Id="rId194" Type="http://schemas.openxmlformats.org/officeDocument/2006/relationships/hyperlink" Target="http://pbs.twimg.com/profile_images/1148467524226420737/AG-anhyv_normal.png" TargetMode="External" /><Relationship Id="rId195" Type="http://schemas.openxmlformats.org/officeDocument/2006/relationships/hyperlink" Target="https://pbs.twimg.com/media/ECcGHGEXsAAt86n.jpg" TargetMode="External" /><Relationship Id="rId196" Type="http://schemas.openxmlformats.org/officeDocument/2006/relationships/hyperlink" Target="http://pbs.twimg.com/profile_images/1075847038875693056/27KFIukf_normal.jpg" TargetMode="External" /><Relationship Id="rId197" Type="http://schemas.openxmlformats.org/officeDocument/2006/relationships/hyperlink" Target="http://pbs.twimg.com/profile_images/1344765359/head_shot_me_normal.jpg" TargetMode="External" /><Relationship Id="rId198" Type="http://schemas.openxmlformats.org/officeDocument/2006/relationships/hyperlink" Target="http://pbs.twimg.com/profile_images/1149410963503714305/Rih5x4r__normal.jpg" TargetMode="External" /><Relationship Id="rId199" Type="http://schemas.openxmlformats.org/officeDocument/2006/relationships/hyperlink" Target="http://pbs.twimg.com/profile_images/1141186822657024001/iUwucJqx_normal.jpg" TargetMode="External" /><Relationship Id="rId200" Type="http://schemas.openxmlformats.org/officeDocument/2006/relationships/hyperlink" Target="http://pbs.twimg.com/profile_images/1138124745432621056/wD_pI2MT_normal.png" TargetMode="External" /><Relationship Id="rId201" Type="http://schemas.openxmlformats.org/officeDocument/2006/relationships/hyperlink" Target="http://pbs.twimg.com/profile_images/920128046795055110/q_tpU9HX_normal.jpg" TargetMode="External" /><Relationship Id="rId202" Type="http://schemas.openxmlformats.org/officeDocument/2006/relationships/hyperlink" Target="http://pbs.twimg.com/profile_images/1238819587/Finance___jobs_normal.png" TargetMode="External" /><Relationship Id="rId203" Type="http://schemas.openxmlformats.org/officeDocument/2006/relationships/hyperlink" Target="https://pbs.twimg.com/media/ECdifzjXoAA1JZD.jpg" TargetMode="External" /><Relationship Id="rId204" Type="http://schemas.openxmlformats.org/officeDocument/2006/relationships/hyperlink" Target="https://pbs.twimg.com/media/ECdifzjXoAA1JZD.jpg" TargetMode="External" /><Relationship Id="rId205" Type="http://schemas.openxmlformats.org/officeDocument/2006/relationships/hyperlink" Target="https://pbs.twimg.com/media/ECdifzjXoAA1JZD.jpg" TargetMode="External" /><Relationship Id="rId206" Type="http://schemas.openxmlformats.org/officeDocument/2006/relationships/hyperlink" Target="https://pbs.twimg.com/media/ECdui8xWkAUy4Ve.jpg" TargetMode="External" /><Relationship Id="rId207" Type="http://schemas.openxmlformats.org/officeDocument/2006/relationships/hyperlink" Target="https://pbs.twimg.com/media/ECeMlqIXkAA98HJ.png" TargetMode="External" /><Relationship Id="rId208" Type="http://schemas.openxmlformats.org/officeDocument/2006/relationships/hyperlink" Target="http://pbs.twimg.com/profile_images/1164410250641989633/usS-5o3u_normal.png" TargetMode="External" /><Relationship Id="rId209" Type="http://schemas.openxmlformats.org/officeDocument/2006/relationships/hyperlink" Target="https://pbs.twimg.com/media/ECU_-QtWkAAGyqS.png" TargetMode="External" /><Relationship Id="rId210" Type="http://schemas.openxmlformats.org/officeDocument/2006/relationships/hyperlink" Target="http://pbs.twimg.com/profile_images/83722585/34507951_N07_normal.jpg" TargetMode="External" /><Relationship Id="rId211" Type="http://schemas.openxmlformats.org/officeDocument/2006/relationships/hyperlink" Target="https://pbs.twimg.com/media/ECV4JHoWsAAIXBD.jpg" TargetMode="External" /><Relationship Id="rId212" Type="http://schemas.openxmlformats.org/officeDocument/2006/relationships/hyperlink" Target="https://pbs.twimg.com/media/ECeie-0WwAEhIg-.jpg" TargetMode="External" /><Relationship Id="rId213" Type="http://schemas.openxmlformats.org/officeDocument/2006/relationships/hyperlink" Target="https://pbs.twimg.com/media/ECejlIkVAAAUVLP.jpg" TargetMode="External" /><Relationship Id="rId214" Type="http://schemas.openxmlformats.org/officeDocument/2006/relationships/hyperlink" Target="https://pbs.twimg.com/media/ECcZwh6XYAA-xGa.jpg" TargetMode="External" /><Relationship Id="rId215" Type="http://schemas.openxmlformats.org/officeDocument/2006/relationships/hyperlink" Target="http://pbs.twimg.com/profile_images/1025649643701657601/5RhrkOa2_normal.jpg" TargetMode="External" /><Relationship Id="rId216" Type="http://schemas.openxmlformats.org/officeDocument/2006/relationships/hyperlink" Target="http://pbs.twimg.com/profile_images/1139751060925325313/r3KcBAUk_normal.png" TargetMode="External" /><Relationship Id="rId217" Type="http://schemas.openxmlformats.org/officeDocument/2006/relationships/hyperlink" Target="http://pbs.twimg.com/profile_images/1139751060925325313/r3KcBAUk_normal.png" TargetMode="External" /><Relationship Id="rId218" Type="http://schemas.openxmlformats.org/officeDocument/2006/relationships/hyperlink" Target="http://pbs.twimg.com/profile_images/1139751060925325313/r3KcBAUk_normal.png" TargetMode="External" /><Relationship Id="rId219" Type="http://schemas.openxmlformats.org/officeDocument/2006/relationships/hyperlink" Target="http://pbs.twimg.com/profile_images/1139751060925325313/r3KcBAUk_normal.png" TargetMode="External" /><Relationship Id="rId220" Type="http://schemas.openxmlformats.org/officeDocument/2006/relationships/hyperlink" Target="http://pbs.twimg.com/profile_images/1139751060925325313/r3KcBAUk_normal.png" TargetMode="External" /><Relationship Id="rId221" Type="http://schemas.openxmlformats.org/officeDocument/2006/relationships/hyperlink" Target="http://pbs.twimg.com/profile_images/1139751060925325313/r3KcBAUk_normal.png" TargetMode="External" /><Relationship Id="rId222" Type="http://schemas.openxmlformats.org/officeDocument/2006/relationships/hyperlink" Target="http://pbs.twimg.com/profile_images/1139751060925325313/r3KcBAUk_normal.png" TargetMode="External" /><Relationship Id="rId223" Type="http://schemas.openxmlformats.org/officeDocument/2006/relationships/hyperlink" Target="http://pbs.twimg.com/profile_images/1139751060925325313/r3KcBAUk_normal.png" TargetMode="External" /><Relationship Id="rId224" Type="http://schemas.openxmlformats.org/officeDocument/2006/relationships/hyperlink" Target="https://pbs.twimg.com/media/EChxs2lXYAEFDTW.jpg" TargetMode="External" /><Relationship Id="rId225" Type="http://schemas.openxmlformats.org/officeDocument/2006/relationships/hyperlink" Target="https://pbs.twimg.com/media/ECkOGfaXsAAdhmC.jpg" TargetMode="External" /><Relationship Id="rId226" Type="http://schemas.openxmlformats.org/officeDocument/2006/relationships/hyperlink" Target="http://pbs.twimg.com/profile_images/1016483345545482240/PNjhdrWq_normal.jpg" TargetMode="External" /><Relationship Id="rId227" Type="http://schemas.openxmlformats.org/officeDocument/2006/relationships/hyperlink" Target="http://pbs.twimg.com/profile_images/3771805813/fe1291458e6dcbbe2953a1e2e59c994a_normal.jpeg" TargetMode="External" /><Relationship Id="rId228" Type="http://schemas.openxmlformats.org/officeDocument/2006/relationships/hyperlink" Target="http://pbs.twimg.com/profile_images/3771805813/fe1291458e6dcbbe2953a1e2e59c994a_normal.jpeg" TargetMode="External" /><Relationship Id="rId229" Type="http://schemas.openxmlformats.org/officeDocument/2006/relationships/hyperlink" Target="http://pbs.twimg.com/profile_images/928254629766467584/UlE8V82b_normal.jpg" TargetMode="External" /><Relationship Id="rId230" Type="http://schemas.openxmlformats.org/officeDocument/2006/relationships/hyperlink" Target="https://pbs.twimg.com/media/ECkN-KfWkAEPoJW.jpg" TargetMode="External" /><Relationship Id="rId231" Type="http://schemas.openxmlformats.org/officeDocument/2006/relationships/hyperlink" Target="http://pbs.twimg.com/profile_images/1043219227824607232/avLv5xBi_normal.jpg" TargetMode="External" /><Relationship Id="rId232" Type="http://schemas.openxmlformats.org/officeDocument/2006/relationships/hyperlink" Target="https://pbs.twimg.com/media/EClQ5X7WsAUjLC5.png" TargetMode="External" /><Relationship Id="rId233" Type="http://schemas.openxmlformats.org/officeDocument/2006/relationships/hyperlink" Target="http://pbs.twimg.com/profile_images/1174074103/tapatalk_normal.png" TargetMode="External" /><Relationship Id="rId234" Type="http://schemas.openxmlformats.org/officeDocument/2006/relationships/hyperlink" Target="http://pbs.twimg.com/profile_images/1019548967384821760/Plx0d0Q-_normal.jpg" TargetMode="External" /><Relationship Id="rId235" Type="http://schemas.openxmlformats.org/officeDocument/2006/relationships/hyperlink" Target="http://pbs.twimg.com/profile_images/780451899040342020/t5Fwh2GQ_normal.jpg" TargetMode="External" /><Relationship Id="rId236" Type="http://schemas.openxmlformats.org/officeDocument/2006/relationships/hyperlink" Target="https://pbs.twimg.com/media/ECkreZ1XkAAFHCk.jpg" TargetMode="External" /><Relationship Id="rId237" Type="http://schemas.openxmlformats.org/officeDocument/2006/relationships/hyperlink" Target="http://pbs.twimg.com/profile_images/540045051338833921/B3F0hnhx_normal.jpeg" TargetMode="External" /><Relationship Id="rId238" Type="http://schemas.openxmlformats.org/officeDocument/2006/relationships/hyperlink" Target="http://pbs.twimg.com/profile_images/780451899040342020/t5Fwh2GQ_normal.jpg" TargetMode="External" /><Relationship Id="rId239" Type="http://schemas.openxmlformats.org/officeDocument/2006/relationships/hyperlink" Target="https://pbs.twimg.com/media/ECoq7hwUwAAFyZ9.png" TargetMode="External" /><Relationship Id="rId240" Type="http://schemas.openxmlformats.org/officeDocument/2006/relationships/hyperlink" Target="http://pbs.twimg.com/profile_images/780451899040342020/t5Fwh2GQ_normal.jpg" TargetMode="External" /><Relationship Id="rId241" Type="http://schemas.openxmlformats.org/officeDocument/2006/relationships/hyperlink" Target="http://pbs.twimg.com/profile_images/780451899040342020/t5Fwh2GQ_normal.jpg" TargetMode="External" /><Relationship Id="rId242" Type="http://schemas.openxmlformats.org/officeDocument/2006/relationships/hyperlink" Target="http://pbs.twimg.com/profile_images/780451899040342020/t5Fwh2GQ_normal.jpg" TargetMode="External" /><Relationship Id="rId243" Type="http://schemas.openxmlformats.org/officeDocument/2006/relationships/hyperlink" Target="http://pbs.twimg.com/profile_images/714890357943754752/EsWdMr95_normal.jpg" TargetMode="External" /><Relationship Id="rId244" Type="http://schemas.openxmlformats.org/officeDocument/2006/relationships/hyperlink" Target="http://pbs.twimg.com/profile_images/1123143218529435648/WK0UMG-X_normal.png" TargetMode="External" /><Relationship Id="rId245" Type="http://schemas.openxmlformats.org/officeDocument/2006/relationships/hyperlink" Target="https://twitter.com/extremepride99/status/1161340993960124416" TargetMode="External" /><Relationship Id="rId246" Type="http://schemas.openxmlformats.org/officeDocument/2006/relationships/hyperlink" Target="https://twitter.com/coachsmithjason/status/1161452673310351361" TargetMode="External" /><Relationship Id="rId247" Type="http://schemas.openxmlformats.org/officeDocument/2006/relationships/hyperlink" Target="https://twitter.com/jaminnaar/status/1161504619769585664" TargetMode="External" /><Relationship Id="rId248" Type="http://schemas.openxmlformats.org/officeDocument/2006/relationships/hyperlink" Target="https://twitter.com/hrcurator/status/1161601611065511936" TargetMode="External" /><Relationship Id="rId249" Type="http://schemas.openxmlformats.org/officeDocument/2006/relationships/hyperlink" Target="https://twitter.com/solamatt88/status/1161614375008047111" TargetMode="External" /><Relationship Id="rId250" Type="http://schemas.openxmlformats.org/officeDocument/2006/relationships/hyperlink" Target="https://twitter.com/solamatt88/status/1161614375008047111" TargetMode="External" /><Relationship Id="rId251" Type="http://schemas.openxmlformats.org/officeDocument/2006/relationships/hyperlink" Target="https://twitter.com/cvmnetwork3/status/1161654757410451456" TargetMode="External" /><Relationship Id="rId252" Type="http://schemas.openxmlformats.org/officeDocument/2006/relationships/hyperlink" Target="https://twitter.com/constijesuis/status/1161669169030598659" TargetMode="External" /><Relationship Id="rId253" Type="http://schemas.openxmlformats.org/officeDocument/2006/relationships/hyperlink" Target="https://twitter.com/rituubnanda/status/1161674932377407493" TargetMode="External" /><Relationship Id="rId254" Type="http://schemas.openxmlformats.org/officeDocument/2006/relationships/hyperlink" Target="https://twitter.com/vnetworklabs/status/1161669121752346627" TargetMode="External" /><Relationship Id="rId255" Type="http://schemas.openxmlformats.org/officeDocument/2006/relationships/hyperlink" Target="https://twitter.com/broadleafc/status/1161677178188156928" TargetMode="External" /><Relationship Id="rId256" Type="http://schemas.openxmlformats.org/officeDocument/2006/relationships/hyperlink" Target="https://twitter.com/phil_journal/status/1161756585976369152" TargetMode="External" /><Relationship Id="rId257" Type="http://schemas.openxmlformats.org/officeDocument/2006/relationships/hyperlink" Target="https://twitter.com/phil_journal/status/1161756585976369152" TargetMode="External" /><Relationship Id="rId258" Type="http://schemas.openxmlformats.org/officeDocument/2006/relationships/hyperlink" Target="https://twitter.com/phil_journal/status/1161756585976369152" TargetMode="External" /><Relationship Id="rId259" Type="http://schemas.openxmlformats.org/officeDocument/2006/relationships/hyperlink" Target="https://twitter.com/antalina77/status/1161757022599229440" TargetMode="External" /><Relationship Id="rId260" Type="http://schemas.openxmlformats.org/officeDocument/2006/relationships/hyperlink" Target="https://twitter.com/antalina77/status/1161757022599229440" TargetMode="External" /><Relationship Id="rId261" Type="http://schemas.openxmlformats.org/officeDocument/2006/relationships/hyperlink" Target="https://twitter.com/antalina77/status/1161757022599229440" TargetMode="External" /><Relationship Id="rId262" Type="http://schemas.openxmlformats.org/officeDocument/2006/relationships/hyperlink" Target="https://twitter.com/gnsmiller/status/1110245796706959362" TargetMode="External" /><Relationship Id="rId263" Type="http://schemas.openxmlformats.org/officeDocument/2006/relationships/hyperlink" Target="https://twitter.com/zlraeva4lovers/status/1161770958270713856" TargetMode="External" /><Relationship Id="rId264" Type="http://schemas.openxmlformats.org/officeDocument/2006/relationships/hyperlink" Target="https://twitter.com/ted_hansons/status/1161776982490660864" TargetMode="External" /><Relationship Id="rId265" Type="http://schemas.openxmlformats.org/officeDocument/2006/relationships/hyperlink" Target="https://twitter.com/chrisswearing/status/1161809096812748801" TargetMode="External" /><Relationship Id="rId266" Type="http://schemas.openxmlformats.org/officeDocument/2006/relationships/hyperlink" Target="https://twitter.com/chrisswearing/status/1161809096812748801" TargetMode="External" /><Relationship Id="rId267" Type="http://schemas.openxmlformats.org/officeDocument/2006/relationships/hyperlink" Target="https://twitter.com/chrisswearing/status/1161809096812748801" TargetMode="External" /><Relationship Id="rId268" Type="http://schemas.openxmlformats.org/officeDocument/2006/relationships/hyperlink" Target="https://twitter.com/kragthang/status/1161874498586578944" TargetMode="External" /><Relationship Id="rId269" Type="http://schemas.openxmlformats.org/officeDocument/2006/relationships/hyperlink" Target="https://twitter.com/onang_pribadi/status/1161992589542752257" TargetMode="External" /><Relationship Id="rId270" Type="http://schemas.openxmlformats.org/officeDocument/2006/relationships/hyperlink" Target="https://twitter.com/onang_pribadi/status/1161992589542752257" TargetMode="External" /><Relationship Id="rId271" Type="http://schemas.openxmlformats.org/officeDocument/2006/relationships/hyperlink" Target="https://twitter.com/ronyeap/status/1161993899822370816" TargetMode="External" /><Relationship Id="rId272" Type="http://schemas.openxmlformats.org/officeDocument/2006/relationships/hyperlink" Target="https://twitter.com/ronyeap/status/1161993899822370816" TargetMode="External" /><Relationship Id="rId273" Type="http://schemas.openxmlformats.org/officeDocument/2006/relationships/hyperlink" Target="https://twitter.com/af_map/status/1161994495854043136" TargetMode="External" /><Relationship Id="rId274" Type="http://schemas.openxmlformats.org/officeDocument/2006/relationships/hyperlink" Target="https://twitter.com/af_map/status/1161994495854043136" TargetMode="External" /><Relationship Id="rId275" Type="http://schemas.openxmlformats.org/officeDocument/2006/relationships/hyperlink" Target="https://twitter.com/af_map/status/1161994495854043136" TargetMode="External" /><Relationship Id="rId276" Type="http://schemas.openxmlformats.org/officeDocument/2006/relationships/hyperlink" Target="https://twitter.com/rtdonovan11/status/1162004378141810688" TargetMode="External" /><Relationship Id="rId277" Type="http://schemas.openxmlformats.org/officeDocument/2006/relationships/hyperlink" Target="https://twitter.com/bohemianbeads1/status/1162004378460422144" TargetMode="External" /><Relationship Id="rId278" Type="http://schemas.openxmlformats.org/officeDocument/2006/relationships/hyperlink" Target="https://twitter.com/rossanori/status/1162006216140214272" TargetMode="External" /><Relationship Id="rId279" Type="http://schemas.openxmlformats.org/officeDocument/2006/relationships/hyperlink" Target="https://twitter.com/murkeree/status/1162006868375552000" TargetMode="External" /><Relationship Id="rId280" Type="http://schemas.openxmlformats.org/officeDocument/2006/relationships/hyperlink" Target="https://twitter.com/brightlight46/status/1162009249544855553" TargetMode="External" /><Relationship Id="rId281" Type="http://schemas.openxmlformats.org/officeDocument/2006/relationships/hyperlink" Target="https://twitter.com/adjdoyle/status/1161982276290469889" TargetMode="External" /><Relationship Id="rId282" Type="http://schemas.openxmlformats.org/officeDocument/2006/relationships/hyperlink" Target="https://twitter.com/hsad_network/status/1162019422988591105" TargetMode="External" /><Relationship Id="rId283" Type="http://schemas.openxmlformats.org/officeDocument/2006/relationships/hyperlink" Target="https://twitter.com/debbieford14/status/1162045674055196674" TargetMode="External" /><Relationship Id="rId284" Type="http://schemas.openxmlformats.org/officeDocument/2006/relationships/hyperlink" Target="https://twitter.com/chargrille/status/1162048046437265408" TargetMode="External" /><Relationship Id="rId285" Type="http://schemas.openxmlformats.org/officeDocument/2006/relationships/hyperlink" Target="https://twitter.com/tentoads4truth/status/1162003777215352832" TargetMode="External" /><Relationship Id="rId286" Type="http://schemas.openxmlformats.org/officeDocument/2006/relationships/hyperlink" Target="https://twitter.com/tentoads4truth/status/1162012235528491009" TargetMode="External" /><Relationship Id="rId287" Type="http://schemas.openxmlformats.org/officeDocument/2006/relationships/hyperlink" Target="https://twitter.com/lauriefare1/status/1162048641667719169" TargetMode="External" /><Relationship Id="rId288" Type="http://schemas.openxmlformats.org/officeDocument/2006/relationships/hyperlink" Target="https://twitter.com/cdfoundation/status/1162016190593736705" TargetMode="External" /><Relationship Id="rId289" Type="http://schemas.openxmlformats.org/officeDocument/2006/relationships/hyperlink" Target="https://twitter.com/cdfoundation/status/1162016190593736705" TargetMode="External" /><Relationship Id="rId290" Type="http://schemas.openxmlformats.org/officeDocument/2006/relationships/hyperlink" Target="https://twitter.com/planningtoronto/status/1162087336701779976" TargetMode="External" /><Relationship Id="rId291" Type="http://schemas.openxmlformats.org/officeDocument/2006/relationships/hyperlink" Target="https://twitter.com/planningtoronto/status/1162087336701779976" TargetMode="External" /><Relationship Id="rId292" Type="http://schemas.openxmlformats.org/officeDocument/2006/relationships/hyperlink" Target="https://twitter.com/therealcues/status/1162107022944481281" TargetMode="External" /><Relationship Id="rId293" Type="http://schemas.openxmlformats.org/officeDocument/2006/relationships/hyperlink" Target="https://twitter.com/maytree_canada/status/1161712348681441286" TargetMode="External" /><Relationship Id="rId294" Type="http://schemas.openxmlformats.org/officeDocument/2006/relationships/hyperlink" Target="https://twitter.com/maytree_canada/status/1161712348681441286" TargetMode="External" /><Relationship Id="rId295" Type="http://schemas.openxmlformats.org/officeDocument/2006/relationships/hyperlink" Target="https://twitter.com/planningtoronto/status/1161733136834867200" TargetMode="External" /><Relationship Id="rId296" Type="http://schemas.openxmlformats.org/officeDocument/2006/relationships/hyperlink" Target="https://twitter.com/rleeson/status/1162131965530771456" TargetMode="External" /><Relationship Id="rId297" Type="http://schemas.openxmlformats.org/officeDocument/2006/relationships/hyperlink" Target="https://twitter.com/planningtoronto/status/1161733136834867200" TargetMode="External" /><Relationship Id="rId298" Type="http://schemas.openxmlformats.org/officeDocument/2006/relationships/hyperlink" Target="https://twitter.com/planningtoronto/status/1162087336701779976" TargetMode="External" /><Relationship Id="rId299" Type="http://schemas.openxmlformats.org/officeDocument/2006/relationships/hyperlink" Target="https://twitter.com/rleeson/status/1162131965530771456" TargetMode="External" /><Relationship Id="rId300" Type="http://schemas.openxmlformats.org/officeDocument/2006/relationships/hyperlink" Target="https://twitter.com/rleeson/status/1162131965530771456" TargetMode="External" /><Relationship Id="rId301" Type="http://schemas.openxmlformats.org/officeDocument/2006/relationships/hyperlink" Target="https://twitter.com/natbender/status/1162198723088257024" TargetMode="External" /><Relationship Id="rId302" Type="http://schemas.openxmlformats.org/officeDocument/2006/relationships/hyperlink" Target="https://twitter.com/inchorusgroup/status/1159872272213172227" TargetMode="External" /><Relationship Id="rId303" Type="http://schemas.openxmlformats.org/officeDocument/2006/relationships/hyperlink" Target="https://twitter.com/inchorusgroup/status/1162348564611309568" TargetMode="External" /><Relationship Id="rId304" Type="http://schemas.openxmlformats.org/officeDocument/2006/relationships/hyperlink" Target="https://twitter.com/eaglescoutnet/status/1162392420182646785" TargetMode="External" /><Relationship Id="rId305" Type="http://schemas.openxmlformats.org/officeDocument/2006/relationships/hyperlink" Target="https://twitter.com/kevwemodupe/status/1162410071130693632" TargetMode="External" /><Relationship Id="rId306" Type="http://schemas.openxmlformats.org/officeDocument/2006/relationships/hyperlink" Target="https://twitter.com/edmontonchamber/status/1162416241782530053" TargetMode="External" /><Relationship Id="rId307" Type="http://schemas.openxmlformats.org/officeDocument/2006/relationships/hyperlink" Target="https://twitter.com/pillarnn/status/1162424788381569024" TargetMode="External" /><Relationship Id="rId308" Type="http://schemas.openxmlformats.org/officeDocument/2006/relationships/hyperlink" Target="https://twitter.com/pillarnn/status/1162424788381569024" TargetMode="External" /><Relationship Id="rId309" Type="http://schemas.openxmlformats.org/officeDocument/2006/relationships/hyperlink" Target="https://twitter.com/lndontretweets/status/1162424811592867841" TargetMode="External" /><Relationship Id="rId310" Type="http://schemas.openxmlformats.org/officeDocument/2006/relationships/hyperlink" Target="https://twitter.com/lndontretweets/status/1162424811592867841" TargetMode="External" /><Relationship Id="rId311" Type="http://schemas.openxmlformats.org/officeDocument/2006/relationships/hyperlink" Target="https://twitter.com/lndontretweets/status/1162424811592867841" TargetMode="External" /><Relationship Id="rId312" Type="http://schemas.openxmlformats.org/officeDocument/2006/relationships/hyperlink" Target="https://twitter.com/securescientist/status/1162442611396923393" TargetMode="External" /><Relationship Id="rId313" Type="http://schemas.openxmlformats.org/officeDocument/2006/relationships/hyperlink" Target="https://twitter.com/dustynlanz/status/1162470423138881536" TargetMode="External" /><Relationship Id="rId314" Type="http://schemas.openxmlformats.org/officeDocument/2006/relationships/hyperlink" Target="https://twitter.com/dustynlanz/status/1162470423138881536" TargetMode="External" /><Relationship Id="rId315" Type="http://schemas.openxmlformats.org/officeDocument/2006/relationships/hyperlink" Target="https://twitter.com/riacanada/status/1162473839827308545" TargetMode="External" /><Relationship Id="rId316" Type="http://schemas.openxmlformats.org/officeDocument/2006/relationships/hyperlink" Target="https://twitter.com/riacanada/status/1162473839827308545" TargetMode="External" /><Relationship Id="rId317" Type="http://schemas.openxmlformats.org/officeDocument/2006/relationships/hyperlink" Target="https://twitter.com/danielpink/status/1153427021936156673" TargetMode="External" /><Relationship Id="rId318" Type="http://schemas.openxmlformats.org/officeDocument/2006/relationships/hyperlink" Target="https://twitter.com/aschrimpf514/status/1162711266680627200" TargetMode="External" /><Relationship Id="rId319" Type="http://schemas.openxmlformats.org/officeDocument/2006/relationships/hyperlink" Target="https://twitter.com/setsuna_c/status/1163030369727332352" TargetMode="External" /><Relationship Id="rId320" Type="http://schemas.openxmlformats.org/officeDocument/2006/relationships/hyperlink" Target="https://twitter.com/digitalwatches/status/1163151366329520130" TargetMode="External" /><Relationship Id="rId321" Type="http://schemas.openxmlformats.org/officeDocument/2006/relationships/hyperlink" Target="https://twitter.com/digitalwatches/status/1163151366329520130" TargetMode="External" /><Relationship Id="rId322" Type="http://schemas.openxmlformats.org/officeDocument/2006/relationships/hyperlink" Target="https://twitter.com/ru_smlr/status/1161987780169338880" TargetMode="External" /><Relationship Id="rId323" Type="http://schemas.openxmlformats.org/officeDocument/2006/relationships/hyperlink" Target="https://twitter.com/msneiderman/status/1163163795415547907" TargetMode="External" /><Relationship Id="rId324" Type="http://schemas.openxmlformats.org/officeDocument/2006/relationships/hyperlink" Target="https://twitter.com/localworkca/status/1163178487928315905" TargetMode="External" /><Relationship Id="rId325" Type="http://schemas.openxmlformats.org/officeDocument/2006/relationships/hyperlink" Target="https://twitter.com/pdiscoveryuk/status/1161991256148467712" TargetMode="External" /><Relationship Id="rId326" Type="http://schemas.openxmlformats.org/officeDocument/2006/relationships/hyperlink" Target="https://twitter.com/pdiscoveryuk/status/1163408437721649158" TargetMode="External" /><Relationship Id="rId327" Type="http://schemas.openxmlformats.org/officeDocument/2006/relationships/hyperlink" Target="https://twitter.com/kringelberg/status/1163436599390199808" TargetMode="External" /><Relationship Id="rId328" Type="http://schemas.openxmlformats.org/officeDocument/2006/relationships/hyperlink" Target="https://twitter.com/dirtiestdeeds/status/1163445207616106496" TargetMode="External" /><Relationship Id="rId329" Type="http://schemas.openxmlformats.org/officeDocument/2006/relationships/hyperlink" Target="https://twitter.com/saddestrobots/status/1163445656402518016" TargetMode="External" /><Relationship Id="rId330" Type="http://schemas.openxmlformats.org/officeDocument/2006/relationships/hyperlink" Target="https://twitter.com/mayirmamay14/status/1163457961374703617" TargetMode="External" /><Relationship Id="rId331" Type="http://schemas.openxmlformats.org/officeDocument/2006/relationships/hyperlink" Target="https://twitter.com/thehaiderimam/status/1163340326003793921" TargetMode="External" /><Relationship Id="rId332" Type="http://schemas.openxmlformats.org/officeDocument/2006/relationships/hyperlink" Target="https://twitter.com/andrewmorrisuk/status/1163341342933692416" TargetMode="External" /><Relationship Id="rId333" Type="http://schemas.openxmlformats.org/officeDocument/2006/relationships/hyperlink" Target="https://twitter.com/andrewmorrisuk/status/1163341342933692416" TargetMode="External" /><Relationship Id="rId334" Type="http://schemas.openxmlformats.org/officeDocument/2006/relationships/hyperlink" Target="https://twitter.com/andrewmorrisuk/status/1163469883071455232" TargetMode="External" /><Relationship Id="rId335" Type="http://schemas.openxmlformats.org/officeDocument/2006/relationships/hyperlink" Target="https://twitter.com/andrewmorrisuk/status/1163469883071455232" TargetMode="External" /><Relationship Id="rId336" Type="http://schemas.openxmlformats.org/officeDocument/2006/relationships/hyperlink" Target="https://twitter.com/i4cp/status/1163513717323116546" TargetMode="External" /><Relationship Id="rId337" Type="http://schemas.openxmlformats.org/officeDocument/2006/relationships/hyperlink" Target="https://twitter.com/vanguardsw/status/1163555006664122368" TargetMode="External" /><Relationship Id="rId338" Type="http://schemas.openxmlformats.org/officeDocument/2006/relationships/hyperlink" Target="https://twitter.com/vanguardsw/status/1163555006664122368" TargetMode="External" /><Relationship Id="rId339" Type="http://schemas.openxmlformats.org/officeDocument/2006/relationships/hyperlink" Target="https://twitter.com/uottawainclu/status/1163569710983782405" TargetMode="External" /><Relationship Id="rId340" Type="http://schemas.openxmlformats.org/officeDocument/2006/relationships/hyperlink" Target="https://twitter.com/chican3ry/status/1163574186633256961" TargetMode="External" /><Relationship Id="rId341" Type="http://schemas.openxmlformats.org/officeDocument/2006/relationships/hyperlink" Target="https://twitter.com/just_a_zuki/status/1163578173637955601" TargetMode="External" /><Relationship Id="rId342" Type="http://schemas.openxmlformats.org/officeDocument/2006/relationships/hyperlink" Target="https://twitter.com/harjas2519/status/1163709339846266880" TargetMode="External" /><Relationship Id="rId343" Type="http://schemas.openxmlformats.org/officeDocument/2006/relationships/hyperlink" Target="https://twitter.com/ronald_vanloon/status/1155860257819807744" TargetMode="External" /><Relationship Id="rId344" Type="http://schemas.openxmlformats.org/officeDocument/2006/relationships/hyperlink" Target="https://twitter.com/victoria_victo3/status/1163780119904825345" TargetMode="External" /><Relationship Id="rId345" Type="http://schemas.openxmlformats.org/officeDocument/2006/relationships/hyperlink" Target="https://twitter.com/princeharfouche/status/1163800863183396866" TargetMode="External" /><Relationship Id="rId346" Type="http://schemas.openxmlformats.org/officeDocument/2006/relationships/hyperlink" Target="https://twitter.com/womenofob/status/1163828033330880512" TargetMode="External" /><Relationship Id="rId347" Type="http://schemas.openxmlformats.org/officeDocument/2006/relationships/hyperlink" Target="https://twitter.com/wcmcanada/status/1156193443208663043" TargetMode="External" /><Relationship Id="rId348" Type="http://schemas.openxmlformats.org/officeDocument/2006/relationships/hyperlink" Target="https://twitter.com/fhoro/status/1163866506112983040" TargetMode="External" /><Relationship Id="rId349" Type="http://schemas.openxmlformats.org/officeDocument/2006/relationships/hyperlink" Target="https://twitter.com/fhoro/status/1163866506112983040" TargetMode="External" /><Relationship Id="rId350" Type="http://schemas.openxmlformats.org/officeDocument/2006/relationships/hyperlink" Target="https://twitter.com/cyberspaceafa/status/1163891064241102848" TargetMode="External" /><Relationship Id="rId351" Type="http://schemas.openxmlformats.org/officeDocument/2006/relationships/hyperlink" Target="https://twitter.com/kelleyrecruiter/status/1163905748692295683" TargetMode="External" /><Relationship Id="rId352" Type="http://schemas.openxmlformats.org/officeDocument/2006/relationships/hyperlink" Target="https://twitter.com/idealoutcomes/status/1163183829277802501" TargetMode="External" /><Relationship Id="rId353" Type="http://schemas.openxmlformats.org/officeDocument/2006/relationships/hyperlink" Target="https://twitter.com/jeannekerr/status/1163910204586647553" TargetMode="External" /><Relationship Id="rId354" Type="http://schemas.openxmlformats.org/officeDocument/2006/relationships/hyperlink" Target="https://twitter.com/s_divinorum/status/1163947003488825344" TargetMode="External" /><Relationship Id="rId355" Type="http://schemas.openxmlformats.org/officeDocument/2006/relationships/hyperlink" Target="https://twitter.com/matthewfsmith/status/1163963621069561856" TargetMode="External" /><Relationship Id="rId356" Type="http://schemas.openxmlformats.org/officeDocument/2006/relationships/hyperlink" Target="https://twitter.com/bencosmef/status/1163922527774793728" TargetMode="External" /><Relationship Id="rId357" Type="http://schemas.openxmlformats.org/officeDocument/2006/relationships/hyperlink" Target="https://twitter.com/porridgeisgood/status/1163979090883465218" TargetMode="External" /><Relationship Id="rId358" Type="http://schemas.openxmlformats.org/officeDocument/2006/relationships/hyperlink" Target="https://twitter.com/finance___jobs/status/1163986317715398657" TargetMode="External" /><Relationship Id="rId359" Type="http://schemas.openxmlformats.org/officeDocument/2006/relationships/hyperlink" Target="https://twitter.com/faisal_thar/status/1164007331480461314" TargetMode="External" /><Relationship Id="rId360" Type="http://schemas.openxmlformats.org/officeDocument/2006/relationships/hyperlink" Target="https://twitter.com/faisal_thar/status/1164007331480461314" TargetMode="External" /><Relationship Id="rId361" Type="http://schemas.openxmlformats.org/officeDocument/2006/relationships/hyperlink" Target="https://twitter.com/faisal_thar/status/1164007331480461314" TargetMode="External" /><Relationship Id="rId362" Type="http://schemas.openxmlformats.org/officeDocument/2006/relationships/hyperlink" Target="https://twitter.com/wowbiztribe/status/1164020577105055745" TargetMode="External" /><Relationship Id="rId363" Type="http://schemas.openxmlformats.org/officeDocument/2006/relationships/hyperlink" Target="https://twitter.com/mir_sidiquee/status/1164053619781640193" TargetMode="External" /><Relationship Id="rId364" Type="http://schemas.openxmlformats.org/officeDocument/2006/relationships/hyperlink" Target="https://twitter.com/huqimrul/status/1164055067957350400" TargetMode="External" /><Relationship Id="rId365" Type="http://schemas.openxmlformats.org/officeDocument/2006/relationships/hyperlink" Target="https://twitter.com/megansquire0/status/1163406422081753088" TargetMode="External" /><Relationship Id="rId366" Type="http://schemas.openxmlformats.org/officeDocument/2006/relationships/hyperlink" Target="https://twitter.com/foxgrrl/status/1164058361073041408" TargetMode="External" /><Relationship Id="rId367" Type="http://schemas.openxmlformats.org/officeDocument/2006/relationships/hyperlink" Target="https://twitter.com/taoleadershipuk/status/1163468178703474689" TargetMode="External" /><Relationship Id="rId368" Type="http://schemas.openxmlformats.org/officeDocument/2006/relationships/hyperlink" Target="https://twitter.com/taoleadershipuk/status/1164077684072357888" TargetMode="External" /><Relationship Id="rId369" Type="http://schemas.openxmlformats.org/officeDocument/2006/relationships/hyperlink" Target="https://twitter.com/khanarakanie/status/1164078896255365121" TargetMode="External" /><Relationship Id="rId370" Type="http://schemas.openxmlformats.org/officeDocument/2006/relationships/hyperlink" Target="https://twitter.com/ssdp/status/1163927356622483456" TargetMode="External" /><Relationship Id="rId371" Type="http://schemas.openxmlformats.org/officeDocument/2006/relationships/hyperlink" Target="https://twitter.com/hash2ash420__/status/1164178391114878976" TargetMode="External" /><Relationship Id="rId372" Type="http://schemas.openxmlformats.org/officeDocument/2006/relationships/hyperlink" Target="https://twitter.com/xrpscan/status/1164204438447251456" TargetMode="External" /><Relationship Id="rId373" Type="http://schemas.openxmlformats.org/officeDocument/2006/relationships/hyperlink" Target="https://twitter.com/xrpscan/status/1164204438447251456" TargetMode="External" /><Relationship Id="rId374" Type="http://schemas.openxmlformats.org/officeDocument/2006/relationships/hyperlink" Target="https://twitter.com/xrpscan/status/1164204438447251456" TargetMode="External" /><Relationship Id="rId375" Type="http://schemas.openxmlformats.org/officeDocument/2006/relationships/hyperlink" Target="https://twitter.com/xrpscan/status/1164204438447251456" TargetMode="External" /><Relationship Id="rId376" Type="http://schemas.openxmlformats.org/officeDocument/2006/relationships/hyperlink" Target="https://twitter.com/xrpscan/status/1164204438447251456" TargetMode="External" /><Relationship Id="rId377" Type="http://schemas.openxmlformats.org/officeDocument/2006/relationships/hyperlink" Target="https://twitter.com/xrpscan/status/1164204438447251456" TargetMode="External" /><Relationship Id="rId378" Type="http://schemas.openxmlformats.org/officeDocument/2006/relationships/hyperlink" Target="https://twitter.com/xrpscan/status/1164204438447251456" TargetMode="External" /><Relationship Id="rId379" Type="http://schemas.openxmlformats.org/officeDocument/2006/relationships/hyperlink" Target="https://twitter.com/xrpscan/status/1164204438447251456" TargetMode="External" /><Relationship Id="rId380" Type="http://schemas.openxmlformats.org/officeDocument/2006/relationships/hyperlink" Target="https://twitter.com/cjecraela/status/1164305520016203778" TargetMode="External" /><Relationship Id="rId381" Type="http://schemas.openxmlformats.org/officeDocument/2006/relationships/hyperlink" Target="https://twitter.com/crassu_la/status/1164478692963360768" TargetMode="External" /><Relationship Id="rId382" Type="http://schemas.openxmlformats.org/officeDocument/2006/relationships/hyperlink" Target="https://twitter.com/annavioral/status/1164480728819785730" TargetMode="External" /><Relationship Id="rId383" Type="http://schemas.openxmlformats.org/officeDocument/2006/relationships/hyperlink" Target="https://twitter.com/fkashner/status/1164501666772766720" TargetMode="External" /><Relationship Id="rId384" Type="http://schemas.openxmlformats.org/officeDocument/2006/relationships/hyperlink" Target="https://twitter.com/fkashner/status/1164501666772766720" TargetMode="External" /><Relationship Id="rId385" Type="http://schemas.openxmlformats.org/officeDocument/2006/relationships/hyperlink" Target="https://twitter.com/hartmast/status/1164513844447854592" TargetMode="External" /><Relationship Id="rId386" Type="http://schemas.openxmlformats.org/officeDocument/2006/relationships/hyperlink" Target="https://twitter.com/ahntoday/status/1164477342250672128" TargetMode="External" /><Relationship Id="rId387" Type="http://schemas.openxmlformats.org/officeDocument/2006/relationships/hyperlink" Target="https://twitter.com/gaillatimer2/status/1164532672187772929" TargetMode="External" /><Relationship Id="rId388" Type="http://schemas.openxmlformats.org/officeDocument/2006/relationships/hyperlink" Target="https://twitter.com/iopsychology/status/1164550930743857152" TargetMode="External" /><Relationship Id="rId389" Type="http://schemas.openxmlformats.org/officeDocument/2006/relationships/hyperlink" Target="https://twitter.com/kcfastpitch/status/1164561566668337153" TargetMode="External" /><Relationship Id="rId390" Type="http://schemas.openxmlformats.org/officeDocument/2006/relationships/hyperlink" Target="https://twitter.com/ihrim/status/1161269546126401536" TargetMode="External" /><Relationship Id="rId391" Type="http://schemas.openxmlformats.org/officeDocument/2006/relationships/hyperlink" Target="https://twitter.com/martinhoyes/status/1161485030050467840" TargetMode="External" /><Relationship Id="rId392" Type="http://schemas.openxmlformats.org/officeDocument/2006/relationships/hyperlink" Target="https://twitter.com/hrzone/status/1164509781345878016" TargetMode="External" /><Relationship Id="rId393" Type="http://schemas.openxmlformats.org/officeDocument/2006/relationships/hyperlink" Target="https://twitter.com/_6re6/status/1164536596760150017" TargetMode="External" /><Relationship Id="rId394" Type="http://schemas.openxmlformats.org/officeDocument/2006/relationships/hyperlink" Target="https://twitter.com/martinhoyes/status/1164693530071064576" TargetMode="External" /><Relationship Id="rId395" Type="http://schemas.openxmlformats.org/officeDocument/2006/relationships/hyperlink" Target="https://twitter.com/david_green_uk/status/1164790657128390657" TargetMode="External" /><Relationship Id="rId396" Type="http://schemas.openxmlformats.org/officeDocument/2006/relationships/hyperlink" Target="https://twitter.com/martinhoyes/status/1164792760383094784" TargetMode="External" /><Relationship Id="rId397" Type="http://schemas.openxmlformats.org/officeDocument/2006/relationships/hyperlink" Target="https://twitter.com/martinhoyes/status/1164693530071064576" TargetMode="External" /><Relationship Id="rId398" Type="http://schemas.openxmlformats.org/officeDocument/2006/relationships/hyperlink" Target="https://twitter.com/martinhoyes/status/1164792760383094784" TargetMode="External" /><Relationship Id="rId399" Type="http://schemas.openxmlformats.org/officeDocument/2006/relationships/hyperlink" Target="https://twitter.com/cloc_org/status/1164570684678262784" TargetMode="External" /><Relationship Id="rId400" Type="http://schemas.openxmlformats.org/officeDocument/2006/relationships/hyperlink" Target="https://twitter.com/legaltechil/status/1164830916025339905" TargetMode="External" /><Relationship Id="rId401" Type="http://schemas.openxmlformats.org/officeDocument/2006/relationships/comments" Target="../comments1.xml" /><Relationship Id="rId402" Type="http://schemas.openxmlformats.org/officeDocument/2006/relationships/vmlDrawing" Target="../drawings/vmlDrawing1.vml" /><Relationship Id="rId403" Type="http://schemas.openxmlformats.org/officeDocument/2006/relationships/table" Target="../tables/table1.xml" /><Relationship Id="rId40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DvCZTPMkbW" TargetMode="External" /><Relationship Id="rId2" Type="http://schemas.openxmlformats.org/officeDocument/2006/relationships/hyperlink" Target="https://t.co/dBfSVD33RI" TargetMode="External" /><Relationship Id="rId3" Type="http://schemas.openxmlformats.org/officeDocument/2006/relationships/hyperlink" Target="https://t.co/RtdxM3i9mH" TargetMode="External" /><Relationship Id="rId4" Type="http://schemas.openxmlformats.org/officeDocument/2006/relationships/hyperlink" Target="http://t.co/tNN1nYrmU8" TargetMode="External" /><Relationship Id="rId5" Type="http://schemas.openxmlformats.org/officeDocument/2006/relationships/hyperlink" Target="https://t.co/t3kzpjh4UM" TargetMode="External" /><Relationship Id="rId6" Type="http://schemas.openxmlformats.org/officeDocument/2006/relationships/hyperlink" Target="https://t.co/lghoMcM64m" TargetMode="External" /><Relationship Id="rId7" Type="http://schemas.openxmlformats.org/officeDocument/2006/relationships/hyperlink" Target="http://t.co/nazIk8dVy1" TargetMode="External" /><Relationship Id="rId8" Type="http://schemas.openxmlformats.org/officeDocument/2006/relationships/hyperlink" Target="http://t.co/yDwG7pNfZH" TargetMode="External" /><Relationship Id="rId9" Type="http://schemas.openxmlformats.org/officeDocument/2006/relationships/hyperlink" Target="https://t.co/E5UqK4RB7u" TargetMode="External" /><Relationship Id="rId10" Type="http://schemas.openxmlformats.org/officeDocument/2006/relationships/hyperlink" Target="https://t.co/T8ejRsTn8h" TargetMode="External" /><Relationship Id="rId11" Type="http://schemas.openxmlformats.org/officeDocument/2006/relationships/hyperlink" Target="https://t.co/egLDn7jLKR" TargetMode="External" /><Relationship Id="rId12" Type="http://schemas.openxmlformats.org/officeDocument/2006/relationships/hyperlink" Target="https://t.co/b52eeH2Pcd" TargetMode="External" /><Relationship Id="rId13" Type="http://schemas.openxmlformats.org/officeDocument/2006/relationships/hyperlink" Target="https://t.co/YJ7H4NgCZi" TargetMode="External" /><Relationship Id="rId14" Type="http://schemas.openxmlformats.org/officeDocument/2006/relationships/hyperlink" Target="https://t.co/7IDoW8Ah9W" TargetMode="External" /><Relationship Id="rId15" Type="http://schemas.openxmlformats.org/officeDocument/2006/relationships/hyperlink" Target="https://t.co/k93ItsaCMZ" TargetMode="External" /><Relationship Id="rId16" Type="http://schemas.openxmlformats.org/officeDocument/2006/relationships/hyperlink" Target="https://t.co/zx8c09MuWz" TargetMode="External" /><Relationship Id="rId17" Type="http://schemas.openxmlformats.org/officeDocument/2006/relationships/hyperlink" Target="http://t.co/4dglZELNqK" TargetMode="External" /><Relationship Id="rId18" Type="http://schemas.openxmlformats.org/officeDocument/2006/relationships/hyperlink" Target="http://t.co/7hSpibyHhE" TargetMode="External" /><Relationship Id="rId19" Type="http://schemas.openxmlformats.org/officeDocument/2006/relationships/hyperlink" Target="https://t.co/08Dd22BfUg" TargetMode="External" /><Relationship Id="rId20" Type="http://schemas.openxmlformats.org/officeDocument/2006/relationships/hyperlink" Target="https://t.co/ikeXESMWTu" TargetMode="External" /><Relationship Id="rId21" Type="http://schemas.openxmlformats.org/officeDocument/2006/relationships/hyperlink" Target="https://t.co/xZhOJgnYQC" TargetMode="External" /><Relationship Id="rId22" Type="http://schemas.openxmlformats.org/officeDocument/2006/relationships/hyperlink" Target="https://t.co/S0qNTPYXHR" TargetMode="External" /><Relationship Id="rId23" Type="http://schemas.openxmlformats.org/officeDocument/2006/relationships/hyperlink" Target="http://t.co/XzbnB6NS6h" TargetMode="External" /><Relationship Id="rId24" Type="http://schemas.openxmlformats.org/officeDocument/2006/relationships/hyperlink" Target="https://t.co/yjOYR73dAv" TargetMode="External" /><Relationship Id="rId25" Type="http://schemas.openxmlformats.org/officeDocument/2006/relationships/hyperlink" Target="http://t.co/ueXDFruLNF" TargetMode="External" /><Relationship Id="rId26" Type="http://schemas.openxmlformats.org/officeDocument/2006/relationships/hyperlink" Target="https://t.co/yjOYR73dAv" TargetMode="External" /><Relationship Id="rId27" Type="http://schemas.openxmlformats.org/officeDocument/2006/relationships/hyperlink" Target="https://t.co/U5F6UL1Em0" TargetMode="External" /><Relationship Id="rId28" Type="http://schemas.openxmlformats.org/officeDocument/2006/relationships/hyperlink" Target="https://t.co/yCjggRrklk" TargetMode="External" /><Relationship Id="rId29" Type="http://schemas.openxmlformats.org/officeDocument/2006/relationships/hyperlink" Target="https://t.co/67ym0hNw6A" TargetMode="External" /><Relationship Id="rId30" Type="http://schemas.openxmlformats.org/officeDocument/2006/relationships/hyperlink" Target="https://t.co/z80hJ5Alhk" TargetMode="External" /><Relationship Id="rId31" Type="http://schemas.openxmlformats.org/officeDocument/2006/relationships/hyperlink" Target="https://t.co/a6VGuAeI9b" TargetMode="External" /><Relationship Id="rId32" Type="http://schemas.openxmlformats.org/officeDocument/2006/relationships/hyperlink" Target="https://t.co/5rlCTpuRCx" TargetMode="External" /><Relationship Id="rId33" Type="http://schemas.openxmlformats.org/officeDocument/2006/relationships/hyperlink" Target="https://t.co/1s1uvZAUjh" TargetMode="External" /><Relationship Id="rId34" Type="http://schemas.openxmlformats.org/officeDocument/2006/relationships/hyperlink" Target="https://t.co/qHAJsvglp3" TargetMode="External" /><Relationship Id="rId35" Type="http://schemas.openxmlformats.org/officeDocument/2006/relationships/hyperlink" Target="https://t.co/5IZuHTHBRd" TargetMode="External" /><Relationship Id="rId36" Type="http://schemas.openxmlformats.org/officeDocument/2006/relationships/hyperlink" Target="https://t.co/SZC0i2iW1J" TargetMode="External" /><Relationship Id="rId37" Type="http://schemas.openxmlformats.org/officeDocument/2006/relationships/hyperlink" Target="https://t.co/gHwzzlw4al" TargetMode="External" /><Relationship Id="rId38" Type="http://schemas.openxmlformats.org/officeDocument/2006/relationships/hyperlink" Target="http://t.co/niG9336oJJ" TargetMode="External" /><Relationship Id="rId39" Type="http://schemas.openxmlformats.org/officeDocument/2006/relationships/hyperlink" Target="https://t.co/Od0njQgSN2" TargetMode="External" /><Relationship Id="rId40" Type="http://schemas.openxmlformats.org/officeDocument/2006/relationships/hyperlink" Target="https://t.co/NAjQGXzK3v" TargetMode="External" /><Relationship Id="rId41" Type="http://schemas.openxmlformats.org/officeDocument/2006/relationships/hyperlink" Target="https://t.co/UWPHRWFBRA" TargetMode="External" /><Relationship Id="rId42" Type="http://schemas.openxmlformats.org/officeDocument/2006/relationships/hyperlink" Target="https://t.co/jx5afS3wRQ" TargetMode="External" /><Relationship Id="rId43" Type="http://schemas.openxmlformats.org/officeDocument/2006/relationships/hyperlink" Target="https://t.co/UWPHRWFBRA" TargetMode="External" /><Relationship Id="rId44" Type="http://schemas.openxmlformats.org/officeDocument/2006/relationships/hyperlink" Target="http://t.co/FFTExlZb6k" TargetMode="External" /><Relationship Id="rId45" Type="http://schemas.openxmlformats.org/officeDocument/2006/relationships/hyperlink" Target="https://t.co/zpxCRX1FqX" TargetMode="External" /><Relationship Id="rId46" Type="http://schemas.openxmlformats.org/officeDocument/2006/relationships/hyperlink" Target="https://t.co/AfBzeHuLQM" TargetMode="External" /><Relationship Id="rId47" Type="http://schemas.openxmlformats.org/officeDocument/2006/relationships/hyperlink" Target="https://t.co/6lRwnRpjFw" TargetMode="External" /><Relationship Id="rId48" Type="http://schemas.openxmlformats.org/officeDocument/2006/relationships/hyperlink" Target="https://t.co/AQoBvpsMYO" TargetMode="External" /><Relationship Id="rId49" Type="http://schemas.openxmlformats.org/officeDocument/2006/relationships/hyperlink" Target="https://t.co/epGSV29bg9" TargetMode="External" /><Relationship Id="rId50" Type="http://schemas.openxmlformats.org/officeDocument/2006/relationships/hyperlink" Target="https://t.co/Dw0Xf5mmsq" TargetMode="External" /><Relationship Id="rId51" Type="http://schemas.openxmlformats.org/officeDocument/2006/relationships/hyperlink" Target="https://t.co/pahQTOCyhn" TargetMode="External" /><Relationship Id="rId52" Type="http://schemas.openxmlformats.org/officeDocument/2006/relationships/hyperlink" Target="https://t.co/F0I3LXi5Rz" TargetMode="External" /><Relationship Id="rId53" Type="http://schemas.openxmlformats.org/officeDocument/2006/relationships/hyperlink" Target="https://t.co/YjC2YYcIRG" TargetMode="External" /><Relationship Id="rId54" Type="http://schemas.openxmlformats.org/officeDocument/2006/relationships/hyperlink" Target="http://t.co/ZXIVA4Payz" TargetMode="External" /><Relationship Id="rId55" Type="http://schemas.openxmlformats.org/officeDocument/2006/relationships/hyperlink" Target="https://t.co/pf40bDg4uJ" TargetMode="External" /><Relationship Id="rId56" Type="http://schemas.openxmlformats.org/officeDocument/2006/relationships/hyperlink" Target="http://t.co/gH4E3lzyOG" TargetMode="External" /><Relationship Id="rId57" Type="http://schemas.openxmlformats.org/officeDocument/2006/relationships/hyperlink" Target="https://t.co/KNds1AFR7D" TargetMode="External" /><Relationship Id="rId58" Type="http://schemas.openxmlformats.org/officeDocument/2006/relationships/hyperlink" Target="https://t.co/eFqP1DyLiJ" TargetMode="External" /><Relationship Id="rId59" Type="http://schemas.openxmlformats.org/officeDocument/2006/relationships/hyperlink" Target="http://t.co/IaghNW8Xm2" TargetMode="External" /><Relationship Id="rId60" Type="http://schemas.openxmlformats.org/officeDocument/2006/relationships/hyperlink" Target="https://t.co/66yTxmwdlV" TargetMode="External" /><Relationship Id="rId61" Type="http://schemas.openxmlformats.org/officeDocument/2006/relationships/hyperlink" Target="https://t.co/kooZXzpvN5" TargetMode="External" /><Relationship Id="rId62" Type="http://schemas.openxmlformats.org/officeDocument/2006/relationships/hyperlink" Target="https://t.co/IV3AYfq6y4" TargetMode="External" /><Relationship Id="rId63" Type="http://schemas.openxmlformats.org/officeDocument/2006/relationships/hyperlink" Target="https://t.co/QPPmMHdGDE" TargetMode="External" /><Relationship Id="rId64" Type="http://schemas.openxmlformats.org/officeDocument/2006/relationships/hyperlink" Target="https://t.co/rsEG88c4bC" TargetMode="External" /><Relationship Id="rId65" Type="http://schemas.openxmlformats.org/officeDocument/2006/relationships/hyperlink" Target="https://t.co/RAQRecMDF8" TargetMode="External" /><Relationship Id="rId66" Type="http://schemas.openxmlformats.org/officeDocument/2006/relationships/hyperlink" Target="https://t.co/6F4B9BiHe5" TargetMode="External" /><Relationship Id="rId67" Type="http://schemas.openxmlformats.org/officeDocument/2006/relationships/hyperlink" Target="https://t.co/MEv4G1SPb6" TargetMode="External" /><Relationship Id="rId68" Type="http://schemas.openxmlformats.org/officeDocument/2006/relationships/hyperlink" Target="https://t.co/pnJSrjCaJz" TargetMode="External" /><Relationship Id="rId69" Type="http://schemas.openxmlformats.org/officeDocument/2006/relationships/hyperlink" Target="https://t.co/B57n2N0JZs" TargetMode="External" /><Relationship Id="rId70" Type="http://schemas.openxmlformats.org/officeDocument/2006/relationships/hyperlink" Target="https://t.co/yIFVHvICLU" TargetMode="External" /><Relationship Id="rId71" Type="http://schemas.openxmlformats.org/officeDocument/2006/relationships/hyperlink" Target="https://t.co/jrE4PH4wbr" TargetMode="External" /><Relationship Id="rId72" Type="http://schemas.openxmlformats.org/officeDocument/2006/relationships/hyperlink" Target="https://t.co/bc8uKP35eK" TargetMode="External" /><Relationship Id="rId73" Type="http://schemas.openxmlformats.org/officeDocument/2006/relationships/hyperlink" Target="https://t.co/0VjSN0neSO" TargetMode="External" /><Relationship Id="rId74" Type="http://schemas.openxmlformats.org/officeDocument/2006/relationships/hyperlink" Target="https://t.co/qtezWfD4LF" TargetMode="External" /><Relationship Id="rId75" Type="http://schemas.openxmlformats.org/officeDocument/2006/relationships/hyperlink" Target="https://t.co/6DJckVSleS" TargetMode="External" /><Relationship Id="rId76" Type="http://schemas.openxmlformats.org/officeDocument/2006/relationships/hyperlink" Target="https://t.co/g1b67AUZTc" TargetMode="External" /><Relationship Id="rId77" Type="http://schemas.openxmlformats.org/officeDocument/2006/relationships/hyperlink" Target="https://t.co/jpg8Sp1GhR" TargetMode="External" /><Relationship Id="rId78" Type="http://schemas.openxmlformats.org/officeDocument/2006/relationships/hyperlink" Target="http://t.co/qM6HZGeEs9" TargetMode="External" /><Relationship Id="rId79" Type="http://schemas.openxmlformats.org/officeDocument/2006/relationships/hyperlink" Target="https://t.co/P7M8u4Fzw5" TargetMode="External" /><Relationship Id="rId80" Type="http://schemas.openxmlformats.org/officeDocument/2006/relationships/hyperlink" Target="https://t.co/ktbJttssdc" TargetMode="External" /><Relationship Id="rId81" Type="http://schemas.openxmlformats.org/officeDocument/2006/relationships/hyperlink" Target="http://t.co/yiMeSyOZHU" TargetMode="External" /><Relationship Id="rId82" Type="http://schemas.openxmlformats.org/officeDocument/2006/relationships/hyperlink" Target="http://t.co/GpnUdrPg" TargetMode="External" /><Relationship Id="rId83" Type="http://schemas.openxmlformats.org/officeDocument/2006/relationships/hyperlink" Target="http://t.co/gG0Q5tfp8Y" TargetMode="External" /><Relationship Id="rId84" Type="http://schemas.openxmlformats.org/officeDocument/2006/relationships/hyperlink" Target="https://t.co/pLI2RpIB2W" TargetMode="External" /><Relationship Id="rId85" Type="http://schemas.openxmlformats.org/officeDocument/2006/relationships/hyperlink" Target="https://t.co/TaWwlVJX34" TargetMode="External" /><Relationship Id="rId86" Type="http://schemas.openxmlformats.org/officeDocument/2006/relationships/hyperlink" Target="https://t.co/iOZgU7YQ8B" TargetMode="External" /><Relationship Id="rId87" Type="http://schemas.openxmlformats.org/officeDocument/2006/relationships/hyperlink" Target="https://pbs.twimg.com/profile_banners/607480342/1557791326" TargetMode="External" /><Relationship Id="rId88" Type="http://schemas.openxmlformats.org/officeDocument/2006/relationships/hyperlink" Target="https://pbs.twimg.com/profile_banners/4833112861/1499045059" TargetMode="External" /><Relationship Id="rId89" Type="http://schemas.openxmlformats.org/officeDocument/2006/relationships/hyperlink" Target="https://pbs.twimg.com/profile_banners/976867749644431362/1556780319" TargetMode="External" /><Relationship Id="rId90" Type="http://schemas.openxmlformats.org/officeDocument/2006/relationships/hyperlink" Target="https://pbs.twimg.com/profile_banners/2917305980/1457595613" TargetMode="External" /><Relationship Id="rId91" Type="http://schemas.openxmlformats.org/officeDocument/2006/relationships/hyperlink" Target="https://pbs.twimg.com/profile_banners/95711125/1540286756" TargetMode="External" /><Relationship Id="rId92" Type="http://schemas.openxmlformats.org/officeDocument/2006/relationships/hyperlink" Target="https://pbs.twimg.com/profile_banners/10874572/1553722686" TargetMode="External" /><Relationship Id="rId93" Type="http://schemas.openxmlformats.org/officeDocument/2006/relationships/hyperlink" Target="https://pbs.twimg.com/profile_banners/1134711936/1561307200" TargetMode="External" /><Relationship Id="rId94" Type="http://schemas.openxmlformats.org/officeDocument/2006/relationships/hyperlink" Target="https://pbs.twimg.com/profile_banners/820684379576037376/1522151483" TargetMode="External" /><Relationship Id="rId95" Type="http://schemas.openxmlformats.org/officeDocument/2006/relationships/hyperlink" Target="https://pbs.twimg.com/profile_banners/3290070855/1434665451" TargetMode="External" /><Relationship Id="rId96" Type="http://schemas.openxmlformats.org/officeDocument/2006/relationships/hyperlink" Target="https://pbs.twimg.com/profile_banners/1084165202/1460025626" TargetMode="External" /><Relationship Id="rId97" Type="http://schemas.openxmlformats.org/officeDocument/2006/relationships/hyperlink" Target="https://pbs.twimg.com/profile_banners/222386078/1483550284" TargetMode="External" /><Relationship Id="rId98" Type="http://schemas.openxmlformats.org/officeDocument/2006/relationships/hyperlink" Target="https://pbs.twimg.com/profile_banners/305504617/1539632119" TargetMode="External" /><Relationship Id="rId99" Type="http://schemas.openxmlformats.org/officeDocument/2006/relationships/hyperlink" Target="https://pbs.twimg.com/profile_banners/1151312250/1493177150" TargetMode="External" /><Relationship Id="rId100" Type="http://schemas.openxmlformats.org/officeDocument/2006/relationships/hyperlink" Target="https://pbs.twimg.com/profile_banners/2712360985/1526060560" TargetMode="External" /><Relationship Id="rId101" Type="http://schemas.openxmlformats.org/officeDocument/2006/relationships/hyperlink" Target="https://pbs.twimg.com/profile_banners/47342449/1461782640" TargetMode="External" /><Relationship Id="rId102" Type="http://schemas.openxmlformats.org/officeDocument/2006/relationships/hyperlink" Target="https://pbs.twimg.com/profile_banners/892432685779603456/1501608500" TargetMode="External" /><Relationship Id="rId103" Type="http://schemas.openxmlformats.org/officeDocument/2006/relationships/hyperlink" Target="https://pbs.twimg.com/profile_banners/31058404/1525875391" TargetMode="External" /><Relationship Id="rId104" Type="http://schemas.openxmlformats.org/officeDocument/2006/relationships/hyperlink" Target="https://pbs.twimg.com/profile_banners/212969358/1366020045" TargetMode="External" /><Relationship Id="rId105" Type="http://schemas.openxmlformats.org/officeDocument/2006/relationships/hyperlink" Target="https://pbs.twimg.com/profile_banners/941334403288006656/1527276689" TargetMode="External" /><Relationship Id="rId106" Type="http://schemas.openxmlformats.org/officeDocument/2006/relationships/hyperlink" Target="https://pbs.twimg.com/profile_banners/338142847/1563709844" TargetMode="External" /><Relationship Id="rId107" Type="http://schemas.openxmlformats.org/officeDocument/2006/relationships/hyperlink" Target="https://pbs.twimg.com/profile_banners/2633618600/1565888199" TargetMode="External" /><Relationship Id="rId108" Type="http://schemas.openxmlformats.org/officeDocument/2006/relationships/hyperlink" Target="https://pbs.twimg.com/profile_banners/2393507119/1566007712" TargetMode="External" /><Relationship Id="rId109" Type="http://schemas.openxmlformats.org/officeDocument/2006/relationships/hyperlink" Target="https://pbs.twimg.com/profile_banners/1108830204/1370287003" TargetMode="External" /><Relationship Id="rId110" Type="http://schemas.openxmlformats.org/officeDocument/2006/relationships/hyperlink" Target="https://pbs.twimg.com/profile_banners/2159911044/1546113582" TargetMode="External" /><Relationship Id="rId111" Type="http://schemas.openxmlformats.org/officeDocument/2006/relationships/hyperlink" Target="https://pbs.twimg.com/profile_banners/3187094028/1447665207" TargetMode="External" /><Relationship Id="rId112" Type="http://schemas.openxmlformats.org/officeDocument/2006/relationships/hyperlink" Target="https://pbs.twimg.com/profile_banners/330509397/1481330118" TargetMode="External" /><Relationship Id="rId113" Type="http://schemas.openxmlformats.org/officeDocument/2006/relationships/hyperlink" Target="https://pbs.twimg.com/profile_banners/729216571/1442003953" TargetMode="External" /><Relationship Id="rId114" Type="http://schemas.openxmlformats.org/officeDocument/2006/relationships/hyperlink" Target="https://pbs.twimg.com/profile_banners/18557588/1482277345" TargetMode="External" /><Relationship Id="rId115" Type="http://schemas.openxmlformats.org/officeDocument/2006/relationships/hyperlink" Target="https://pbs.twimg.com/profile_banners/919965874311782400/1559108740" TargetMode="External" /><Relationship Id="rId116" Type="http://schemas.openxmlformats.org/officeDocument/2006/relationships/hyperlink" Target="https://pbs.twimg.com/profile_banners/48106292/1556719664" TargetMode="External" /><Relationship Id="rId117" Type="http://schemas.openxmlformats.org/officeDocument/2006/relationships/hyperlink" Target="https://pbs.twimg.com/profile_banners/268573349/1559498682" TargetMode="External" /><Relationship Id="rId118" Type="http://schemas.openxmlformats.org/officeDocument/2006/relationships/hyperlink" Target="https://pbs.twimg.com/profile_banners/918283111925817344/1508453302" TargetMode="External" /><Relationship Id="rId119" Type="http://schemas.openxmlformats.org/officeDocument/2006/relationships/hyperlink" Target="https://pbs.twimg.com/profile_banners/284740431/1554072854" TargetMode="External" /><Relationship Id="rId120" Type="http://schemas.openxmlformats.org/officeDocument/2006/relationships/hyperlink" Target="https://pbs.twimg.com/profile_banners/385689121/1541403824" TargetMode="External" /><Relationship Id="rId121" Type="http://schemas.openxmlformats.org/officeDocument/2006/relationships/hyperlink" Target="https://pbs.twimg.com/profile_banners/932365571638706178/1511459281" TargetMode="External" /><Relationship Id="rId122" Type="http://schemas.openxmlformats.org/officeDocument/2006/relationships/hyperlink" Target="https://pbs.twimg.com/profile_banners/2422213237/1527185132" TargetMode="External" /><Relationship Id="rId123" Type="http://schemas.openxmlformats.org/officeDocument/2006/relationships/hyperlink" Target="https://pbs.twimg.com/profile_banners/46182456/1525358601" TargetMode="External" /><Relationship Id="rId124" Type="http://schemas.openxmlformats.org/officeDocument/2006/relationships/hyperlink" Target="https://pbs.twimg.com/profile_banners/15381553/1529116785" TargetMode="External" /><Relationship Id="rId125" Type="http://schemas.openxmlformats.org/officeDocument/2006/relationships/hyperlink" Target="https://pbs.twimg.com/profile_banners/20996094/1411357192" TargetMode="External" /><Relationship Id="rId126" Type="http://schemas.openxmlformats.org/officeDocument/2006/relationships/hyperlink" Target="https://pbs.twimg.com/profile_banners/33728684/1529702377" TargetMode="External" /><Relationship Id="rId127" Type="http://schemas.openxmlformats.org/officeDocument/2006/relationships/hyperlink" Target="https://pbs.twimg.com/profile_banners/1083342387299131392/1562164400" TargetMode="External" /><Relationship Id="rId128" Type="http://schemas.openxmlformats.org/officeDocument/2006/relationships/hyperlink" Target="https://pbs.twimg.com/profile_banners/327898380/1531561137" TargetMode="External" /><Relationship Id="rId129" Type="http://schemas.openxmlformats.org/officeDocument/2006/relationships/hyperlink" Target="https://pbs.twimg.com/profile_banners/108394629/1553530306" TargetMode="External" /><Relationship Id="rId130" Type="http://schemas.openxmlformats.org/officeDocument/2006/relationships/hyperlink" Target="https://pbs.twimg.com/profile_banners/37749982/1564672315" TargetMode="External" /><Relationship Id="rId131" Type="http://schemas.openxmlformats.org/officeDocument/2006/relationships/hyperlink" Target="https://pbs.twimg.com/profile_banners/257132515/1412734587" TargetMode="External" /><Relationship Id="rId132" Type="http://schemas.openxmlformats.org/officeDocument/2006/relationships/hyperlink" Target="https://pbs.twimg.com/profile_banners/3618354350/1452818753" TargetMode="External" /><Relationship Id="rId133" Type="http://schemas.openxmlformats.org/officeDocument/2006/relationships/hyperlink" Target="https://pbs.twimg.com/profile_banners/442840339/1393182832" TargetMode="External" /><Relationship Id="rId134" Type="http://schemas.openxmlformats.org/officeDocument/2006/relationships/hyperlink" Target="https://pbs.twimg.com/profile_banners/79766795/1564839569" TargetMode="External" /><Relationship Id="rId135" Type="http://schemas.openxmlformats.org/officeDocument/2006/relationships/hyperlink" Target="https://pbs.twimg.com/profile_banners/1372765650/1542910334" TargetMode="External" /><Relationship Id="rId136" Type="http://schemas.openxmlformats.org/officeDocument/2006/relationships/hyperlink" Target="https://pbs.twimg.com/profile_banners/1006674289423208448/1560439637" TargetMode="External" /><Relationship Id="rId137" Type="http://schemas.openxmlformats.org/officeDocument/2006/relationships/hyperlink" Target="https://pbs.twimg.com/profile_banners/104570733/1541100112" TargetMode="External" /><Relationship Id="rId138" Type="http://schemas.openxmlformats.org/officeDocument/2006/relationships/hyperlink" Target="https://pbs.twimg.com/profile_banners/14378113/1548452866" TargetMode="External" /><Relationship Id="rId139" Type="http://schemas.openxmlformats.org/officeDocument/2006/relationships/hyperlink" Target="https://pbs.twimg.com/profile_banners/20873747/1554117332" TargetMode="External" /><Relationship Id="rId140" Type="http://schemas.openxmlformats.org/officeDocument/2006/relationships/hyperlink" Target="https://pbs.twimg.com/profile_banners/17728037/1516896037" TargetMode="External" /><Relationship Id="rId141" Type="http://schemas.openxmlformats.org/officeDocument/2006/relationships/hyperlink" Target="https://pbs.twimg.com/profile_banners/36803224/1559338391" TargetMode="External" /><Relationship Id="rId142" Type="http://schemas.openxmlformats.org/officeDocument/2006/relationships/hyperlink" Target="https://pbs.twimg.com/profile_banners/68502742/1401396898" TargetMode="External" /><Relationship Id="rId143" Type="http://schemas.openxmlformats.org/officeDocument/2006/relationships/hyperlink" Target="https://pbs.twimg.com/profile_banners/31391928/1559743636" TargetMode="External" /><Relationship Id="rId144" Type="http://schemas.openxmlformats.org/officeDocument/2006/relationships/hyperlink" Target="https://pbs.twimg.com/profile_banners/569976041/1522634825" TargetMode="External" /><Relationship Id="rId145" Type="http://schemas.openxmlformats.org/officeDocument/2006/relationships/hyperlink" Target="https://pbs.twimg.com/profile_banners/986601/1538257694" TargetMode="External" /><Relationship Id="rId146" Type="http://schemas.openxmlformats.org/officeDocument/2006/relationships/hyperlink" Target="https://pbs.twimg.com/profile_banners/19651901/1566513017" TargetMode="External" /><Relationship Id="rId147" Type="http://schemas.openxmlformats.org/officeDocument/2006/relationships/hyperlink" Target="https://pbs.twimg.com/profile_banners/2843881533/1414265132" TargetMode="External" /><Relationship Id="rId148" Type="http://schemas.openxmlformats.org/officeDocument/2006/relationships/hyperlink" Target="https://pbs.twimg.com/profile_banners/1369597406/1399902864" TargetMode="External" /><Relationship Id="rId149" Type="http://schemas.openxmlformats.org/officeDocument/2006/relationships/hyperlink" Target="https://pbs.twimg.com/profile_banners/912986766164054017/1512043459" TargetMode="External" /><Relationship Id="rId150" Type="http://schemas.openxmlformats.org/officeDocument/2006/relationships/hyperlink" Target="https://pbs.twimg.com/profile_banners/1371735428/1563462147" TargetMode="External" /><Relationship Id="rId151" Type="http://schemas.openxmlformats.org/officeDocument/2006/relationships/hyperlink" Target="https://pbs.twimg.com/profile_banners/121586643/1546632820" TargetMode="External" /><Relationship Id="rId152" Type="http://schemas.openxmlformats.org/officeDocument/2006/relationships/hyperlink" Target="https://pbs.twimg.com/profile_banners/110470032/1566226961" TargetMode="External" /><Relationship Id="rId153" Type="http://schemas.openxmlformats.org/officeDocument/2006/relationships/hyperlink" Target="https://pbs.twimg.com/profile_banners/555031989/1504691055" TargetMode="External" /><Relationship Id="rId154" Type="http://schemas.openxmlformats.org/officeDocument/2006/relationships/hyperlink" Target="https://pbs.twimg.com/profile_banners/1015746323251957766/1532719169" TargetMode="External" /><Relationship Id="rId155" Type="http://schemas.openxmlformats.org/officeDocument/2006/relationships/hyperlink" Target="https://pbs.twimg.com/profile_banners/410151321/1559461444" TargetMode="External" /><Relationship Id="rId156" Type="http://schemas.openxmlformats.org/officeDocument/2006/relationships/hyperlink" Target="https://pbs.twimg.com/profile_banners/1933358306/1542894115" TargetMode="External" /><Relationship Id="rId157" Type="http://schemas.openxmlformats.org/officeDocument/2006/relationships/hyperlink" Target="https://pbs.twimg.com/profile_banners/2304855368/1399558080" TargetMode="External" /><Relationship Id="rId158" Type="http://schemas.openxmlformats.org/officeDocument/2006/relationships/hyperlink" Target="https://pbs.twimg.com/profile_banners/1245300534/1448054138" TargetMode="External" /><Relationship Id="rId159" Type="http://schemas.openxmlformats.org/officeDocument/2006/relationships/hyperlink" Target="https://pbs.twimg.com/profile_banners/1031172205650923521/1534687533" TargetMode="External" /><Relationship Id="rId160" Type="http://schemas.openxmlformats.org/officeDocument/2006/relationships/hyperlink" Target="https://pbs.twimg.com/profile_banners/33923173/1565274688" TargetMode="External" /><Relationship Id="rId161" Type="http://schemas.openxmlformats.org/officeDocument/2006/relationships/hyperlink" Target="https://pbs.twimg.com/profile_banners/1009208382090248200/1562650982" TargetMode="External" /><Relationship Id="rId162" Type="http://schemas.openxmlformats.org/officeDocument/2006/relationships/hyperlink" Target="https://pbs.twimg.com/profile_banners/2766960079/1436456908" TargetMode="External" /><Relationship Id="rId163" Type="http://schemas.openxmlformats.org/officeDocument/2006/relationships/hyperlink" Target="https://pbs.twimg.com/profile_banners/707607902433968128/1564609204" TargetMode="External" /><Relationship Id="rId164" Type="http://schemas.openxmlformats.org/officeDocument/2006/relationships/hyperlink" Target="https://pbs.twimg.com/profile_banners/33573921/1562875904" TargetMode="External" /><Relationship Id="rId165" Type="http://schemas.openxmlformats.org/officeDocument/2006/relationships/hyperlink" Target="https://pbs.twimg.com/profile_banners/26152149/1506541570" TargetMode="External" /><Relationship Id="rId166" Type="http://schemas.openxmlformats.org/officeDocument/2006/relationships/hyperlink" Target="https://pbs.twimg.com/profile_banners/38407050/1500088068" TargetMode="External" /><Relationship Id="rId167" Type="http://schemas.openxmlformats.org/officeDocument/2006/relationships/hyperlink" Target="https://pbs.twimg.com/profile_banners/2818446007/1529498736" TargetMode="External" /><Relationship Id="rId168" Type="http://schemas.openxmlformats.org/officeDocument/2006/relationships/hyperlink" Target="https://pbs.twimg.com/profile_banners/249393554/1488770338" TargetMode="External" /><Relationship Id="rId169" Type="http://schemas.openxmlformats.org/officeDocument/2006/relationships/hyperlink" Target="https://pbs.twimg.com/profile_banners/1097263729522233346/1553654978" TargetMode="External" /><Relationship Id="rId170" Type="http://schemas.openxmlformats.org/officeDocument/2006/relationships/hyperlink" Target="https://pbs.twimg.com/profile_banners/9624742/1564172518" TargetMode="External" /><Relationship Id="rId171" Type="http://schemas.openxmlformats.org/officeDocument/2006/relationships/hyperlink" Target="https://pbs.twimg.com/profile_banners/759251/1564637377" TargetMode="External" /><Relationship Id="rId172" Type="http://schemas.openxmlformats.org/officeDocument/2006/relationships/hyperlink" Target="https://pbs.twimg.com/profile_banners/25129903/1445267784" TargetMode="External" /><Relationship Id="rId173" Type="http://schemas.openxmlformats.org/officeDocument/2006/relationships/hyperlink" Target="https://pbs.twimg.com/profile_banners/576387968/1563551985" TargetMode="External" /><Relationship Id="rId174" Type="http://schemas.openxmlformats.org/officeDocument/2006/relationships/hyperlink" Target="https://pbs.twimg.com/profile_banners/2930082780/1538640308" TargetMode="External" /><Relationship Id="rId175" Type="http://schemas.openxmlformats.org/officeDocument/2006/relationships/hyperlink" Target="https://pbs.twimg.com/profile_banners/2491685155/1566451740" TargetMode="External" /><Relationship Id="rId176" Type="http://schemas.openxmlformats.org/officeDocument/2006/relationships/hyperlink" Target="https://pbs.twimg.com/profile_banners/588631454/1564511090" TargetMode="External" /><Relationship Id="rId177" Type="http://schemas.openxmlformats.org/officeDocument/2006/relationships/hyperlink" Target="https://pbs.twimg.com/profile_banners/1128808696031502337/1558169550" TargetMode="External" /><Relationship Id="rId178" Type="http://schemas.openxmlformats.org/officeDocument/2006/relationships/hyperlink" Target="https://pbs.twimg.com/profile_banners/1011054749574160384/1531813554" TargetMode="External" /><Relationship Id="rId179" Type="http://schemas.openxmlformats.org/officeDocument/2006/relationships/hyperlink" Target="https://pbs.twimg.com/profile_banners/4698268274/1548047554" TargetMode="External" /><Relationship Id="rId180" Type="http://schemas.openxmlformats.org/officeDocument/2006/relationships/hyperlink" Target="https://pbs.twimg.com/profile_banners/1156172448267743232/1564691207" TargetMode="External" /><Relationship Id="rId181" Type="http://schemas.openxmlformats.org/officeDocument/2006/relationships/hyperlink" Target="https://pbs.twimg.com/profile_banners/896550423066284033/1524110847" TargetMode="External" /><Relationship Id="rId182" Type="http://schemas.openxmlformats.org/officeDocument/2006/relationships/hyperlink" Target="https://pbs.twimg.com/profile_banners/16670774/1431433313" TargetMode="External" /><Relationship Id="rId183" Type="http://schemas.openxmlformats.org/officeDocument/2006/relationships/hyperlink" Target="https://pbs.twimg.com/profile_banners/1051053836/1503363498" TargetMode="External" /><Relationship Id="rId184" Type="http://schemas.openxmlformats.org/officeDocument/2006/relationships/hyperlink" Target="https://pbs.twimg.com/profile_banners/467523152/1535651807" TargetMode="External" /><Relationship Id="rId185" Type="http://schemas.openxmlformats.org/officeDocument/2006/relationships/hyperlink" Target="https://pbs.twimg.com/profile_banners/1012702243424907265/1538459566" TargetMode="External" /><Relationship Id="rId186" Type="http://schemas.openxmlformats.org/officeDocument/2006/relationships/hyperlink" Target="https://pbs.twimg.com/profile_banners/2169533379/1424042074" TargetMode="External" /><Relationship Id="rId187" Type="http://schemas.openxmlformats.org/officeDocument/2006/relationships/hyperlink" Target="https://pbs.twimg.com/profile_banners/126642652/1556807696" TargetMode="External" /><Relationship Id="rId188" Type="http://schemas.openxmlformats.org/officeDocument/2006/relationships/hyperlink" Target="https://pbs.twimg.com/profile_banners/35473109/1370701184" TargetMode="External" /><Relationship Id="rId189" Type="http://schemas.openxmlformats.org/officeDocument/2006/relationships/hyperlink" Target="https://pbs.twimg.com/profile_banners/3368595916/1559454013" TargetMode="External" /><Relationship Id="rId190" Type="http://schemas.openxmlformats.org/officeDocument/2006/relationships/hyperlink" Target="https://pbs.twimg.com/profile_banners/216776631/1556544578" TargetMode="External" /><Relationship Id="rId191" Type="http://schemas.openxmlformats.org/officeDocument/2006/relationships/hyperlink" Target="https://pbs.twimg.com/profile_banners/44838449/1460479675" TargetMode="External" /><Relationship Id="rId192" Type="http://schemas.openxmlformats.org/officeDocument/2006/relationships/hyperlink" Target="https://pbs.twimg.com/profile_banners/16185074/1522765435" TargetMode="External" /><Relationship Id="rId193" Type="http://schemas.openxmlformats.org/officeDocument/2006/relationships/hyperlink" Target="https://pbs.twimg.com/profile_banners/53911212/1360184749" TargetMode="External" /><Relationship Id="rId194" Type="http://schemas.openxmlformats.org/officeDocument/2006/relationships/hyperlink" Target="https://pbs.twimg.com/profile_banners/21697102/1532894592" TargetMode="External" /><Relationship Id="rId195" Type="http://schemas.openxmlformats.org/officeDocument/2006/relationships/hyperlink" Target="https://pbs.twimg.com/profile_banners/17213181/1427274805" TargetMode="External" /><Relationship Id="rId196" Type="http://schemas.openxmlformats.org/officeDocument/2006/relationships/hyperlink" Target="https://pbs.twimg.com/profile_banners/958587145/1523737518" TargetMode="External" /><Relationship Id="rId197" Type="http://schemas.openxmlformats.org/officeDocument/2006/relationships/hyperlink" Target="https://pbs.twimg.com/profile_banners/714889651589263361/1490287746" TargetMode="External" /><Relationship Id="rId198" Type="http://schemas.openxmlformats.org/officeDocument/2006/relationships/hyperlink" Target="https://pbs.twimg.com/profile_banners/699911370217758720/1556780319" TargetMode="External" /><Relationship Id="rId199" Type="http://schemas.openxmlformats.org/officeDocument/2006/relationships/hyperlink" Target="http://abs.twimg.com/images/themes/theme10/bg.gif" TargetMode="External" /><Relationship Id="rId200" Type="http://schemas.openxmlformats.org/officeDocument/2006/relationships/hyperlink" Target="http://abs.twimg.com/images/themes/theme1/bg.png" TargetMode="External" /><Relationship Id="rId201" Type="http://schemas.openxmlformats.org/officeDocument/2006/relationships/hyperlink" Target="http://abs.twimg.com/images/themes/theme1/bg.png" TargetMode="External" /><Relationship Id="rId202" Type="http://schemas.openxmlformats.org/officeDocument/2006/relationships/hyperlink" Target="http://abs.twimg.com/images/themes/theme1/bg.png" TargetMode="External" /><Relationship Id="rId203" Type="http://schemas.openxmlformats.org/officeDocument/2006/relationships/hyperlink" Target="http://abs.twimg.com/images/themes/theme1/bg.png" TargetMode="External" /><Relationship Id="rId204" Type="http://schemas.openxmlformats.org/officeDocument/2006/relationships/hyperlink" Target="http://abs.twimg.com/images/themes/theme1/bg.png" TargetMode="External" /><Relationship Id="rId205" Type="http://schemas.openxmlformats.org/officeDocument/2006/relationships/hyperlink" Target="http://abs.twimg.com/images/themes/theme1/bg.png" TargetMode="External" /><Relationship Id="rId206" Type="http://schemas.openxmlformats.org/officeDocument/2006/relationships/hyperlink" Target="http://abs.twimg.com/images/themes/theme1/bg.png" TargetMode="External" /><Relationship Id="rId207" Type="http://schemas.openxmlformats.org/officeDocument/2006/relationships/hyperlink" Target="http://abs.twimg.com/images/themes/theme1/bg.png" TargetMode="External" /><Relationship Id="rId208" Type="http://schemas.openxmlformats.org/officeDocument/2006/relationships/hyperlink" Target="http://abs.twimg.com/images/themes/theme1/bg.png" TargetMode="External" /><Relationship Id="rId209" Type="http://schemas.openxmlformats.org/officeDocument/2006/relationships/hyperlink" Target="http://abs.twimg.com/images/themes/theme1/bg.png" TargetMode="External" /><Relationship Id="rId210" Type="http://schemas.openxmlformats.org/officeDocument/2006/relationships/hyperlink" Target="http://abs.twimg.com/images/themes/theme1/bg.png" TargetMode="External" /><Relationship Id="rId211" Type="http://schemas.openxmlformats.org/officeDocument/2006/relationships/hyperlink" Target="http://abs.twimg.com/images/themes/theme1/bg.png" TargetMode="External" /><Relationship Id="rId212" Type="http://schemas.openxmlformats.org/officeDocument/2006/relationships/hyperlink" Target="http://abs.twimg.com/images/themes/theme1/bg.png" TargetMode="External" /><Relationship Id="rId213" Type="http://schemas.openxmlformats.org/officeDocument/2006/relationships/hyperlink" Target="http://abs.twimg.com/images/themes/theme15/bg.png" TargetMode="External" /><Relationship Id="rId214" Type="http://schemas.openxmlformats.org/officeDocument/2006/relationships/hyperlink" Target="http://abs.twimg.com/images/themes/theme1/bg.png" TargetMode="External" /><Relationship Id="rId215" Type="http://schemas.openxmlformats.org/officeDocument/2006/relationships/hyperlink" Target="http://abs.twimg.com/images/themes/theme12/bg.gif" TargetMode="External" /><Relationship Id="rId216" Type="http://schemas.openxmlformats.org/officeDocument/2006/relationships/hyperlink" Target="http://abs.twimg.com/images/themes/theme1/bg.png" TargetMode="External" /><Relationship Id="rId217" Type="http://schemas.openxmlformats.org/officeDocument/2006/relationships/hyperlink" Target="http://abs.twimg.com/images/themes/theme1/bg.png" TargetMode="External" /><Relationship Id="rId218" Type="http://schemas.openxmlformats.org/officeDocument/2006/relationships/hyperlink" Target="http://abs.twimg.com/images/themes/theme1/bg.png" TargetMode="External" /><Relationship Id="rId219" Type="http://schemas.openxmlformats.org/officeDocument/2006/relationships/hyperlink" Target="http://abs.twimg.com/images/themes/theme18/bg.gif" TargetMode="External" /><Relationship Id="rId220" Type="http://schemas.openxmlformats.org/officeDocument/2006/relationships/hyperlink" Target="http://abs.twimg.com/images/themes/theme1/bg.png" TargetMode="External" /><Relationship Id="rId221" Type="http://schemas.openxmlformats.org/officeDocument/2006/relationships/hyperlink" Target="http://abs.twimg.com/images/themes/theme1/bg.png" TargetMode="External" /><Relationship Id="rId222" Type="http://schemas.openxmlformats.org/officeDocument/2006/relationships/hyperlink" Target="http://abs.twimg.com/images/themes/theme1/bg.png" TargetMode="External" /><Relationship Id="rId223" Type="http://schemas.openxmlformats.org/officeDocument/2006/relationships/hyperlink" Target="http://abs.twimg.com/images/themes/theme1/bg.png" TargetMode="External" /><Relationship Id="rId224" Type="http://schemas.openxmlformats.org/officeDocument/2006/relationships/hyperlink" Target="http://abs.twimg.com/images/themes/theme1/bg.png" TargetMode="External" /><Relationship Id="rId225" Type="http://schemas.openxmlformats.org/officeDocument/2006/relationships/hyperlink" Target="http://abs.twimg.com/images/themes/theme1/bg.png" TargetMode="External" /><Relationship Id="rId226" Type="http://schemas.openxmlformats.org/officeDocument/2006/relationships/hyperlink" Target="http://abs.twimg.com/images/themes/theme1/bg.png" TargetMode="External" /><Relationship Id="rId227" Type="http://schemas.openxmlformats.org/officeDocument/2006/relationships/hyperlink" Target="http://abs.twimg.com/images/themes/theme1/bg.png" TargetMode="External" /><Relationship Id="rId228" Type="http://schemas.openxmlformats.org/officeDocument/2006/relationships/hyperlink" Target="http://abs.twimg.com/images/themes/theme1/bg.png" TargetMode="External" /><Relationship Id="rId229" Type="http://schemas.openxmlformats.org/officeDocument/2006/relationships/hyperlink" Target="http://abs.twimg.com/images/themes/theme4/bg.gif" TargetMode="External" /><Relationship Id="rId230" Type="http://schemas.openxmlformats.org/officeDocument/2006/relationships/hyperlink" Target="http://abs.twimg.com/images/themes/theme1/bg.png" TargetMode="External" /><Relationship Id="rId231" Type="http://schemas.openxmlformats.org/officeDocument/2006/relationships/hyperlink" Target="http://abs.twimg.com/images/themes/theme1/bg.png" TargetMode="External" /><Relationship Id="rId232" Type="http://schemas.openxmlformats.org/officeDocument/2006/relationships/hyperlink" Target="http://abs.twimg.com/images/themes/theme1/bg.png" TargetMode="External" /><Relationship Id="rId233" Type="http://schemas.openxmlformats.org/officeDocument/2006/relationships/hyperlink" Target="http://abs.twimg.com/images/themes/theme1/bg.png" TargetMode="External" /><Relationship Id="rId234" Type="http://schemas.openxmlformats.org/officeDocument/2006/relationships/hyperlink" Target="http://abs.twimg.com/images/themes/theme1/bg.png" TargetMode="External" /><Relationship Id="rId235" Type="http://schemas.openxmlformats.org/officeDocument/2006/relationships/hyperlink" Target="http://abs.twimg.com/images/themes/theme1/bg.png" TargetMode="External" /><Relationship Id="rId236" Type="http://schemas.openxmlformats.org/officeDocument/2006/relationships/hyperlink" Target="http://abs.twimg.com/images/themes/theme1/bg.png" TargetMode="External" /><Relationship Id="rId237" Type="http://schemas.openxmlformats.org/officeDocument/2006/relationships/hyperlink" Target="http://abs.twimg.com/images/themes/theme1/bg.png" TargetMode="External" /><Relationship Id="rId238" Type="http://schemas.openxmlformats.org/officeDocument/2006/relationships/hyperlink" Target="http://abs.twimg.com/images/themes/theme15/bg.png" TargetMode="External" /><Relationship Id="rId239" Type="http://schemas.openxmlformats.org/officeDocument/2006/relationships/hyperlink" Target="http://abs.twimg.com/images/themes/theme1/bg.png" TargetMode="External" /><Relationship Id="rId240" Type="http://schemas.openxmlformats.org/officeDocument/2006/relationships/hyperlink" Target="http://abs.twimg.com/images/themes/theme1/bg.png" TargetMode="External" /><Relationship Id="rId241" Type="http://schemas.openxmlformats.org/officeDocument/2006/relationships/hyperlink" Target="http://abs.twimg.com/images/themes/theme5/bg.gif" TargetMode="External" /><Relationship Id="rId242" Type="http://schemas.openxmlformats.org/officeDocument/2006/relationships/hyperlink" Target="http://abs.twimg.com/images/themes/theme7/bg.gif" TargetMode="External" /><Relationship Id="rId243" Type="http://schemas.openxmlformats.org/officeDocument/2006/relationships/hyperlink" Target="http://abs.twimg.com/images/themes/theme7/bg.gif" TargetMode="External" /><Relationship Id="rId244" Type="http://schemas.openxmlformats.org/officeDocument/2006/relationships/hyperlink" Target="http://abs.twimg.com/images/themes/theme1/bg.png" TargetMode="External" /><Relationship Id="rId245" Type="http://schemas.openxmlformats.org/officeDocument/2006/relationships/hyperlink" Target="http://abs.twimg.com/images/themes/theme3/bg.gif" TargetMode="External" /><Relationship Id="rId246" Type="http://schemas.openxmlformats.org/officeDocument/2006/relationships/hyperlink" Target="http://abs.twimg.com/images/themes/theme15/bg.png" TargetMode="External" /><Relationship Id="rId247" Type="http://schemas.openxmlformats.org/officeDocument/2006/relationships/hyperlink" Target="http://abs.twimg.com/images/themes/theme1/bg.png" TargetMode="External" /><Relationship Id="rId248" Type="http://schemas.openxmlformats.org/officeDocument/2006/relationships/hyperlink" Target="http://abs.twimg.com/images/themes/theme1/bg.png" TargetMode="External" /><Relationship Id="rId249" Type="http://schemas.openxmlformats.org/officeDocument/2006/relationships/hyperlink" Target="http://abs.twimg.com/images/themes/theme17/bg.gif" TargetMode="External" /><Relationship Id="rId250" Type="http://schemas.openxmlformats.org/officeDocument/2006/relationships/hyperlink" Target="http://abs.twimg.com/images/themes/theme1/bg.png" TargetMode="External" /><Relationship Id="rId251" Type="http://schemas.openxmlformats.org/officeDocument/2006/relationships/hyperlink" Target="http://abs.twimg.com/images/themes/theme10/bg.gif" TargetMode="External" /><Relationship Id="rId252" Type="http://schemas.openxmlformats.org/officeDocument/2006/relationships/hyperlink" Target="http://abs.twimg.com/images/themes/theme7/bg.gif" TargetMode="External" /><Relationship Id="rId253" Type="http://schemas.openxmlformats.org/officeDocument/2006/relationships/hyperlink" Target="http://abs.twimg.com/images/themes/theme18/bg.gif" TargetMode="External" /><Relationship Id="rId254" Type="http://schemas.openxmlformats.org/officeDocument/2006/relationships/hyperlink" Target="http://abs.twimg.com/images/themes/theme1/bg.png" TargetMode="External" /><Relationship Id="rId255" Type="http://schemas.openxmlformats.org/officeDocument/2006/relationships/hyperlink" Target="http://abs.twimg.com/images/themes/theme18/bg.gif" TargetMode="External" /><Relationship Id="rId256" Type="http://schemas.openxmlformats.org/officeDocument/2006/relationships/hyperlink" Target="http://abs.twimg.com/images/themes/theme10/bg.gif" TargetMode="External" /><Relationship Id="rId257" Type="http://schemas.openxmlformats.org/officeDocument/2006/relationships/hyperlink" Target="http://abs.twimg.com/images/themes/theme1/bg.png" TargetMode="External" /><Relationship Id="rId258" Type="http://schemas.openxmlformats.org/officeDocument/2006/relationships/hyperlink" Target="http://abs.twimg.com/images/themes/theme18/bg.gif" TargetMode="External" /><Relationship Id="rId259" Type="http://schemas.openxmlformats.org/officeDocument/2006/relationships/hyperlink" Target="http://abs.twimg.com/images/themes/theme2/bg.gif" TargetMode="External" /><Relationship Id="rId260" Type="http://schemas.openxmlformats.org/officeDocument/2006/relationships/hyperlink" Target="http://abs.twimg.com/images/themes/theme1/bg.png" TargetMode="External" /><Relationship Id="rId261" Type="http://schemas.openxmlformats.org/officeDocument/2006/relationships/hyperlink" Target="http://abs.twimg.com/images/themes/theme1/bg.png" TargetMode="External" /><Relationship Id="rId262" Type="http://schemas.openxmlformats.org/officeDocument/2006/relationships/hyperlink" Target="http://abs.twimg.com/images/themes/theme1/bg.png" TargetMode="External" /><Relationship Id="rId263" Type="http://schemas.openxmlformats.org/officeDocument/2006/relationships/hyperlink" Target="http://abs.twimg.com/images/themes/theme1/bg.png" TargetMode="External" /><Relationship Id="rId264" Type="http://schemas.openxmlformats.org/officeDocument/2006/relationships/hyperlink" Target="http://abs.twimg.com/images/themes/theme1/bg.png" TargetMode="External" /><Relationship Id="rId265" Type="http://schemas.openxmlformats.org/officeDocument/2006/relationships/hyperlink" Target="http://abs.twimg.com/images/themes/theme1/bg.png" TargetMode="External" /><Relationship Id="rId266" Type="http://schemas.openxmlformats.org/officeDocument/2006/relationships/hyperlink" Target="http://abs.twimg.com/images/themes/theme1/bg.png" TargetMode="External" /><Relationship Id="rId267" Type="http://schemas.openxmlformats.org/officeDocument/2006/relationships/hyperlink" Target="http://abs.twimg.com/images/themes/theme1/bg.png" TargetMode="External" /><Relationship Id="rId268" Type="http://schemas.openxmlformats.org/officeDocument/2006/relationships/hyperlink" Target="http://abs.twimg.com/images/themes/theme1/bg.png" TargetMode="External" /><Relationship Id="rId269" Type="http://schemas.openxmlformats.org/officeDocument/2006/relationships/hyperlink" Target="http://abs.twimg.com/images/themes/theme18/bg.gif" TargetMode="External" /><Relationship Id="rId270" Type="http://schemas.openxmlformats.org/officeDocument/2006/relationships/hyperlink" Target="http://abs.twimg.com/images/themes/theme1/bg.png" TargetMode="External" /><Relationship Id="rId271" Type="http://schemas.openxmlformats.org/officeDocument/2006/relationships/hyperlink" Target="http://abs.twimg.com/images/themes/theme1/bg.png" TargetMode="External" /><Relationship Id="rId272" Type="http://schemas.openxmlformats.org/officeDocument/2006/relationships/hyperlink" Target="http://abs.twimg.com/images/themes/theme1/bg.png" TargetMode="External" /><Relationship Id="rId273" Type="http://schemas.openxmlformats.org/officeDocument/2006/relationships/hyperlink" Target="http://abs.twimg.com/images/themes/theme1/bg.png" TargetMode="External" /><Relationship Id="rId274" Type="http://schemas.openxmlformats.org/officeDocument/2006/relationships/hyperlink" Target="http://abs.twimg.com/images/themes/theme1/bg.png" TargetMode="External" /><Relationship Id="rId275" Type="http://schemas.openxmlformats.org/officeDocument/2006/relationships/hyperlink" Target="http://abs.twimg.com/images/themes/theme10/bg.gif" TargetMode="External" /><Relationship Id="rId276" Type="http://schemas.openxmlformats.org/officeDocument/2006/relationships/hyperlink" Target="http://abs.twimg.com/images/themes/theme1/bg.png" TargetMode="External" /><Relationship Id="rId277" Type="http://schemas.openxmlformats.org/officeDocument/2006/relationships/hyperlink" Target="http://abs.twimg.com/images/themes/theme1/bg.png" TargetMode="External" /><Relationship Id="rId278" Type="http://schemas.openxmlformats.org/officeDocument/2006/relationships/hyperlink" Target="http://abs.twimg.com/images/themes/theme4/bg.gif" TargetMode="External" /><Relationship Id="rId279" Type="http://schemas.openxmlformats.org/officeDocument/2006/relationships/hyperlink" Target="http://abs.twimg.com/images/themes/theme5/bg.gif" TargetMode="External" /><Relationship Id="rId280" Type="http://schemas.openxmlformats.org/officeDocument/2006/relationships/hyperlink" Target="http://abs.twimg.com/images/themes/theme4/bg.gif" TargetMode="External" /><Relationship Id="rId281" Type="http://schemas.openxmlformats.org/officeDocument/2006/relationships/hyperlink" Target="http://abs.twimg.com/images/themes/theme2/bg.gif" TargetMode="External" /><Relationship Id="rId282" Type="http://schemas.openxmlformats.org/officeDocument/2006/relationships/hyperlink" Target="http://abs.twimg.com/images/themes/theme1/bg.png" TargetMode="External" /><Relationship Id="rId283" Type="http://schemas.openxmlformats.org/officeDocument/2006/relationships/hyperlink" Target="http://abs.twimg.com/images/themes/theme1/bg.png" TargetMode="External" /><Relationship Id="rId284" Type="http://schemas.openxmlformats.org/officeDocument/2006/relationships/hyperlink" Target="http://abs.twimg.com/images/themes/theme7/bg.gif" TargetMode="External" /><Relationship Id="rId285" Type="http://schemas.openxmlformats.org/officeDocument/2006/relationships/hyperlink" Target="http://abs.twimg.com/images/themes/theme1/bg.png" TargetMode="External" /><Relationship Id="rId286" Type="http://schemas.openxmlformats.org/officeDocument/2006/relationships/hyperlink" Target="http://abs.twimg.com/images/themes/theme1/bg.png" TargetMode="External" /><Relationship Id="rId287" Type="http://schemas.openxmlformats.org/officeDocument/2006/relationships/hyperlink" Target="http://abs.twimg.com/images/themes/theme1/bg.png" TargetMode="External" /><Relationship Id="rId288" Type="http://schemas.openxmlformats.org/officeDocument/2006/relationships/hyperlink" Target="http://abs.twimg.com/images/themes/theme1/bg.png" TargetMode="External" /><Relationship Id="rId289" Type="http://schemas.openxmlformats.org/officeDocument/2006/relationships/hyperlink" Target="http://abs.twimg.com/images/themes/theme1/bg.png" TargetMode="External" /><Relationship Id="rId290" Type="http://schemas.openxmlformats.org/officeDocument/2006/relationships/hyperlink" Target="http://abs.twimg.com/images/themes/theme13/bg.gif" TargetMode="External" /><Relationship Id="rId291" Type="http://schemas.openxmlformats.org/officeDocument/2006/relationships/hyperlink" Target="http://abs.twimg.com/images/themes/theme9/bg.gif" TargetMode="External" /><Relationship Id="rId292" Type="http://schemas.openxmlformats.org/officeDocument/2006/relationships/hyperlink" Target="http://abs.twimg.com/images/themes/theme1/bg.png" TargetMode="External" /><Relationship Id="rId293" Type="http://schemas.openxmlformats.org/officeDocument/2006/relationships/hyperlink" Target="http://abs.twimg.com/images/themes/theme1/bg.png" TargetMode="External" /><Relationship Id="rId294" Type="http://schemas.openxmlformats.org/officeDocument/2006/relationships/hyperlink" Target="http://abs.twimg.com/images/themes/theme1/bg.png" TargetMode="External" /><Relationship Id="rId295" Type="http://schemas.openxmlformats.org/officeDocument/2006/relationships/hyperlink" Target="http://abs.twimg.com/images/themes/theme1/bg.png" TargetMode="External" /><Relationship Id="rId296" Type="http://schemas.openxmlformats.org/officeDocument/2006/relationships/hyperlink" Target="http://abs.twimg.com/images/themes/theme17/bg.gif" TargetMode="External" /><Relationship Id="rId297" Type="http://schemas.openxmlformats.org/officeDocument/2006/relationships/hyperlink" Target="http://abs.twimg.com/images/themes/theme1/bg.png" TargetMode="External" /><Relationship Id="rId298" Type="http://schemas.openxmlformats.org/officeDocument/2006/relationships/hyperlink" Target="http://abs.twimg.com/images/themes/theme1/bg.png" TargetMode="External" /><Relationship Id="rId299" Type="http://schemas.openxmlformats.org/officeDocument/2006/relationships/hyperlink" Target="http://abs.twimg.com/images/themes/theme1/bg.png" TargetMode="External" /><Relationship Id="rId300" Type="http://schemas.openxmlformats.org/officeDocument/2006/relationships/hyperlink" Target="http://abs.twimg.com/images/themes/theme1/bg.png" TargetMode="External" /><Relationship Id="rId301" Type="http://schemas.openxmlformats.org/officeDocument/2006/relationships/hyperlink" Target="http://abs.twimg.com/images/themes/theme1/bg.png" TargetMode="External" /><Relationship Id="rId302" Type="http://schemas.openxmlformats.org/officeDocument/2006/relationships/hyperlink" Target="http://abs.twimg.com/images/themes/theme1/bg.png" TargetMode="External" /><Relationship Id="rId303" Type="http://schemas.openxmlformats.org/officeDocument/2006/relationships/hyperlink" Target="http://abs.twimg.com/images/themes/theme1/bg.png" TargetMode="External" /><Relationship Id="rId304" Type="http://schemas.openxmlformats.org/officeDocument/2006/relationships/hyperlink" Target="http://abs.twimg.com/images/themes/theme1/bg.png" TargetMode="External" /><Relationship Id="rId305" Type="http://schemas.openxmlformats.org/officeDocument/2006/relationships/hyperlink" Target="http://abs.twimg.com/images/themes/theme1/bg.png" TargetMode="External" /><Relationship Id="rId306" Type="http://schemas.openxmlformats.org/officeDocument/2006/relationships/hyperlink" Target="http://abs.twimg.com/images/themes/theme1/bg.png" TargetMode="External" /><Relationship Id="rId307" Type="http://schemas.openxmlformats.org/officeDocument/2006/relationships/hyperlink" Target="http://abs.twimg.com/images/themes/theme2/bg.gif" TargetMode="External" /><Relationship Id="rId308" Type="http://schemas.openxmlformats.org/officeDocument/2006/relationships/hyperlink" Target="http://abs.twimg.com/images/themes/theme1/bg.png" TargetMode="External" /><Relationship Id="rId309" Type="http://schemas.openxmlformats.org/officeDocument/2006/relationships/hyperlink" Target="http://abs.twimg.com/images/themes/theme4/bg.gif" TargetMode="External" /><Relationship Id="rId310" Type="http://schemas.openxmlformats.org/officeDocument/2006/relationships/hyperlink" Target="http://abs.twimg.com/images/themes/theme2/bg.gif" TargetMode="External" /><Relationship Id="rId311" Type="http://schemas.openxmlformats.org/officeDocument/2006/relationships/hyperlink" Target="http://abs.twimg.com/images/themes/theme1/bg.png" TargetMode="External" /><Relationship Id="rId312" Type="http://schemas.openxmlformats.org/officeDocument/2006/relationships/hyperlink" Target="http://abs.twimg.com/images/themes/theme1/bg.png" TargetMode="External" /><Relationship Id="rId313" Type="http://schemas.openxmlformats.org/officeDocument/2006/relationships/hyperlink" Target="http://abs.twimg.com/images/themes/theme1/bg.png" TargetMode="External" /><Relationship Id="rId314" Type="http://schemas.openxmlformats.org/officeDocument/2006/relationships/hyperlink" Target="http://pbs.twimg.com/profile_images/1128086756811612160/C4lKh6kb_normal.jpg" TargetMode="External" /><Relationship Id="rId315" Type="http://schemas.openxmlformats.org/officeDocument/2006/relationships/hyperlink" Target="http://pbs.twimg.com/profile_images/881685125557215234/GTMD9ZUG_normal.jpg" TargetMode="External" /><Relationship Id="rId316" Type="http://schemas.openxmlformats.org/officeDocument/2006/relationships/hyperlink" Target="http://pbs.twimg.com/profile_images/1114986331095089152/YmzESvUO_normal.jpg" TargetMode="External" /><Relationship Id="rId317" Type="http://schemas.openxmlformats.org/officeDocument/2006/relationships/hyperlink" Target="http://pbs.twimg.com/profile_images/540045051338833921/B3F0hnhx_normal.jpeg" TargetMode="External" /><Relationship Id="rId318" Type="http://schemas.openxmlformats.org/officeDocument/2006/relationships/hyperlink" Target="http://pbs.twimg.com/profile_images/1054665011208089600/_bSiljTl_normal.jpg" TargetMode="External" /><Relationship Id="rId319" Type="http://schemas.openxmlformats.org/officeDocument/2006/relationships/hyperlink" Target="http://pbs.twimg.com/profile_images/1102986841588822016/MRLXmATZ_normal.png" TargetMode="External" /><Relationship Id="rId320" Type="http://schemas.openxmlformats.org/officeDocument/2006/relationships/hyperlink" Target="http://pbs.twimg.com/profile_images/1061309184480866305/ULu1gel0_normal.jpg" TargetMode="External" /><Relationship Id="rId321" Type="http://schemas.openxmlformats.org/officeDocument/2006/relationships/hyperlink" Target="http://pbs.twimg.com/profile_images/957923292043767808/mfBi6Qhf_normal.jpg" TargetMode="External" /><Relationship Id="rId322" Type="http://schemas.openxmlformats.org/officeDocument/2006/relationships/hyperlink" Target="http://pbs.twimg.com/profile_images/657296962052468736/BBNYJ8rH_normal.jpg" TargetMode="External" /><Relationship Id="rId323" Type="http://schemas.openxmlformats.org/officeDocument/2006/relationships/hyperlink" Target="http://pbs.twimg.com/profile_images/1158652918670798848/sQTLkjym_normal.jpg" TargetMode="External" /><Relationship Id="rId324" Type="http://schemas.openxmlformats.org/officeDocument/2006/relationships/hyperlink" Target="http://pbs.twimg.com/profile_images/714742910869233664/yHBsiO1U_normal.jpg" TargetMode="External" /><Relationship Id="rId325" Type="http://schemas.openxmlformats.org/officeDocument/2006/relationships/hyperlink" Target="http://pbs.twimg.com/profile_images/1051920620823277568/n6nVWpqG_normal.jpg" TargetMode="External" /><Relationship Id="rId326" Type="http://schemas.openxmlformats.org/officeDocument/2006/relationships/hyperlink" Target="http://pbs.twimg.com/profile_images/999709296312004608/GdM6VeIc_normal.jpg" TargetMode="External" /><Relationship Id="rId327" Type="http://schemas.openxmlformats.org/officeDocument/2006/relationships/hyperlink" Target="http://pbs.twimg.com/profile_images/567758789818867712/U4exTxpL_normal.jpeg" TargetMode="External" /><Relationship Id="rId328" Type="http://schemas.openxmlformats.org/officeDocument/2006/relationships/hyperlink" Target="http://pbs.twimg.com/profile_images/725395136650305536/4vu7mntB_normal.jpg" TargetMode="External" /><Relationship Id="rId329" Type="http://schemas.openxmlformats.org/officeDocument/2006/relationships/hyperlink" Target="http://pbs.twimg.com/profile_images/892435247119433728/e25ywPgI_normal.jpg" TargetMode="External" /><Relationship Id="rId330" Type="http://schemas.openxmlformats.org/officeDocument/2006/relationships/hyperlink" Target="http://pbs.twimg.com/profile_images/864150739513475072/GtTdYm1f_normal.jpg" TargetMode="External" /><Relationship Id="rId331" Type="http://schemas.openxmlformats.org/officeDocument/2006/relationships/hyperlink" Target="http://pbs.twimg.com/profile_images/748118028215271425/oiVP-m58_normal.jpg" TargetMode="External" /><Relationship Id="rId332" Type="http://schemas.openxmlformats.org/officeDocument/2006/relationships/hyperlink" Target="http://pbs.twimg.com/profile_images/1100501743677435904/JFOrIcXe_normal.png" TargetMode="External" /><Relationship Id="rId333" Type="http://schemas.openxmlformats.org/officeDocument/2006/relationships/hyperlink" Target="http://pbs.twimg.com/profile_images/1054759099265617921/Ta2fS0N-_normal.jpg" TargetMode="External" /><Relationship Id="rId334" Type="http://schemas.openxmlformats.org/officeDocument/2006/relationships/hyperlink" Target="http://pbs.twimg.com/profile_images/1162221353270824966/w69kF5Cy_normal.jpg" TargetMode="External" /><Relationship Id="rId335" Type="http://schemas.openxmlformats.org/officeDocument/2006/relationships/hyperlink" Target="http://pbs.twimg.com/profile_images/1162581132761870336/hEyojcUH_normal.jpg" TargetMode="External" /><Relationship Id="rId336" Type="http://schemas.openxmlformats.org/officeDocument/2006/relationships/hyperlink" Target="http://pbs.twimg.com/profile_images/486326829771665410/VnnCFSU-_normal.jpeg" TargetMode="External" /><Relationship Id="rId337" Type="http://schemas.openxmlformats.org/officeDocument/2006/relationships/hyperlink" Target="http://pbs.twimg.com/profile_images/503977754174312448/SDknxM_C_normal.jpeg" TargetMode="External" /><Relationship Id="rId338" Type="http://schemas.openxmlformats.org/officeDocument/2006/relationships/hyperlink" Target="http://pbs.twimg.com/profile_images/378800000657901594/e0733d3f4ab644272be8a7526bcd8059_normal.jpeg" TargetMode="External" /><Relationship Id="rId339" Type="http://schemas.openxmlformats.org/officeDocument/2006/relationships/hyperlink" Target="http://pbs.twimg.com/profile_images/597200007096193024/3YhIl_Mq_normal.jpg" TargetMode="External" /><Relationship Id="rId340" Type="http://schemas.openxmlformats.org/officeDocument/2006/relationships/hyperlink" Target="http://pbs.twimg.com/profile_images/804222262341672961/EWfCHxgH_normal.jpg" TargetMode="External" /><Relationship Id="rId341" Type="http://schemas.openxmlformats.org/officeDocument/2006/relationships/hyperlink" Target="http://pbs.twimg.com/profile_images/689975268363083777/6XtyxhVQ_normal.png" TargetMode="External" /><Relationship Id="rId342" Type="http://schemas.openxmlformats.org/officeDocument/2006/relationships/hyperlink" Target="http://pbs.twimg.com/profile_images/968875546338668545/F0jdJ4HK_normal.jpg" TargetMode="External" /><Relationship Id="rId343" Type="http://schemas.openxmlformats.org/officeDocument/2006/relationships/hyperlink" Target="http://pbs.twimg.com/profile_images/453622970552836096/uArrxjN1_normal.jpeg" TargetMode="External" /><Relationship Id="rId344" Type="http://schemas.openxmlformats.org/officeDocument/2006/relationships/hyperlink" Target="http://pbs.twimg.com/profile_images/1368623197/imagesCA4W0P6Y_normal.jpg" TargetMode="External" /><Relationship Id="rId345" Type="http://schemas.openxmlformats.org/officeDocument/2006/relationships/hyperlink" Target="http://pbs.twimg.com/profile_images/1133610546576576512/m4TgGqPN_normal.jpg" TargetMode="External" /><Relationship Id="rId346" Type="http://schemas.openxmlformats.org/officeDocument/2006/relationships/hyperlink" Target="http://pbs.twimg.com/profile_images/1153294033466212352/H3RzJ6wz_normal.jpg" TargetMode="External" /><Relationship Id="rId347" Type="http://schemas.openxmlformats.org/officeDocument/2006/relationships/hyperlink" Target="http://pbs.twimg.com/profile_images/1135245862278316032/e4XdbiXD_normal.jpg" TargetMode="External" /><Relationship Id="rId348" Type="http://schemas.openxmlformats.org/officeDocument/2006/relationships/hyperlink" Target="http://pbs.twimg.com/profile_images/1158570063865286657/G9goJQxc_normal.jpg" TargetMode="External" /><Relationship Id="rId349" Type="http://schemas.openxmlformats.org/officeDocument/2006/relationships/hyperlink" Target="http://pbs.twimg.com/profile_images/824176369215086592/XXBTOZ_u_normal.jpg" TargetMode="External" /><Relationship Id="rId350" Type="http://schemas.openxmlformats.org/officeDocument/2006/relationships/hyperlink" Target="http://pbs.twimg.com/profile_images/1113538103988375553/w_MAtWav_normal.jpg" TargetMode="External" /><Relationship Id="rId351" Type="http://schemas.openxmlformats.org/officeDocument/2006/relationships/hyperlink" Target="http://pbs.twimg.com/profile_images/921147527101108225/We6vQVWx_normal.jpg" TargetMode="External" /><Relationship Id="rId352" Type="http://schemas.openxmlformats.org/officeDocument/2006/relationships/hyperlink" Target="http://pbs.twimg.com/profile_images/1151923319467364358/DM_ERx5N_normal.jpg" TargetMode="External" /><Relationship Id="rId353" Type="http://schemas.openxmlformats.org/officeDocument/2006/relationships/hyperlink" Target="http://pbs.twimg.com/profile_images/1047650500202520576/B7mMBvko_normal.jpg" TargetMode="External" /><Relationship Id="rId354" Type="http://schemas.openxmlformats.org/officeDocument/2006/relationships/hyperlink" Target="http://pbs.twimg.com/profile_images/933753866797031424/vjovqn0Y_normal.jpg" TargetMode="External" /><Relationship Id="rId355" Type="http://schemas.openxmlformats.org/officeDocument/2006/relationships/hyperlink" Target="http://pbs.twimg.com/profile_images/740910645835505666/xOnWQ4eG_normal.jpg" TargetMode="External" /><Relationship Id="rId356" Type="http://schemas.openxmlformats.org/officeDocument/2006/relationships/hyperlink" Target="http://pbs.twimg.com/profile_images/463412303199612928/YmNcFhLw_normal.jpeg" TargetMode="External" /><Relationship Id="rId357" Type="http://schemas.openxmlformats.org/officeDocument/2006/relationships/hyperlink" Target="http://pbs.twimg.com/profile_images/1043911530025308160/_GDihxv8_normal.jpg" TargetMode="External" /><Relationship Id="rId358" Type="http://schemas.openxmlformats.org/officeDocument/2006/relationships/hyperlink" Target="http://pbs.twimg.com/profile_images/966443089937264640/e7XS7wrH_normal.jpg" TargetMode="External" /><Relationship Id="rId359" Type="http://schemas.openxmlformats.org/officeDocument/2006/relationships/hyperlink" Target="http://pbs.twimg.com/profile_images/1123620379828916235/_RL0wH8H_normal.jpg" TargetMode="External" /><Relationship Id="rId360" Type="http://schemas.openxmlformats.org/officeDocument/2006/relationships/hyperlink" Target="http://pbs.twimg.com/profile_images/1083345473174413313/Z1gkbjzI_normal.jpg" TargetMode="External" /><Relationship Id="rId361" Type="http://schemas.openxmlformats.org/officeDocument/2006/relationships/hyperlink" Target="http://pbs.twimg.com/profile_images/1105006441/ESN_logo_02_normal.jpg" TargetMode="External" /><Relationship Id="rId362" Type="http://schemas.openxmlformats.org/officeDocument/2006/relationships/hyperlink" Target="http://pbs.twimg.com/profile_images/1018067307137060865/JAvcRPNw_normal.jpg" TargetMode="External" /><Relationship Id="rId363" Type="http://schemas.openxmlformats.org/officeDocument/2006/relationships/hyperlink" Target="http://pbs.twimg.com/profile_images/1151171235713183745/HXAcmClR_normal.png" TargetMode="External" /><Relationship Id="rId364" Type="http://schemas.openxmlformats.org/officeDocument/2006/relationships/hyperlink" Target="http://pbs.twimg.com/profile_images/1026981038420099073/m42Tv2s__normal.jpg" TargetMode="External" /><Relationship Id="rId365" Type="http://schemas.openxmlformats.org/officeDocument/2006/relationships/hyperlink" Target="http://pbs.twimg.com/profile_images/1554969890/Frood_Professional_Pic_Smaller_DSC6503_normal.jpg" TargetMode="External" /><Relationship Id="rId366" Type="http://schemas.openxmlformats.org/officeDocument/2006/relationships/hyperlink" Target="http://pbs.twimg.com/profile_images/1071009836823851008/_xfUDjBZ_normal.jpg" TargetMode="External" /><Relationship Id="rId367" Type="http://schemas.openxmlformats.org/officeDocument/2006/relationships/hyperlink" Target="http://pbs.twimg.com/profile_images/687797811585368064/gpkpJmUt_normal.jpg" TargetMode="External" /><Relationship Id="rId368" Type="http://schemas.openxmlformats.org/officeDocument/2006/relationships/hyperlink" Target="http://pbs.twimg.com/profile_images/1126034564302942208/J7sVk8fX_normal.png" TargetMode="External" /><Relationship Id="rId369" Type="http://schemas.openxmlformats.org/officeDocument/2006/relationships/hyperlink" Target="http://pbs.twimg.com/profile_images/1157646348533030912/HcE0Lvcx_normal.jpg" TargetMode="External" /><Relationship Id="rId370" Type="http://schemas.openxmlformats.org/officeDocument/2006/relationships/hyperlink" Target="http://pbs.twimg.com/profile_images/1146048883547656196/kOiATloj_normal.png" TargetMode="External" /><Relationship Id="rId371" Type="http://schemas.openxmlformats.org/officeDocument/2006/relationships/hyperlink" Target="http://pbs.twimg.com/profile_images/1094294154853695490/kI7BCKW0_normal.jpg" TargetMode="External" /><Relationship Id="rId372" Type="http://schemas.openxmlformats.org/officeDocument/2006/relationships/hyperlink" Target="http://pbs.twimg.com/profile_images/1146062661697675264/jmcDYUjP_normal.png" TargetMode="External" /><Relationship Id="rId373" Type="http://schemas.openxmlformats.org/officeDocument/2006/relationships/hyperlink" Target="http://pbs.twimg.com/profile_images/818513271225544705/g29NeG3k_normal.jpg" TargetMode="External" /><Relationship Id="rId374" Type="http://schemas.openxmlformats.org/officeDocument/2006/relationships/hyperlink" Target="http://pbs.twimg.com/profile_images/3009971499/612930a2532402c82fcf5953fe96352e_normal.jpeg" TargetMode="External" /><Relationship Id="rId375" Type="http://schemas.openxmlformats.org/officeDocument/2006/relationships/hyperlink" Target="http://pbs.twimg.com/profile_images/1109563087420571648/zIdu3mWg_normal.jpg" TargetMode="External" /><Relationship Id="rId376" Type="http://schemas.openxmlformats.org/officeDocument/2006/relationships/hyperlink" Target="http://pbs.twimg.com/profile_images/65786321/Cassowary_100x100_normal.jpg" TargetMode="External" /><Relationship Id="rId377" Type="http://schemas.openxmlformats.org/officeDocument/2006/relationships/hyperlink" Target="http://pbs.twimg.com/profile_images/1162139235954188290/FhqzXgPu_normal.jpg" TargetMode="External" /><Relationship Id="rId378" Type="http://schemas.openxmlformats.org/officeDocument/2006/relationships/hyperlink" Target="http://pbs.twimg.com/profile_images/1163953611065270272/R83Wg1mm_normal.jpg" TargetMode="External" /><Relationship Id="rId379" Type="http://schemas.openxmlformats.org/officeDocument/2006/relationships/hyperlink" Target="http://pbs.twimg.com/profile_images/1132691700374220800/dLu4wJat_normal.jpg" TargetMode="External" /><Relationship Id="rId380" Type="http://schemas.openxmlformats.org/officeDocument/2006/relationships/hyperlink" Target="http://pbs.twimg.com/profile_images/2184704413/LocalWorkTest_normal.jpg" TargetMode="External" /><Relationship Id="rId381" Type="http://schemas.openxmlformats.org/officeDocument/2006/relationships/hyperlink" Target="http://pbs.twimg.com/profile_images/1136285710959308800/suQ7mqZ4_normal.png" TargetMode="External" /><Relationship Id="rId382" Type="http://schemas.openxmlformats.org/officeDocument/2006/relationships/hyperlink" Target="http://pbs.twimg.com/profile_images/1005920266441109504/ek1Vg3Dc_normal.jpg" TargetMode="External" /><Relationship Id="rId383" Type="http://schemas.openxmlformats.org/officeDocument/2006/relationships/hyperlink" Target="http://pbs.twimg.com/profile_images/1046154301658279936/R7qLkiy8_normal.jpg" TargetMode="External" /><Relationship Id="rId384" Type="http://schemas.openxmlformats.org/officeDocument/2006/relationships/hyperlink" Target="http://pbs.twimg.com/profile_images/1164669998415134720/BaPJu6z5_normal.jpg" TargetMode="External" /><Relationship Id="rId385" Type="http://schemas.openxmlformats.org/officeDocument/2006/relationships/hyperlink" Target="http://pbs.twimg.com/profile_images/897966616796966913/zbxqxcYU_normal.jpg" TargetMode="External" /><Relationship Id="rId386" Type="http://schemas.openxmlformats.org/officeDocument/2006/relationships/hyperlink" Target="http://pbs.twimg.com/profile_images/706345865720438784/PNitK7yL_normal.jpg" TargetMode="External" /><Relationship Id="rId387" Type="http://schemas.openxmlformats.org/officeDocument/2006/relationships/hyperlink" Target="http://pbs.twimg.com/profile_images/1152154367547650050/SHrANE_Q_normal.jpg" TargetMode="External" /><Relationship Id="rId388" Type="http://schemas.openxmlformats.org/officeDocument/2006/relationships/hyperlink" Target="http://pbs.twimg.com/profile_images/983348908725284864/J2QW16XM_normal.jpg" TargetMode="External" /><Relationship Id="rId389" Type="http://schemas.openxmlformats.org/officeDocument/2006/relationships/hyperlink" Target="http://pbs.twimg.com/profile_images/1138114915619749888/1e0u-1mE_normal.png" TargetMode="External" /><Relationship Id="rId390" Type="http://schemas.openxmlformats.org/officeDocument/2006/relationships/hyperlink" Target="http://pbs.twimg.com/profile_images/992092793148452865/pz0q00Qa_normal.jpg" TargetMode="External" /><Relationship Id="rId391" Type="http://schemas.openxmlformats.org/officeDocument/2006/relationships/hyperlink" Target="http://pbs.twimg.com/profile_images/1148265693781082113/XV76n7-0_normal.jpg" TargetMode="External" /><Relationship Id="rId392" Type="http://schemas.openxmlformats.org/officeDocument/2006/relationships/hyperlink" Target="http://pbs.twimg.com/profile_images/1151856872447709184/K9lG25bt_normal.png" TargetMode="External" /><Relationship Id="rId393" Type="http://schemas.openxmlformats.org/officeDocument/2006/relationships/hyperlink" Target="http://pbs.twimg.com/profile_images/1107936345769607169/sJKWJd7g_normal.png" TargetMode="External" /><Relationship Id="rId394" Type="http://schemas.openxmlformats.org/officeDocument/2006/relationships/hyperlink" Target="http://pbs.twimg.com/profile_images/1016021159844855809/hVfn1waO_normal.jpg" TargetMode="External" /><Relationship Id="rId395" Type="http://schemas.openxmlformats.org/officeDocument/2006/relationships/hyperlink" Target="http://pbs.twimg.com/profile_images/1141547787894624262/uA1xwMda_normal.jpg" TargetMode="External" /><Relationship Id="rId396" Type="http://schemas.openxmlformats.org/officeDocument/2006/relationships/hyperlink" Target="http://pbs.twimg.com/profile_images/1246190556/19shisa_cut150_normal.PNG" TargetMode="External" /><Relationship Id="rId397" Type="http://schemas.openxmlformats.org/officeDocument/2006/relationships/hyperlink" Target="http://pbs.twimg.com/profile_images/1053655947271462913/ZCQcEbvP_normal.jpg" TargetMode="External" /><Relationship Id="rId398" Type="http://schemas.openxmlformats.org/officeDocument/2006/relationships/hyperlink" Target="http://pbs.twimg.com/profile_images/492423867416064000/vkfUVtIf_normal.jpeg" TargetMode="External" /><Relationship Id="rId399" Type="http://schemas.openxmlformats.org/officeDocument/2006/relationships/hyperlink" Target="http://pbs.twimg.com/profile_images/1093684953345417218/-oTxpY-c_normal.jpg" TargetMode="External" /><Relationship Id="rId400" Type="http://schemas.openxmlformats.org/officeDocument/2006/relationships/hyperlink" Target="http://pbs.twimg.com/profile_images/1031180096869040128/BSlmghKD_normal.jpg" TargetMode="External" /><Relationship Id="rId401" Type="http://schemas.openxmlformats.org/officeDocument/2006/relationships/hyperlink" Target="http://pbs.twimg.com/profile_images/1094432381661003777/UTLqjH84_normal.jpg" TargetMode="External" /><Relationship Id="rId402" Type="http://schemas.openxmlformats.org/officeDocument/2006/relationships/hyperlink" Target="http://pbs.twimg.com/profile_images/1148467524226420737/AG-anhyv_normal.png" TargetMode="External" /><Relationship Id="rId403" Type="http://schemas.openxmlformats.org/officeDocument/2006/relationships/hyperlink" Target="http://pbs.twimg.com/profile_images/1050196196319408128/CzrXClzG_normal.jpg" TargetMode="External" /><Relationship Id="rId404" Type="http://schemas.openxmlformats.org/officeDocument/2006/relationships/hyperlink" Target="http://pbs.twimg.com/profile_images/1075847038875693056/27KFIukf_normal.jpg" TargetMode="External" /><Relationship Id="rId405" Type="http://schemas.openxmlformats.org/officeDocument/2006/relationships/hyperlink" Target="http://pbs.twimg.com/profile_images/1344765359/head_shot_me_normal.jpg" TargetMode="External" /><Relationship Id="rId406" Type="http://schemas.openxmlformats.org/officeDocument/2006/relationships/hyperlink" Target="http://pbs.twimg.com/profile_images/1149410963503714305/Rih5x4r__normal.jpg" TargetMode="External" /><Relationship Id="rId407" Type="http://schemas.openxmlformats.org/officeDocument/2006/relationships/hyperlink" Target="http://pbs.twimg.com/profile_images/1098631478114545665/Fffpazky_normal.png" TargetMode="External" /><Relationship Id="rId408" Type="http://schemas.openxmlformats.org/officeDocument/2006/relationships/hyperlink" Target="http://pbs.twimg.com/profile_images/1141186822657024001/iUwucJqx_normal.jpg" TargetMode="External" /><Relationship Id="rId409" Type="http://schemas.openxmlformats.org/officeDocument/2006/relationships/hyperlink" Target="http://pbs.twimg.com/profile_images/1138124745432621056/wD_pI2MT_normal.png" TargetMode="External" /><Relationship Id="rId410" Type="http://schemas.openxmlformats.org/officeDocument/2006/relationships/hyperlink" Target="http://pbs.twimg.com/profile_images/920128046795055110/q_tpU9HX_normal.jpg" TargetMode="External" /><Relationship Id="rId411" Type="http://schemas.openxmlformats.org/officeDocument/2006/relationships/hyperlink" Target="http://pbs.twimg.com/profile_images/1238819587/Finance___jobs_normal.png" TargetMode="External" /><Relationship Id="rId412" Type="http://schemas.openxmlformats.org/officeDocument/2006/relationships/hyperlink" Target="http://pbs.twimg.com/profile_images/1097513034816409603/X6Au1bxx_normal.jpg" TargetMode="External" /><Relationship Id="rId413" Type="http://schemas.openxmlformats.org/officeDocument/2006/relationships/hyperlink" Target="http://pbs.twimg.com/profile_images/822487400492339200/z7Oakire_normal.jpg" TargetMode="External" /><Relationship Id="rId414" Type="http://schemas.openxmlformats.org/officeDocument/2006/relationships/hyperlink" Target="http://pbs.twimg.com/profile_images/508960761826131968/LnvhR8ED_normal.png" TargetMode="External" /><Relationship Id="rId415" Type="http://schemas.openxmlformats.org/officeDocument/2006/relationships/hyperlink" Target="http://pbs.twimg.com/profile_images/913157247030693888/ICk45Mi4_normal.jpg" TargetMode="External" /><Relationship Id="rId416" Type="http://schemas.openxmlformats.org/officeDocument/2006/relationships/hyperlink" Target="http://pbs.twimg.com/profile_images/1152246652461170688/EMBAQkOW_normal.jpg" TargetMode="External" /><Relationship Id="rId417" Type="http://schemas.openxmlformats.org/officeDocument/2006/relationships/hyperlink" Target="http://pbs.twimg.com/profile_images/1119696733276131329/dm-tp2ir_normal.jpg" TargetMode="External" /><Relationship Id="rId418" Type="http://schemas.openxmlformats.org/officeDocument/2006/relationships/hyperlink" Target="http://pbs.twimg.com/profile_images/1164410250641989633/usS-5o3u_normal.png" TargetMode="External" /><Relationship Id="rId419" Type="http://schemas.openxmlformats.org/officeDocument/2006/relationships/hyperlink" Target="http://pbs.twimg.com/profile_images/83722585/34507951_N07_normal.jpg" TargetMode="External" /><Relationship Id="rId420" Type="http://schemas.openxmlformats.org/officeDocument/2006/relationships/hyperlink" Target="http://pbs.twimg.com/profile_images/793537448424923136/Xgq3QLqF_normal.jpg" TargetMode="External" /><Relationship Id="rId421" Type="http://schemas.openxmlformats.org/officeDocument/2006/relationships/hyperlink" Target="http://pbs.twimg.com/profile_images/1128808965867880448/14AMZws6_normal.jpg" TargetMode="External" /><Relationship Id="rId422" Type="http://schemas.openxmlformats.org/officeDocument/2006/relationships/hyperlink" Target="http://pbs.twimg.com/profile_images/1025649643701657601/5RhrkOa2_normal.jpg" TargetMode="External" /><Relationship Id="rId423" Type="http://schemas.openxmlformats.org/officeDocument/2006/relationships/hyperlink" Target="http://pbs.twimg.com/profile_images/1139751060925325313/r3KcBAUk_normal.png" TargetMode="External" /><Relationship Id="rId424" Type="http://schemas.openxmlformats.org/officeDocument/2006/relationships/hyperlink" Target="http://pbs.twimg.com/profile_images/1086447496803635201/eDzmDEQQ_normal.jpg" TargetMode="External" /><Relationship Id="rId425" Type="http://schemas.openxmlformats.org/officeDocument/2006/relationships/hyperlink" Target="http://pbs.twimg.com/profile_images/1157022520048005120/Pvwng9Bg_normal.jpg" TargetMode="External" /><Relationship Id="rId426" Type="http://schemas.openxmlformats.org/officeDocument/2006/relationships/hyperlink" Target="http://pbs.twimg.com/profile_images/1013508644011376643/tqgNNMOd_normal.jpg" TargetMode="External" /><Relationship Id="rId427" Type="http://schemas.openxmlformats.org/officeDocument/2006/relationships/hyperlink" Target="http://pbs.twimg.com/profile_images/1075613869756817410/ls4xKlL1_normal.jpg" TargetMode="External" /><Relationship Id="rId428" Type="http://schemas.openxmlformats.org/officeDocument/2006/relationships/hyperlink" Target="http://pbs.twimg.com/profile_images/1145735321738285056/s2UgYxUZ_normal.jpg" TargetMode="External" /><Relationship Id="rId429" Type="http://schemas.openxmlformats.org/officeDocument/2006/relationships/hyperlink" Target="http://pbs.twimg.com/profile_images/1035221657290461184/ruCLKDBW_normal.jpg" TargetMode="External" /><Relationship Id="rId430" Type="http://schemas.openxmlformats.org/officeDocument/2006/relationships/hyperlink" Target="http://pbs.twimg.com/profile_images/1047001421609095169/PMzga7mg_normal.jpg" TargetMode="External" /><Relationship Id="rId431" Type="http://schemas.openxmlformats.org/officeDocument/2006/relationships/hyperlink" Target="http://pbs.twimg.com/profile_images/1075362353087164416/EZo9KlT__normal.jpg" TargetMode="External" /><Relationship Id="rId432" Type="http://schemas.openxmlformats.org/officeDocument/2006/relationships/hyperlink" Target="http://pbs.twimg.com/profile_images/1002349567638003712/1emPL1W2_normal.jpg" TargetMode="External" /><Relationship Id="rId433" Type="http://schemas.openxmlformats.org/officeDocument/2006/relationships/hyperlink" Target="http://pbs.twimg.com/profile_images/832298049506594824/RXrG4I5d_normal.jpg" TargetMode="External" /><Relationship Id="rId434" Type="http://schemas.openxmlformats.org/officeDocument/2006/relationships/hyperlink" Target="http://pbs.twimg.com/profile_images/1016483345545482240/PNjhdrWq_normal.jpg" TargetMode="External" /><Relationship Id="rId435" Type="http://schemas.openxmlformats.org/officeDocument/2006/relationships/hyperlink" Target="http://pbs.twimg.com/profile_images/378800000833405959/70739ef6861a980d5fdd46c199708ca6_normal.jpeg" TargetMode="External" /><Relationship Id="rId436" Type="http://schemas.openxmlformats.org/officeDocument/2006/relationships/hyperlink" Target="http://pbs.twimg.com/profile_images/3771805813/fe1291458e6dcbbe2953a1e2e59c994a_normal.jpeg" TargetMode="External" /><Relationship Id="rId437" Type="http://schemas.openxmlformats.org/officeDocument/2006/relationships/hyperlink" Target="http://pbs.twimg.com/profile_images/883758598689509376/JHZQ7mtQ_normal.jpg" TargetMode="External" /><Relationship Id="rId438" Type="http://schemas.openxmlformats.org/officeDocument/2006/relationships/hyperlink" Target="http://pbs.twimg.com/profile_images/1097820307388334080/9ddg5F6v_normal.png" TargetMode="External" /><Relationship Id="rId439" Type="http://schemas.openxmlformats.org/officeDocument/2006/relationships/hyperlink" Target="http://pbs.twimg.com/profile_images/928254629766467584/UlE8V82b_normal.jpg" TargetMode="External" /><Relationship Id="rId440" Type="http://schemas.openxmlformats.org/officeDocument/2006/relationships/hyperlink" Target="http://pbs.twimg.com/profile_images/1043219227824607232/avLv5xBi_normal.jpg" TargetMode="External" /><Relationship Id="rId441" Type="http://schemas.openxmlformats.org/officeDocument/2006/relationships/hyperlink" Target="http://pbs.twimg.com/profile_images/992080087938813952/0JrrU6Rj_normal.jpg" TargetMode="External" /><Relationship Id="rId442" Type="http://schemas.openxmlformats.org/officeDocument/2006/relationships/hyperlink" Target="http://pbs.twimg.com/profile_images/1121397056495587328/WJwrw6iG_normal.png" TargetMode="External" /><Relationship Id="rId443" Type="http://schemas.openxmlformats.org/officeDocument/2006/relationships/hyperlink" Target="http://pbs.twimg.com/profile_images/1174074103/tapatalk_normal.png" TargetMode="External" /><Relationship Id="rId444" Type="http://schemas.openxmlformats.org/officeDocument/2006/relationships/hyperlink" Target="http://pbs.twimg.com/profile_images/1019548967384821760/Plx0d0Q-_normal.jpg" TargetMode="External" /><Relationship Id="rId445" Type="http://schemas.openxmlformats.org/officeDocument/2006/relationships/hyperlink" Target="http://pbs.twimg.com/profile_images/780451899040342020/t5Fwh2GQ_normal.jpg" TargetMode="External" /><Relationship Id="rId446" Type="http://schemas.openxmlformats.org/officeDocument/2006/relationships/hyperlink" Target="http://pbs.twimg.com/profile_images/666551479566770176/V_kfQRLU_normal.png" TargetMode="External" /><Relationship Id="rId447" Type="http://schemas.openxmlformats.org/officeDocument/2006/relationships/hyperlink" Target="http://pbs.twimg.com/profile_images/798472848704700416/eIZ_BDwn_normal.jpg" TargetMode="External" /><Relationship Id="rId448" Type="http://schemas.openxmlformats.org/officeDocument/2006/relationships/hyperlink" Target="http://pbs.twimg.com/profile_images/714890357943754752/EsWdMr95_normal.jpg" TargetMode="External" /><Relationship Id="rId449" Type="http://schemas.openxmlformats.org/officeDocument/2006/relationships/hyperlink" Target="http://pbs.twimg.com/profile_images/1123143218529435648/WK0UMG-X_normal.png" TargetMode="External" /><Relationship Id="rId450" Type="http://schemas.openxmlformats.org/officeDocument/2006/relationships/hyperlink" Target="https://twitter.com/extremepride99" TargetMode="External" /><Relationship Id="rId451" Type="http://schemas.openxmlformats.org/officeDocument/2006/relationships/hyperlink" Target="https://twitter.com/coachsmithjason" TargetMode="External" /><Relationship Id="rId452" Type="http://schemas.openxmlformats.org/officeDocument/2006/relationships/hyperlink" Target="https://twitter.com/jaminnaar" TargetMode="External" /><Relationship Id="rId453" Type="http://schemas.openxmlformats.org/officeDocument/2006/relationships/hyperlink" Target="https://twitter.com/_6re6" TargetMode="External" /><Relationship Id="rId454" Type="http://schemas.openxmlformats.org/officeDocument/2006/relationships/hyperlink" Target="https://twitter.com/hrcurator" TargetMode="External" /><Relationship Id="rId455" Type="http://schemas.openxmlformats.org/officeDocument/2006/relationships/hyperlink" Target="https://twitter.com/i4cp" TargetMode="External" /><Relationship Id="rId456" Type="http://schemas.openxmlformats.org/officeDocument/2006/relationships/hyperlink" Target="https://twitter.com/solamatt88" TargetMode="External" /><Relationship Id="rId457" Type="http://schemas.openxmlformats.org/officeDocument/2006/relationships/hyperlink" Target="https://twitter.com/cvmnetwork3" TargetMode="External" /><Relationship Id="rId458" Type="http://schemas.openxmlformats.org/officeDocument/2006/relationships/hyperlink" Target="https://twitter.com/aglynch" TargetMode="External" /><Relationship Id="rId459" Type="http://schemas.openxmlformats.org/officeDocument/2006/relationships/hyperlink" Target="https://twitter.com/constijesuis" TargetMode="External" /><Relationship Id="rId460" Type="http://schemas.openxmlformats.org/officeDocument/2006/relationships/hyperlink" Target="https://twitter.com/rituubnanda" TargetMode="External" /><Relationship Id="rId461" Type="http://schemas.openxmlformats.org/officeDocument/2006/relationships/hyperlink" Target="https://twitter.com/vnetworklabs" TargetMode="External" /><Relationship Id="rId462" Type="http://schemas.openxmlformats.org/officeDocument/2006/relationships/hyperlink" Target="https://twitter.com/broadleafc" TargetMode="External" /><Relationship Id="rId463" Type="http://schemas.openxmlformats.org/officeDocument/2006/relationships/hyperlink" Target="https://twitter.com/phil_journal" TargetMode="External" /><Relationship Id="rId464" Type="http://schemas.openxmlformats.org/officeDocument/2006/relationships/hyperlink" Target="https://twitter.com/maytree_canada" TargetMode="External" /><Relationship Id="rId465" Type="http://schemas.openxmlformats.org/officeDocument/2006/relationships/hyperlink" Target="https://twitter.com/tnc_network" TargetMode="External" /><Relationship Id="rId466" Type="http://schemas.openxmlformats.org/officeDocument/2006/relationships/hyperlink" Target="https://twitter.com/planningtoronto" TargetMode="External" /><Relationship Id="rId467" Type="http://schemas.openxmlformats.org/officeDocument/2006/relationships/hyperlink" Target="https://twitter.com/antalina77" TargetMode="External" /><Relationship Id="rId468" Type="http://schemas.openxmlformats.org/officeDocument/2006/relationships/hyperlink" Target="https://twitter.com/gnsmiller" TargetMode="External" /><Relationship Id="rId469" Type="http://schemas.openxmlformats.org/officeDocument/2006/relationships/hyperlink" Target="https://twitter.com/zlraeva4lovers" TargetMode="External" /><Relationship Id="rId470" Type="http://schemas.openxmlformats.org/officeDocument/2006/relationships/hyperlink" Target="https://twitter.com/ted_hansons" TargetMode="External" /><Relationship Id="rId471" Type="http://schemas.openxmlformats.org/officeDocument/2006/relationships/hyperlink" Target="https://twitter.com/eggerdc" TargetMode="External" /><Relationship Id="rId472" Type="http://schemas.openxmlformats.org/officeDocument/2006/relationships/hyperlink" Target="https://twitter.com/chrisswearing" TargetMode="External" /><Relationship Id="rId473" Type="http://schemas.openxmlformats.org/officeDocument/2006/relationships/hyperlink" Target="https://twitter.com/kragthang" TargetMode="External" /><Relationship Id="rId474" Type="http://schemas.openxmlformats.org/officeDocument/2006/relationships/hyperlink" Target="https://twitter.com/afhenley" TargetMode="External" /><Relationship Id="rId475" Type="http://schemas.openxmlformats.org/officeDocument/2006/relationships/hyperlink" Target="https://twitter.com/onang_pribadi" TargetMode="External" /><Relationship Id="rId476" Type="http://schemas.openxmlformats.org/officeDocument/2006/relationships/hyperlink" Target="https://twitter.com/pdiscoveryuk" TargetMode="External" /><Relationship Id="rId477" Type="http://schemas.openxmlformats.org/officeDocument/2006/relationships/hyperlink" Target="https://twitter.com/andrewdeen14" TargetMode="External" /><Relationship Id="rId478" Type="http://schemas.openxmlformats.org/officeDocument/2006/relationships/hyperlink" Target="https://twitter.com/ronyeap" TargetMode="External" /><Relationship Id="rId479" Type="http://schemas.openxmlformats.org/officeDocument/2006/relationships/hyperlink" Target="https://twitter.com/af_map" TargetMode="External" /><Relationship Id="rId480" Type="http://schemas.openxmlformats.org/officeDocument/2006/relationships/hyperlink" Target="https://twitter.com/rtdonovan11" TargetMode="External" /><Relationship Id="rId481" Type="http://schemas.openxmlformats.org/officeDocument/2006/relationships/hyperlink" Target="https://twitter.com/tentoads4truth" TargetMode="External" /><Relationship Id="rId482" Type="http://schemas.openxmlformats.org/officeDocument/2006/relationships/hyperlink" Target="https://twitter.com/bohemianbeads1" TargetMode="External" /><Relationship Id="rId483" Type="http://schemas.openxmlformats.org/officeDocument/2006/relationships/hyperlink" Target="https://twitter.com/rossanori" TargetMode="External" /><Relationship Id="rId484" Type="http://schemas.openxmlformats.org/officeDocument/2006/relationships/hyperlink" Target="https://twitter.com/murkeree" TargetMode="External" /><Relationship Id="rId485" Type="http://schemas.openxmlformats.org/officeDocument/2006/relationships/hyperlink" Target="https://twitter.com/brightlight46" TargetMode="External" /><Relationship Id="rId486" Type="http://schemas.openxmlformats.org/officeDocument/2006/relationships/hyperlink" Target="https://twitter.com/adjdoyle" TargetMode="External" /><Relationship Id="rId487" Type="http://schemas.openxmlformats.org/officeDocument/2006/relationships/hyperlink" Target="https://twitter.com/hsad_network" TargetMode="External" /><Relationship Id="rId488" Type="http://schemas.openxmlformats.org/officeDocument/2006/relationships/hyperlink" Target="https://twitter.com/debbieford14" TargetMode="External" /><Relationship Id="rId489" Type="http://schemas.openxmlformats.org/officeDocument/2006/relationships/hyperlink" Target="https://twitter.com/chargrille" TargetMode="External" /><Relationship Id="rId490" Type="http://schemas.openxmlformats.org/officeDocument/2006/relationships/hyperlink" Target="https://twitter.com/lauriefare1" TargetMode="External" /><Relationship Id="rId491" Type="http://schemas.openxmlformats.org/officeDocument/2006/relationships/hyperlink" Target="https://twitter.com/cdfoundation" TargetMode="External" /><Relationship Id="rId492" Type="http://schemas.openxmlformats.org/officeDocument/2006/relationships/hyperlink" Target="https://twitter.com/therealcues" TargetMode="External" /><Relationship Id="rId493" Type="http://schemas.openxmlformats.org/officeDocument/2006/relationships/hyperlink" Target="https://twitter.com/rleeson" TargetMode="External" /><Relationship Id="rId494" Type="http://schemas.openxmlformats.org/officeDocument/2006/relationships/hyperlink" Target="https://twitter.com/natbender" TargetMode="External" /><Relationship Id="rId495" Type="http://schemas.openxmlformats.org/officeDocument/2006/relationships/hyperlink" Target="https://twitter.com/ru_smlr" TargetMode="External" /><Relationship Id="rId496" Type="http://schemas.openxmlformats.org/officeDocument/2006/relationships/hyperlink" Target="https://twitter.com/inchorusgroup" TargetMode="External" /><Relationship Id="rId497" Type="http://schemas.openxmlformats.org/officeDocument/2006/relationships/hyperlink" Target="https://twitter.com/eaglescoutnet" TargetMode="External" /><Relationship Id="rId498" Type="http://schemas.openxmlformats.org/officeDocument/2006/relationships/hyperlink" Target="https://twitter.com/kevwemodupe" TargetMode="External" /><Relationship Id="rId499" Type="http://schemas.openxmlformats.org/officeDocument/2006/relationships/hyperlink" Target="https://twitter.com/edmontonchamber" TargetMode="External" /><Relationship Id="rId500" Type="http://schemas.openxmlformats.org/officeDocument/2006/relationships/hyperlink" Target="https://twitter.com/pillarnn" TargetMode="External" /><Relationship Id="rId501" Type="http://schemas.openxmlformats.org/officeDocument/2006/relationships/hyperlink" Target="https://twitter.com/janetfrood" TargetMode="External" /><Relationship Id="rId502" Type="http://schemas.openxmlformats.org/officeDocument/2006/relationships/hyperlink" Target="https://twitter.com/ml_baldwin" TargetMode="External" /><Relationship Id="rId503" Type="http://schemas.openxmlformats.org/officeDocument/2006/relationships/hyperlink" Target="https://twitter.com/lndontretweets" TargetMode="External" /><Relationship Id="rId504" Type="http://schemas.openxmlformats.org/officeDocument/2006/relationships/hyperlink" Target="https://twitter.com/securescientist" TargetMode="External" /><Relationship Id="rId505" Type="http://schemas.openxmlformats.org/officeDocument/2006/relationships/hyperlink" Target="https://twitter.com/dustynlanz" TargetMode="External" /><Relationship Id="rId506" Type="http://schemas.openxmlformats.org/officeDocument/2006/relationships/hyperlink" Target="https://twitter.com/wcmcanada" TargetMode="External" /><Relationship Id="rId507" Type="http://schemas.openxmlformats.org/officeDocument/2006/relationships/hyperlink" Target="https://twitter.com/diversioglobal" TargetMode="External" /><Relationship Id="rId508" Type="http://schemas.openxmlformats.org/officeDocument/2006/relationships/hyperlink" Target="https://twitter.com/riacanada" TargetMode="External" /><Relationship Id="rId509" Type="http://schemas.openxmlformats.org/officeDocument/2006/relationships/hyperlink" Target="https://twitter.com/danielpink" TargetMode="External" /><Relationship Id="rId510" Type="http://schemas.openxmlformats.org/officeDocument/2006/relationships/hyperlink" Target="https://twitter.com/aschrimpf514" TargetMode="External" /><Relationship Id="rId511" Type="http://schemas.openxmlformats.org/officeDocument/2006/relationships/hyperlink" Target="https://twitter.com/setsuna_c" TargetMode="External" /><Relationship Id="rId512" Type="http://schemas.openxmlformats.org/officeDocument/2006/relationships/hyperlink" Target="https://twitter.com/digitalwatches" TargetMode="External" /><Relationship Id="rId513" Type="http://schemas.openxmlformats.org/officeDocument/2006/relationships/hyperlink" Target="https://twitter.com/tiffyfap" TargetMode="External" /><Relationship Id="rId514" Type="http://schemas.openxmlformats.org/officeDocument/2006/relationships/hyperlink" Target="https://twitter.com/xanozichimonji" TargetMode="External" /><Relationship Id="rId515" Type="http://schemas.openxmlformats.org/officeDocument/2006/relationships/hyperlink" Target="https://twitter.com/msneiderman" TargetMode="External" /><Relationship Id="rId516" Type="http://schemas.openxmlformats.org/officeDocument/2006/relationships/hyperlink" Target="https://twitter.com/localworkca" TargetMode="External" /><Relationship Id="rId517" Type="http://schemas.openxmlformats.org/officeDocument/2006/relationships/hyperlink" Target="https://twitter.com/hrwoborders" TargetMode="External" /><Relationship Id="rId518" Type="http://schemas.openxmlformats.org/officeDocument/2006/relationships/hyperlink" Target="https://twitter.com/kringelberg" TargetMode="External" /><Relationship Id="rId519" Type="http://schemas.openxmlformats.org/officeDocument/2006/relationships/hyperlink" Target="https://twitter.com/megansquire0" TargetMode="External" /><Relationship Id="rId520" Type="http://schemas.openxmlformats.org/officeDocument/2006/relationships/hyperlink" Target="https://twitter.com/dirtiestdeeds" TargetMode="External" /><Relationship Id="rId521" Type="http://schemas.openxmlformats.org/officeDocument/2006/relationships/hyperlink" Target="https://twitter.com/saddestrobots" TargetMode="External" /><Relationship Id="rId522" Type="http://schemas.openxmlformats.org/officeDocument/2006/relationships/hyperlink" Target="https://twitter.com/mayirmamay14" TargetMode="External" /><Relationship Id="rId523" Type="http://schemas.openxmlformats.org/officeDocument/2006/relationships/hyperlink" Target="https://twitter.com/thehaiderimam" TargetMode="External" /><Relationship Id="rId524" Type="http://schemas.openxmlformats.org/officeDocument/2006/relationships/hyperlink" Target="https://twitter.com/digitalhrtech" TargetMode="External" /><Relationship Id="rId525" Type="http://schemas.openxmlformats.org/officeDocument/2006/relationships/hyperlink" Target="https://twitter.com/andrewmorrisuk" TargetMode="External" /><Relationship Id="rId526" Type="http://schemas.openxmlformats.org/officeDocument/2006/relationships/hyperlink" Target="https://twitter.com/taoleadershipuk" TargetMode="External" /><Relationship Id="rId527" Type="http://schemas.openxmlformats.org/officeDocument/2006/relationships/hyperlink" Target="https://twitter.com/vanguardsw" TargetMode="External" /><Relationship Id="rId528" Type="http://schemas.openxmlformats.org/officeDocument/2006/relationships/hyperlink" Target="https://twitter.com/sappartneredge" TargetMode="External" /><Relationship Id="rId529" Type="http://schemas.openxmlformats.org/officeDocument/2006/relationships/hyperlink" Target="https://twitter.com/ronald_vanloon" TargetMode="External" /><Relationship Id="rId530" Type="http://schemas.openxmlformats.org/officeDocument/2006/relationships/hyperlink" Target="https://twitter.com/uottawainclu" TargetMode="External" /><Relationship Id="rId531" Type="http://schemas.openxmlformats.org/officeDocument/2006/relationships/hyperlink" Target="https://twitter.com/chican3ry" TargetMode="External" /><Relationship Id="rId532" Type="http://schemas.openxmlformats.org/officeDocument/2006/relationships/hyperlink" Target="https://twitter.com/just_a_zuki" TargetMode="External" /><Relationship Id="rId533" Type="http://schemas.openxmlformats.org/officeDocument/2006/relationships/hyperlink" Target="https://twitter.com/harjas2519" TargetMode="External" /><Relationship Id="rId534" Type="http://schemas.openxmlformats.org/officeDocument/2006/relationships/hyperlink" Target="https://twitter.com/victoria_victo3" TargetMode="External" /><Relationship Id="rId535" Type="http://schemas.openxmlformats.org/officeDocument/2006/relationships/hyperlink" Target="https://twitter.com/princeharfouche" TargetMode="External" /><Relationship Id="rId536" Type="http://schemas.openxmlformats.org/officeDocument/2006/relationships/hyperlink" Target="https://twitter.com/womenofob" TargetMode="External" /><Relationship Id="rId537" Type="http://schemas.openxmlformats.org/officeDocument/2006/relationships/hyperlink" Target="https://twitter.com/fhoro" TargetMode="External" /><Relationship Id="rId538" Type="http://schemas.openxmlformats.org/officeDocument/2006/relationships/hyperlink" Target="https://twitter.com/cyberspaceafa" TargetMode="External" /><Relationship Id="rId539" Type="http://schemas.openxmlformats.org/officeDocument/2006/relationships/hyperlink" Target="https://twitter.com/kelleyrecruiter" TargetMode="External" /><Relationship Id="rId540" Type="http://schemas.openxmlformats.org/officeDocument/2006/relationships/hyperlink" Target="https://twitter.com/idealoutcomes" TargetMode="External" /><Relationship Id="rId541" Type="http://schemas.openxmlformats.org/officeDocument/2006/relationships/hyperlink" Target="https://twitter.com/jeannekerr" TargetMode="External" /><Relationship Id="rId542" Type="http://schemas.openxmlformats.org/officeDocument/2006/relationships/hyperlink" Target="https://twitter.com/s_divinorum" TargetMode="External" /><Relationship Id="rId543" Type="http://schemas.openxmlformats.org/officeDocument/2006/relationships/hyperlink" Target="https://twitter.com/ssdp" TargetMode="External" /><Relationship Id="rId544" Type="http://schemas.openxmlformats.org/officeDocument/2006/relationships/hyperlink" Target="https://twitter.com/matthewfsmith" TargetMode="External" /><Relationship Id="rId545" Type="http://schemas.openxmlformats.org/officeDocument/2006/relationships/hyperlink" Target="https://twitter.com/bencosmef" TargetMode="External" /><Relationship Id="rId546" Type="http://schemas.openxmlformats.org/officeDocument/2006/relationships/hyperlink" Target="https://twitter.com/porridgeisgood" TargetMode="External" /><Relationship Id="rId547" Type="http://schemas.openxmlformats.org/officeDocument/2006/relationships/hyperlink" Target="https://twitter.com/finance___jobs" TargetMode="External" /><Relationship Id="rId548" Type="http://schemas.openxmlformats.org/officeDocument/2006/relationships/hyperlink" Target="https://twitter.com/faisal_thar" TargetMode="External" /><Relationship Id="rId549" Type="http://schemas.openxmlformats.org/officeDocument/2006/relationships/hyperlink" Target="https://twitter.com/statedept" TargetMode="External" /><Relationship Id="rId550" Type="http://schemas.openxmlformats.org/officeDocument/2006/relationships/hyperlink" Target="https://twitter.com/cnn" TargetMode="External" /><Relationship Id="rId551" Type="http://schemas.openxmlformats.org/officeDocument/2006/relationships/hyperlink" Target="https://twitter.com/ajws" TargetMode="External" /><Relationship Id="rId552" Type="http://schemas.openxmlformats.org/officeDocument/2006/relationships/hyperlink" Target="https://twitter.com/wowbiztribe" TargetMode="External" /><Relationship Id="rId553" Type="http://schemas.openxmlformats.org/officeDocument/2006/relationships/hyperlink" Target="https://twitter.com/mir_sidiquee" TargetMode="External" /><Relationship Id="rId554" Type="http://schemas.openxmlformats.org/officeDocument/2006/relationships/hyperlink" Target="https://twitter.com/huqimrul" TargetMode="External" /><Relationship Id="rId555" Type="http://schemas.openxmlformats.org/officeDocument/2006/relationships/hyperlink" Target="https://twitter.com/foxgrrl" TargetMode="External" /><Relationship Id="rId556" Type="http://schemas.openxmlformats.org/officeDocument/2006/relationships/hyperlink" Target="https://twitter.com/deloitteinsight" TargetMode="External" /><Relationship Id="rId557" Type="http://schemas.openxmlformats.org/officeDocument/2006/relationships/hyperlink" Target="https://twitter.com/khanarakanie" TargetMode="External" /><Relationship Id="rId558" Type="http://schemas.openxmlformats.org/officeDocument/2006/relationships/hyperlink" Target="https://twitter.com/hash2ash420__" TargetMode="External" /><Relationship Id="rId559" Type="http://schemas.openxmlformats.org/officeDocument/2006/relationships/hyperlink" Target="https://twitter.com/xrpscan" TargetMode="External" /><Relationship Id="rId560" Type="http://schemas.openxmlformats.org/officeDocument/2006/relationships/hyperlink" Target="https://twitter.com/bithomp" TargetMode="External" /><Relationship Id="rId561" Type="http://schemas.openxmlformats.org/officeDocument/2006/relationships/hyperlink" Target="https://twitter.com/xrplstats" TargetMode="External" /><Relationship Id="rId562" Type="http://schemas.openxmlformats.org/officeDocument/2006/relationships/hyperlink" Target="https://twitter.com/rabbitkickclub" TargetMode="External" /><Relationship Id="rId563" Type="http://schemas.openxmlformats.org/officeDocument/2006/relationships/hyperlink" Target="https://twitter.com/nbougalis" TargetMode="External" /><Relationship Id="rId564" Type="http://schemas.openxmlformats.org/officeDocument/2006/relationships/hyperlink" Target="https://twitter.com/ripple" TargetMode="External" /><Relationship Id="rId565" Type="http://schemas.openxmlformats.org/officeDocument/2006/relationships/hyperlink" Target="https://twitter.com/kompany" TargetMode="External" /><Relationship Id="rId566" Type="http://schemas.openxmlformats.org/officeDocument/2006/relationships/hyperlink" Target="https://twitter.com/xrpcenter" TargetMode="External" /><Relationship Id="rId567" Type="http://schemas.openxmlformats.org/officeDocument/2006/relationships/hyperlink" Target="https://twitter.com/alloynetworks" TargetMode="External" /><Relationship Id="rId568" Type="http://schemas.openxmlformats.org/officeDocument/2006/relationships/hyperlink" Target="https://twitter.com/cjecraela" TargetMode="External" /><Relationship Id="rId569" Type="http://schemas.openxmlformats.org/officeDocument/2006/relationships/hyperlink" Target="https://twitter.com/crassu_la" TargetMode="External" /><Relationship Id="rId570" Type="http://schemas.openxmlformats.org/officeDocument/2006/relationships/hyperlink" Target="https://twitter.com/annavioral" TargetMode="External" /><Relationship Id="rId571" Type="http://schemas.openxmlformats.org/officeDocument/2006/relationships/hyperlink" Target="https://twitter.com/ahntoday" TargetMode="External" /><Relationship Id="rId572" Type="http://schemas.openxmlformats.org/officeDocument/2006/relationships/hyperlink" Target="https://twitter.com/fkashner" TargetMode="External" /><Relationship Id="rId573" Type="http://schemas.openxmlformats.org/officeDocument/2006/relationships/hyperlink" Target="https://twitter.com/berniesteachers" TargetMode="External" /><Relationship Id="rId574" Type="http://schemas.openxmlformats.org/officeDocument/2006/relationships/hyperlink" Target="https://twitter.com/berniesanders" TargetMode="External" /><Relationship Id="rId575" Type="http://schemas.openxmlformats.org/officeDocument/2006/relationships/hyperlink" Target="https://twitter.com/hartmast" TargetMode="External" /><Relationship Id="rId576" Type="http://schemas.openxmlformats.org/officeDocument/2006/relationships/hyperlink" Target="https://twitter.com/gaillatimer2" TargetMode="External" /><Relationship Id="rId577" Type="http://schemas.openxmlformats.org/officeDocument/2006/relationships/hyperlink" Target="https://twitter.com/iopsychology" TargetMode="External" /><Relationship Id="rId578" Type="http://schemas.openxmlformats.org/officeDocument/2006/relationships/hyperlink" Target="https://twitter.com/purduefw" TargetMode="External" /><Relationship Id="rId579" Type="http://schemas.openxmlformats.org/officeDocument/2006/relationships/hyperlink" Target="https://twitter.com/kcfastpitch" TargetMode="External" /><Relationship Id="rId580" Type="http://schemas.openxmlformats.org/officeDocument/2006/relationships/hyperlink" Target="https://twitter.com/ihrim" TargetMode="External" /><Relationship Id="rId581" Type="http://schemas.openxmlformats.org/officeDocument/2006/relationships/hyperlink" Target="https://twitter.com/martinhoyes" TargetMode="External" /><Relationship Id="rId582" Type="http://schemas.openxmlformats.org/officeDocument/2006/relationships/hyperlink" Target="https://twitter.com/hrzone" TargetMode="External" /><Relationship Id="rId583" Type="http://schemas.openxmlformats.org/officeDocument/2006/relationships/hyperlink" Target="https://twitter.com/david_green_uk" TargetMode="External" /><Relationship Id="rId584" Type="http://schemas.openxmlformats.org/officeDocument/2006/relationships/hyperlink" Target="https://twitter.com/cloc_org" TargetMode="External" /><Relationship Id="rId585" Type="http://schemas.openxmlformats.org/officeDocument/2006/relationships/hyperlink" Target="https://twitter.com/legaltechil" TargetMode="External" /><Relationship Id="rId586" Type="http://schemas.openxmlformats.org/officeDocument/2006/relationships/comments" Target="../comments2.xml" /><Relationship Id="rId587" Type="http://schemas.openxmlformats.org/officeDocument/2006/relationships/vmlDrawing" Target="../drawings/vmlDrawing2.vml" /><Relationship Id="rId588" Type="http://schemas.openxmlformats.org/officeDocument/2006/relationships/table" Target="../tables/table2.xml" /><Relationship Id="rId589" Type="http://schemas.openxmlformats.org/officeDocument/2006/relationships/drawing" Target="../drawings/drawing1.xml" /><Relationship Id="rId59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peopledevelopmentmagazine.com/2017/04/29/increasing-organizational-diversity/" TargetMode="External" /><Relationship Id="rId2" Type="http://schemas.openxmlformats.org/officeDocument/2006/relationships/hyperlink" Target="https://www.i4cp.com/productivity-blog/what-organizational-network-analysis-is-and-how-it-benefits-companies" TargetMode="External" /><Relationship Id="rId3" Type="http://schemas.openxmlformats.org/officeDocument/2006/relationships/hyperlink" Target="https://www.hrzone.com/engage/employees/how-organizational-network-analytics-is-transforming-diversity-and-inclusion" TargetMode="External" /><Relationship Id="rId4" Type="http://schemas.openxmlformats.org/officeDocument/2006/relationships/hyperlink" Target="https://www2.deloitte.com/insights/us/en/focus/technology-and-the-future-of-work/organizational-network-analysis-network-of-teams.html" TargetMode="External" /><Relationship Id="rId5" Type="http://schemas.openxmlformats.org/officeDocument/2006/relationships/hyperlink" Target="https://ajws.org/press-releases/20-jewish-organizations-urge-under-secretary-of-treasury-to-impose-targeted-sanctions-against-burmese-military/" TargetMode="External" /><Relationship Id="rId6" Type="http://schemas.openxmlformats.org/officeDocument/2006/relationships/hyperlink" Target="https://www.digitalhrtech.com/organizational-network-analysis-the-missing-piece-of-digital-transformation/" TargetMode="External" /><Relationship Id="rId7" Type="http://schemas.openxmlformats.org/officeDocument/2006/relationships/hyperlink" Target="https://www.jdsupra.com/legalnews/3-ways-proactive-legal-ops-teams-can-86585/" TargetMode="External" /><Relationship Id="rId8" Type="http://schemas.openxmlformats.org/officeDocument/2006/relationships/hyperlink" Target="https://www.linkedin.com/pulse/best-hr-people-analytics-articles-july-2019-david-green/" TargetMode="External" /><Relationship Id="rId9" Type="http://schemas.openxmlformats.org/officeDocument/2006/relationships/hyperlink" Target="https://ihrim.site-ym.com/events/EventDetails.aspx?id=1248436" TargetMode="External" /><Relationship Id="rId10" Type="http://schemas.openxmlformats.org/officeDocument/2006/relationships/hyperlink" Target="http://www.kcfastpitch.com/forums/showthread.php?s=18e113fa7c8155e585e397812b7ef954&amp;p=105056#post105056" TargetMode="External" /><Relationship Id="rId11" Type="http://schemas.openxmlformats.org/officeDocument/2006/relationships/hyperlink" Target="https://www.cues.org/professional-development/training-education/conferences/ceo-executive-team-network" TargetMode="External" /><Relationship Id="rId12" Type="http://schemas.openxmlformats.org/officeDocument/2006/relationships/hyperlink" Target="https://www.hrzone.com/engage/employees/how-organizational-network-analytics-is-transforming-diversity-and-inclusion" TargetMode="External" /><Relationship Id="rId13" Type="http://schemas.openxmlformats.org/officeDocument/2006/relationships/hyperlink" Target="https://mailchi.mp/0a3f4a5bf915/meeting-minutes-2019-organizational-meeting-of-the-eagle-scout-network-esn-579853" TargetMode="External" /><Relationship Id="rId14" Type="http://schemas.openxmlformats.org/officeDocument/2006/relationships/hyperlink" Target="https://www.instagram.com/p/B1O4wdZhBEc/?igshid=4za9kvwtkjv2" TargetMode="External" /><Relationship Id="rId15" Type="http://schemas.openxmlformats.org/officeDocument/2006/relationships/hyperlink" Target="https://www.edmontonchamber.com/events/event-details/?eventId=99285213-b3be-e911-a986-000d3a32890b" TargetMode="External" /><Relationship Id="rId16" Type="http://schemas.openxmlformats.org/officeDocument/2006/relationships/hyperlink" Target="https://app.work4labs.com/w4d/job-redirect/108439419173980/125858260?data=slashref___post_id%2F5b1f148ce06b0ee59d51cd2bcb75683bae223dc6%2Fjob_distributor_id%2F66670%2Fuid%2F10154323230403763%2Flanguage%2Fen%2Fnetwork%2Ftwitter&amp;ref=distributor_share&amp;no_card=1" TargetMode="External" /><Relationship Id="rId17" Type="http://schemas.openxmlformats.org/officeDocument/2006/relationships/hyperlink" Target="https://pbet.io/" TargetMode="External" /><Relationship Id="rId18" Type="http://schemas.openxmlformats.org/officeDocument/2006/relationships/hyperlink" Target="https://www2.deloitte.com/insights/us/en/focus/technology-and-the-future-of-work/organizational-network-analysis-network-of-teams.html" TargetMode="External" /><Relationship Id="rId19" Type="http://schemas.openxmlformats.org/officeDocument/2006/relationships/hyperlink" Target="https://journals.sagepub.com/doi/full/10.1177/1094428119857469" TargetMode="External" /><Relationship Id="rId20" Type="http://schemas.openxmlformats.org/officeDocument/2006/relationships/hyperlink" Target="https://app.work4labs.com/w4d/job-redirect/159083610825448/125948044?data=slashref___post_id%2Fb5b8e39025151f09a48f32b480b111b966d40eaa%2Fjob_distributor_id%2F63089%2Fuid%2F131458833995147%2Flanguage%2Fen%2Fnetwork%2Ftwitter&amp;ref=distributor_share&amp;no_card=1" TargetMode="External" /><Relationship Id="rId21" Type="http://schemas.openxmlformats.org/officeDocument/2006/relationships/hyperlink" Target="https://orghelpto.ca/" TargetMode="External" /><Relationship Id="rId22" Type="http://schemas.openxmlformats.org/officeDocument/2006/relationships/hyperlink" Target="https://orghelpto.ca/" TargetMode="External" /><Relationship Id="rId23" Type="http://schemas.openxmlformats.org/officeDocument/2006/relationships/hyperlink" Target="https://thinkprogress.org/the-koch-brothers-are-now-funding-the-bundy-land-seizure-agenda-901b90b3e1c6/amp/" TargetMode="External" /><Relationship Id="rId24" Type="http://schemas.openxmlformats.org/officeDocument/2006/relationships/hyperlink" Target="https://www.linkedin.com/pulse/best-hr-people-analytics-articles-july-2019-david-green/" TargetMode="External" /><Relationship Id="rId25" Type="http://schemas.openxmlformats.org/officeDocument/2006/relationships/hyperlink" Target="https://www.hrzone.com/engage/employees/how-organizational-network-analytics-is-transforming-diversity-and-inclusion" TargetMode="External" /><Relationship Id="rId26" Type="http://schemas.openxmlformats.org/officeDocument/2006/relationships/hyperlink" Target="https://ihrim.site-ym.com/events/EventDetails.aspx?id=1248436" TargetMode="External" /><Relationship Id="rId27" Type="http://schemas.openxmlformats.org/officeDocument/2006/relationships/hyperlink" Target="https://www.linkedin.com/slink?code=gKunUsh" TargetMode="External" /><Relationship Id="rId28" Type="http://schemas.openxmlformats.org/officeDocument/2006/relationships/hyperlink" Target="https://www.linkedin.com/slink?code=gmRVGvS" TargetMode="External" /><Relationship Id="rId29" Type="http://schemas.openxmlformats.org/officeDocument/2006/relationships/hyperlink" Target="https://peopledevelopmentmagazine.com/2017/04/29/increasing-organizational-diversity/" TargetMode="External" /><Relationship Id="rId30" Type="http://schemas.openxmlformats.org/officeDocument/2006/relationships/hyperlink" Target="https://peopledevelopmentmagazine.com/2019/04/26/job-interview/" TargetMode="External" /><Relationship Id="rId31" Type="http://schemas.openxmlformats.org/officeDocument/2006/relationships/hyperlink" Target="https://www.digitalhrtech.com/organizational-network-analysis-the-missing-piece-of-digital-transformation/" TargetMode="External" /><Relationship Id="rId32" Type="http://schemas.openxmlformats.org/officeDocument/2006/relationships/hyperlink" Target="https://www2.deloitte.com/insights/us/en/focus/technology-and-the-future-of-work/organizational-network-analysis-network-of-teams.html" TargetMode="External" /><Relationship Id="rId33" Type="http://schemas.openxmlformats.org/officeDocument/2006/relationships/hyperlink" Target="https://surveyentrance.com/wcm" TargetMode="External" /><Relationship Id="rId34" Type="http://schemas.openxmlformats.org/officeDocument/2006/relationships/hyperlink" Target="https://ajws.org/press-releases/20-jewish-organizations-urge-under-secretary-of-treasury-to-impose-targeted-sanctions-against-burmese-military/" TargetMode="External" /><Relationship Id="rId35" Type="http://schemas.openxmlformats.org/officeDocument/2006/relationships/table" Target="../tables/table11.xml" /><Relationship Id="rId36" Type="http://schemas.openxmlformats.org/officeDocument/2006/relationships/table" Target="../tables/table12.xml" /><Relationship Id="rId37" Type="http://schemas.openxmlformats.org/officeDocument/2006/relationships/table" Target="../tables/table13.xml" /><Relationship Id="rId38" Type="http://schemas.openxmlformats.org/officeDocument/2006/relationships/table" Target="../tables/table14.xml" /><Relationship Id="rId39" Type="http://schemas.openxmlformats.org/officeDocument/2006/relationships/table" Target="../tables/table15.xml" /><Relationship Id="rId40" Type="http://schemas.openxmlformats.org/officeDocument/2006/relationships/table" Target="../tables/table16.xml" /><Relationship Id="rId41" Type="http://schemas.openxmlformats.org/officeDocument/2006/relationships/table" Target="../tables/table17.xml" /><Relationship Id="rId42"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5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7.28125" style="0" bestFit="1" customWidth="1"/>
    <col min="25" max="25" width="7.57421875" style="0" bestFit="1" customWidth="1"/>
    <col min="26" max="26" width="14.28125" style="0" bestFit="1" customWidth="1"/>
    <col min="27" max="27" width="10.421875" style="0" bestFit="1" customWidth="1"/>
    <col min="28" max="28" width="12.00390625" style="0" bestFit="1" customWidth="1"/>
    <col min="29" max="29" width="11.421875" style="0" bestFit="1" customWidth="1"/>
    <col min="30" max="30" width="13.421875" style="0" bestFit="1" customWidth="1"/>
    <col min="31" max="31" width="11.57421875" style="0" bestFit="1" customWidth="1"/>
    <col min="32" max="32" width="10.421875" style="0" bestFit="1" customWidth="1"/>
    <col min="33" max="33" width="13.421875" style="0" bestFit="1" customWidth="1"/>
    <col min="34" max="34" width="10.57421875" style="0" bestFit="1" customWidth="1"/>
    <col min="35" max="35" width="11.421875" style="0" bestFit="1" customWidth="1"/>
    <col min="36" max="36" width="11.28125" style="0" bestFit="1" customWidth="1"/>
    <col min="37" max="37" width="10.8515625" style="0" bestFit="1" customWidth="1"/>
    <col min="38" max="38" width="11.8515625" style="0" bestFit="1" customWidth="1"/>
    <col min="39" max="40" width="10.7109375" style="0" bestFit="1" customWidth="1"/>
    <col min="42" max="42" width="12.00390625" style="0" bestFit="1" customWidth="1"/>
    <col min="43" max="43" width="11.8515625" style="0" bestFit="1" customWidth="1"/>
    <col min="44" max="44" width="13.421875" style="0" bestFit="1" customWidth="1"/>
    <col min="45" max="45" width="20.7109375" style="0" bestFit="1" customWidth="1"/>
    <col min="46" max="46" width="19.57421875" style="0" bestFit="1" customWidth="1"/>
    <col min="47" max="47" width="16.8515625" style="0" bestFit="1" customWidth="1"/>
    <col min="48" max="48" width="10.140625" style="0" bestFit="1" customWidth="1"/>
    <col min="49" max="49" width="15.421875" style="0" bestFit="1" customWidth="1"/>
    <col min="50" max="50" width="11.57421875" style="0" bestFit="1" customWidth="1"/>
    <col min="51" max="51" width="10.140625" style="0" bestFit="1" customWidth="1"/>
    <col min="52" max="52" width="8.421875" style="0" bestFit="1" customWidth="1"/>
    <col min="53" max="54" width="7.8515625" style="0" bestFit="1" customWidth="1"/>
    <col min="55" max="55" width="14.421875" style="0" customWidth="1"/>
    <col min="56" max="57" width="10.57421875" style="0" bestFit="1" customWidth="1"/>
    <col min="58" max="58" width="21.57421875" style="0" bestFit="1" customWidth="1"/>
    <col min="59" max="59" width="26.8515625" style="0" bestFit="1" customWidth="1"/>
    <col min="60" max="60" width="22.421875" style="0" bestFit="1" customWidth="1"/>
    <col min="61" max="61" width="27.8515625" style="0" bestFit="1" customWidth="1"/>
    <col min="62" max="62" width="27.140625" style="0" bestFit="1" customWidth="1"/>
    <col min="63" max="63" width="32.57421875" style="0" bestFit="1" customWidth="1"/>
    <col min="64" max="64" width="18.00390625" style="0" bestFit="1" customWidth="1"/>
    <col min="65" max="65" width="22.140625" style="0" bestFit="1" customWidth="1"/>
    <col min="66" max="66" width="15.0039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1950</v>
      </c>
      <c r="BD2" s="13" t="s">
        <v>1995</v>
      </c>
      <c r="BE2" s="13" t="s">
        <v>1996</v>
      </c>
      <c r="BF2" s="122" t="s">
        <v>2836</v>
      </c>
      <c r="BG2" s="122" t="s">
        <v>2837</v>
      </c>
      <c r="BH2" s="122" t="s">
        <v>2838</v>
      </c>
      <c r="BI2" s="122" t="s">
        <v>2839</v>
      </c>
      <c r="BJ2" s="122" t="s">
        <v>2840</v>
      </c>
      <c r="BK2" s="122" t="s">
        <v>2841</v>
      </c>
      <c r="BL2" s="122" t="s">
        <v>2842</v>
      </c>
      <c r="BM2" s="122" t="s">
        <v>2843</v>
      </c>
      <c r="BN2" s="122" t="s">
        <v>2844</v>
      </c>
    </row>
    <row r="3" spans="1:66" ht="15" customHeight="1">
      <c r="A3" s="64" t="s">
        <v>214</v>
      </c>
      <c r="B3" s="64" t="s">
        <v>214</v>
      </c>
      <c r="C3" s="65" t="s">
        <v>2867</v>
      </c>
      <c r="D3" s="66">
        <v>3</v>
      </c>
      <c r="E3" s="67" t="s">
        <v>132</v>
      </c>
      <c r="F3" s="68">
        <v>32</v>
      </c>
      <c r="G3" s="65"/>
      <c r="H3" s="69"/>
      <c r="I3" s="70"/>
      <c r="J3" s="70"/>
      <c r="K3" s="34" t="s">
        <v>65</v>
      </c>
      <c r="L3" s="71">
        <v>3</v>
      </c>
      <c r="M3" s="71"/>
      <c r="N3" s="72"/>
      <c r="O3" s="78" t="s">
        <v>176</v>
      </c>
      <c r="P3" s="80">
        <v>43690.762083333335</v>
      </c>
      <c r="Q3" s="78" t="s">
        <v>353</v>
      </c>
      <c r="R3" s="78"/>
      <c r="S3" s="78"/>
      <c r="T3" s="78" t="s">
        <v>486</v>
      </c>
      <c r="U3" s="83" t="s">
        <v>521</v>
      </c>
      <c r="V3" s="83" t="s">
        <v>521</v>
      </c>
      <c r="W3" s="80">
        <v>43690.762083333335</v>
      </c>
      <c r="X3" s="84">
        <v>43690</v>
      </c>
      <c r="Y3" s="86" t="s">
        <v>632</v>
      </c>
      <c r="Z3" s="83" t="s">
        <v>747</v>
      </c>
      <c r="AA3" s="78"/>
      <c r="AB3" s="78"/>
      <c r="AC3" s="86" t="s">
        <v>863</v>
      </c>
      <c r="AD3" s="78"/>
      <c r="AE3" s="78" t="b">
        <v>0</v>
      </c>
      <c r="AF3" s="78">
        <v>5</v>
      </c>
      <c r="AG3" s="86" t="s">
        <v>989</v>
      </c>
      <c r="AH3" s="78" t="b">
        <v>0</v>
      </c>
      <c r="AI3" s="78" t="s">
        <v>1000</v>
      </c>
      <c r="AJ3" s="78"/>
      <c r="AK3" s="86" t="s">
        <v>989</v>
      </c>
      <c r="AL3" s="78" t="b">
        <v>0</v>
      </c>
      <c r="AM3" s="78">
        <v>3</v>
      </c>
      <c r="AN3" s="86" t="s">
        <v>989</v>
      </c>
      <c r="AO3" s="78" t="s">
        <v>1001</v>
      </c>
      <c r="AP3" s="78" t="b">
        <v>0</v>
      </c>
      <c r="AQ3" s="86" t="s">
        <v>863</v>
      </c>
      <c r="AR3" s="78" t="s">
        <v>350</v>
      </c>
      <c r="AS3" s="78">
        <v>0</v>
      </c>
      <c r="AT3" s="78">
        <v>0</v>
      </c>
      <c r="AU3" s="78"/>
      <c r="AV3" s="78"/>
      <c r="AW3" s="78"/>
      <c r="AX3" s="78"/>
      <c r="AY3" s="78"/>
      <c r="AZ3" s="78"/>
      <c r="BA3" s="78"/>
      <c r="BB3" s="78"/>
      <c r="BC3">
        <v>1</v>
      </c>
      <c r="BD3" s="78" t="str">
        <f>REPLACE(INDEX(GroupVertices[Group],MATCH(Edges[[#This Row],[Vertex 1]],GroupVertices[Vertex],0)),1,1,"")</f>
        <v>31</v>
      </c>
      <c r="BE3" s="78" t="str">
        <f>REPLACE(INDEX(GroupVertices[Group],MATCH(Edges[[#This Row],[Vertex 2]],GroupVertices[Vertex],0)),1,1,"")</f>
        <v>31</v>
      </c>
      <c r="BF3" s="48">
        <v>2</v>
      </c>
      <c r="BG3" s="49">
        <v>4.761904761904762</v>
      </c>
      <c r="BH3" s="48">
        <v>0</v>
      </c>
      <c r="BI3" s="49">
        <v>0</v>
      </c>
      <c r="BJ3" s="48">
        <v>0</v>
      </c>
      <c r="BK3" s="49">
        <v>0</v>
      </c>
      <c r="BL3" s="48">
        <v>40</v>
      </c>
      <c r="BM3" s="49">
        <v>95.23809523809524</v>
      </c>
      <c r="BN3" s="48">
        <v>42</v>
      </c>
    </row>
    <row r="4" spans="1:66" ht="15" customHeight="1">
      <c r="A4" s="64" t="s">
        <v>215</v>
      </c>
      <c r="B4" s="64" t="s">
        <v>214</v>
      </c>
      <c r="C4" s="65" t="s">
        <v>2867</v>
      </c>
      <c r="D4" s="66">
        <v>3</v>
      </c>
      <c r="E4" s="67" t="s">
        <v>132</v>
      </c>
      <c r="F4" s="68">
        <v>32</v>
      </c>
      <c r="G4" s="65"/>
      <c r="H4" s="69"/>
      <c r="I4" s="70"/>
      <c r="J4" s="70"/>
      <c r="K4" s="34" t="s">
        <v>65</v>
      </c>
      <c r="L4" s="77">
        <v>4</v>
      </c>
      <c r="M4" s="77"/>
      <c r="N4" s="72"/>
      <c r="O4" s="79" t="s">
        <v>350</v>
      </c>
      <c r="P4" s="81">
        <v>43691.07025462963</v>
      </c>
      <c r="Q4" s="79" t="s">
        <v>353</v>
      </c>
      <c r="R4" s="79"/>
      <c r="S4" s="79"/>
      <c r="T4" s="79" t="s">
        <v>487</v>
      </c>
      <c r="U4" s="79"/>
      <c r="V4" s="82" t="s">
        <v>550</v>
      </c>
      <c r="W4" s="81">
        <v>43691.07025462963</v>
      </c>
      <c r="X4" s="85">
        <v>43691</v>
      </c>
      <c r="Y4" s="87" t="s">
        <v>633</v>
      </c>
      <c r="Z4" s="82" t="s">
        <v>748</v>
      </c>
      <c r="AA4" s="79"/>
      <c r="AB4" s="79"/>
      <c r="AC4" s="87" t="s">
        <v>864</v>
      </c>
      <c r="AD4" s="79"/>
      <c r="AE4" s="79" t="b">
        <v>0</v>
      </c>
      <c r="AF4" s="79">
        <v>0</v>
      </c>
      <c r="AG4" s="87" t="s">
        <v>989</v>
      </c>
      <c r="AH4" s="79" t="b">
        <v>0</v>
      </c>
      <c r="AI4" s="79" t="s">
        <v>1000</v>
      </c>
      <c r="AJ4" s="79"/>
      <c r="AK4" s="87" t="s">
        <v>989</v>
      </c>
      <c r="AL4" s="79" t="b">
        <v>0</v>
      </c>
      <c r="AM4" s="79">
        <v>3</v>
      </c>
      <c r="AN4" s="87" t="s">
        <v>863</v>
      </c>
      <c r="AO4" s="79" t="s">
        <v>1002</v>
      </c>
      <c r="AP4" s="79" t="b">
        <v>0</v>
      </c>
      <c r="AQ4" s="87" t="s">
        <v>863</v>
      </c>
      <c r="AR4" s="79" t="s">
        <v>176</v>
      </c>
      <c r="AS4" s="79">
        <v>0</v>
      </c>
      <c r="AT4" s="79">
        <v>0</v>
      </c>
      <c r="AU4" s="79"/>
      <c r="AV4" s="79"/>
      <c r="AW4" s="79"/>
      <c r="AX4" s="79"/>
      <c r="AY4" s="79"/>
      <c r="AZ4" s="79"/>
      <c r="BA4" s="79"/>
      <c r="BB4" s="79"/>
      <c r="BC4">
        <v>1</v>
      </c>
      <c r="BD4" s="78" t="str">
        <f>REPLACE(INDEX(GroupVertices[Group],MATCH(Edges[[#This Row],[Vertex 1]],GroupVertices[Vertex],0)),1,1,"")</f>
        <v>31</v>
      </c>
      <c r="BE4" s="78" t="str">
        <f>REPLACE(INDEX(GroupVertices[Group],MATCH(Edges[[#This Row],[Vertex 2]],GroupVertices[Vertex],0)),1,1,"")</f>
        <v>31</v>
      </c>
      <c r="BF4" s="48">
        <v>2</v>
      </c>
      <c r="BG4" s="49">
        <v>4.761904761904762</v>
      </c>
      <c r="BH4" s="48">
        <v>0</v>
      </c>
      <c r="BI4" s="49">
        <v>0</v>
      </c>
      <c r="BJ4" s="48">
        <v>0</v>
      </c>
      <c r="BK4" s="49">
        <v>0</v>
      </c>
      <c r="BL4" s="48">
        <v>40</v>
      </c>
      <c r="BM4" s="49">
        <v>95.23809523809524</v>
      </c>
      <c r="BN4" s="48">
        <v>42</v>
      </c>
    </row>
    <row r="5" spans="1:66" ht="15">
      <c r="A5" s="64" t="s">
        <v>216</v>
      </c>
      <c r="B5" s="64" t="s">
        <v>318</v>
      </c>
      <c r="C5" s="65" t="s">
        <v>2867</v>
      </c>
      <c r="D5" s="66">
        <v>3</v>
      </c>
      <c r="E5" s="67" t="s">
        <v>132</v>
      </c>
      <c r="F5" s="68">
        <v>32</v>
      </c>
      <c r="G5" s="65"/>
      <c r="H5" s="69"/>
      <c r="I5" s="70"/>
      <c r="J5" s="70"/>
      <c r="K5" s="34" t="s">
        <v>65</v>
      </c>
      <c r="L5" s="77">
        <v>5</v>
      </c>
      <c r="M5" s="77"/>
      <c r="N5" s="72"/>
      <c r="O5" s="79" t="s">
        <v>351</v>
      </c>
      <c r="P5" s="81">
        <v>43691.21359953703</v>
      </c>
      <c r="Q5" s="79" t="s">
        <v>354</v>
      </c>
      <c r="R5" s="79" t="s">
        <v>413</v>
      </c>
      <c r="S5" s="79" t="s">
        <v>452</v>
      </c>
      <c r="T5" s="79"/>
      <c r="U5" s="79"/>
      <c r="V5" s="82" t="s">
        <v>551</v>
      </c>
      <c r="W5" s="81">
        <v>43691.21359953703</v>
      </c>
      <c r="X5" s="85">
        <v>43691</v>
      </c>
      <c r="Y5" s="87" t="s">
        <v>634</v>
      </c>
      <c r="Z5" s="82" t="s">
        <v>749</v>
      </c>
      <c r="AA5" s="79"/>
      <c r="AB5" s="79"/>
      <c r="AC5" s="87" t="s">
        <v>865</v>
      </c>
      <c r="AD5" s="79"/>
      <c r="AE5" s="79" t="b">
        <v>0</v>
      </c>
      <c r="AF5" s="79">
        <v>0</v>
      </c>
      <c r="AG5" s="87" t="s">
        <v>989</v>
      </c>
      <c r="AH5" s="79" t="b">
        <v>0</v>
      </c>
      <c r="AI5" s="79" t="s">
        <v>1000</v>
      </c>
      <c r="AJ5" s="79"/>
      <c r="AK5" s="87" t="s">
        <v>989</v>
      </c>
      <c r="AL5" s="79" t="b">
        <v>0</v>
      </c>
      <c r="AM5" s="79">
        <v>0</v>
      </c>
      <c r="AN5" s="87" t="s">
        <v>989</v>
      </c>
      <c r="AO5" s="79" t="s">
        <v>1003</v>
      </c>
      <c r="AP5" s="79" t="b">
        <v>0</v>
      </c>
      <c r="AQ5" s="87" t="s">
        <v>865</v>
      </c>
      <c r="AR5" s="79" t="s">
        <v>176</v>
      </c>
      <c r="AS5" s="79">
        <v>0</v>
      </c>
      <c r="AT5" s="79">
        <v>0</v>
      </c>
      <c r="AU5" s="79"/>
      <c r="AV5" s="79"/>
      <c r="AW5" s="79"/>
      <c r="AX5" s="79"/>
      <c r="AY5" s="79"/>
      <c r="AZ5" s="79"/>
      <c r="BA5" s="79"/>
      <c r="BB5" s="79"/>
      <c r="BC5">
        <v>1</v>
      </c>
      <c r="BD5" s="78" t="str">
        <f>REPLACE(INDEX(GroupVertices[Group],MATCH(Edges[[#This Row],[Vertex 1]],GroupVertices[Vertex],0)),1,1,"")</f>
        <v>6</v>
      </c>
      <c r="BE5" s="78" t="str">
        <f>REPLACE(INDEX(GroupVertices[Group],MATCH(Edges[[#This Row],[Vertex 2]],GroupVertices[Vertex],0)),1,1,"")</f>
        <v>6</v>
      </c>
      <c r="BF5" s="48">
        <v>1</v>
      </c>
      <c r="BG5" s="49">
        <v>2.6315789473684212</v>
      </c>
      <c r="BH5" s="48">
        <v>0</v>
      </c>
      <c r="BI5" s="49">
        <v>0</v>
      </c>
      <c r="BJ5" s="48">
        <v>0</v>
      </c>
      <c r="BK5" s="49">
        <v>0</v>
      </c>
      <c r="BL5" s="48">
        <v>37</v>
      </c>
      <c r="BM5" s="49">
        <v>97.36842105263158</v>
      </c>
      <c r="BN5" s="48">
        <v>38</v>
      </c>
    </row>
    <row r="6" spans="1:66" ht="15">
      <c r="A6" s="64" t="s">
        <v>217</v>
      </c>
      <c r="B6" s="64" t="s">
        <v>274</v>
      </c>
      <c r="C6" s="65" t="s">
        <v>2867</v>
      </c>
      <c r="D6" s="66">
        <v>3</v>
      </c>
      <c r="E6" s="67" t="s">
        <v>132</v>
      </c>
      <c r="F6" s="68">
        <v>32</v>
      </c>
      <c r="G6" s="65"/>
      <c r="H6" s="69"/>
      <c r="I6" s="70"/>
      <c r="J6" s="70"/>
      <c r="K6" s="34" t="s">
        <v>65</v>
      </c>
      <c r="L6" s="77">
        <v>6</v>
      </c>
      <c r="M6" s="77"/>
      <c r="N6" s="72"/>
      <c r="O6" s="79" t="s">
        <v>351</v>
      </c>
      <c r="P6" s="81">
        <v>43691.48125</v>
      </c>
      <c r="Q6" s="79" t="s">
        <v>355</v>
      </c>
      <c r="R6" s="82" t="s">
        <v>414</v>
      </c>
      <c r="S6" s="79" t="s">
        <v>453</v>
      </c>
      <c r="T6" s="79" t="s">
        <v>488</v>
      </c>
      <c r="U6" s="79"/>
      <c r="V6" s="82" t="s">
        <v>552</v>
      </c>
      <c r="W6" s="81">
        <v>43691.48125</v>
      </c>
      <c r="X6" s="85">
        <v>43691</v>
      </c>
      <c r="Y6" s="87" t="s">
        <v>635</v>
      </c>
      <c r="Z6" s="82" t="s">
        <v>750</v>
      </c>
      <c r="AA6" s="79"/>
      <c r="AB6" s="79"/>
      <c r="AC6" s="87" t="s">
        <v>866</v>
      </c>
      <c r="AD6" s="79"/>
      <c r="AE6" s="79" t="b">
        <v>0</v>
      </c>
      <c r="AF6" s="79">
        <v>4</v>
      </c>
      <c r="AG6" s="87" t="s">
        <v>989</v>
      </c>
      <c r="AH6" s="79" t="b">
        <v>0</v>
      </c>
      <c r="AI6" s="79" t="s">
        <v>1000</v>
      </c>
      <c r="AJ6" s="79"/>
      <c r="AK6" s="87" t="s">
        <v>989</v>
      </c>
      <c r="AL6" s="79" t="b">
        <v>0</v>
      </c>
      <c r="AM6" s="79">
        <v>2</v>
      </c>
      <c r="AN6" s="87" t="s">
        <v>989</v>
      </c>
      <c r="AO6" s="79" t="s">
        <v>1004</v>
      </c>
      <c r="AP6" s="79" t="b">
        <v>0</v>
      </c>
      <c r="AQ6" s="87" t="s">
        <v>866</v>
      </c>
      <c r="AR6" s="79" t="s">
        <v>176</v>
      </c>
      <c r="AS6" s="79">
        <v>0</v>
      </c>
      <c r="AT6" s="79">
        <v>0</v>
      </c>
      <c r="AU6" s="79"/>
      <c r="AV6" s="79"/>
      <c r="AW6" s="79"/>
      <c r="AX6" s="79"/>
      <c r="AY6" s="79"/>
      <c r="AZ6" s="79"/>
      <c r="BA6" s="79"/>
      <c r="BB6" s="79"/>
      <c r="BC6">
        <v>1</v>
      </c>
      <c r="BD6" s="78" t="str">
        <f>REPLACE(INDEX(GroupVertices[Group],MATCH(Edges[[#This Row],[Vertex 1]],GroupVertices[Vertex],0)),1,1,"")</f>
        <v>20</v>
      </c>
      <c r="BE6" s="78" t="str">
        <f>REPLACE(INDEX(GroupVertices[Group],MATCH(Edges[[#This Row],[Vertex 2]],GroupVertices[Vertex],0)),1,1,"")</f>
        <v>20</v>
      </c>
      <c r="BF6" s="48">
        <v>1</v>
      </c>
      <c r="BG6" s="49">
        <v>6.25</v>
      </c>
      <c r="BH6" s="48">
        <v>0</v>
      </c>
      <c r="BI6" s="49">
        <v>0</v>
      </c>
      <c r="BJ6" s="48">
        <v>0</v>
      </c>
      <c r="BK6" s="49">
        <v>0</v>
      </c>
      <c r="BL6" s="48">
        <v>15</v>
      </c>
      <c r="BM6" s="49">
        <v>93.75</v>
      </c>
      <c r="BN6" s="48">
        <v>16</v>
      </c>
    </row>
    <row r="7" spans="1:66" ht="15">
      <c r="A7" s="64" t="s">
        <v>218</v>
      </c>
      <c r="B7" s="64" t="s">
        <v>217</v>
      </c>
      <c r="C7" s="65" t="s">
        <v>2867</v>
      </c>
      <c r="D7" s="66">
        <v>3</v>
      </c>
      <c r="E7" s="67" t="s">
        <v>132</v>
      </c>
      <c r="F7" s="68">
        <v>32</v>
      </c>
      <c r="G7" s="65"/>
      <c r="H7" s="69"/>
      <c r="I7" s="70"/>
      <c r="J7" s="70"/>
      <c r="K7" s="34" t="s">
        <v>65</v>
      </c>
      <c r="L7" s="77">
        <v>7</v>
      </c>
      <c r="M7" s="77"/>
      <c r="N7" s="72"/>
      <c r="O7" s="79" t="s">
        <v>350</v>
      </c>
      <c r="P7" s="81">
        <v>43691.51646990741</v>
      </c>
      <c r="Q7" s="79" t="s">
        <v>355</v>
      </c>
      <c r="R7" s="82" t="s">
        <v>414</v>
      </c>
      <c r="S7" s="79" t="s">
        <v>453</v>
      </c>
      <c r="T7" s="79" t="s">
        <v>489</v>
      </c>
      <c r="U7" s="79"/>
      <c r="V7" s="82" t="s">
        <v>553</v>
      </c>
      <c r="W7" s="81">
        <v>43691.51646990741</v>
      </c>
      <c r="X7" s="85">
        <v>43691</v>
      </c>
      <c r="Y7" s="87" t="s">
        <v>636</v>
      </c>
      <c r="Z7" s="82" t="s">
        <v>751</v>
      </c>
      <c r="AA7" s="79"/>
      <c r="AB7" s="79"/>
      <c r="AC7" s="87" t="s">
        <v>867</v>
      </c>
      <c r="AD7" s="79"/>
      <c r="AE7" s="79" t="b">
        <v>0</v>
      </c>
      <c r="AF7" s="79">
        <v>0</v>
      </c>
      <c r="AG7" s="87" t="s">
        <v>989</v>
      </c>
      <c r="AH7" s="79" t="b">
        <v>0</v>
      </c>
      <c r="AI7" s="79" t="s">
        <v>1000</v>
      </c>
      <c r="AJ7" s="79"/>
      <c r="AK7" s="87" t="s">
        <v>989</v>
      </c>
      <c r="AL7" s="79" t="b">
        <v>0</v>
      </c>
      <c r="AM7" s="79">
        <v>2</v>
      </c>
      <c r="AN7" s="87" t="s">
        <v>866</v>
      </c>
      <c r="AO7" s="79" t="s">
        <v>1001</v>
      </c>
      <c r="AP7" s="79" t="b">
        <v>0</v>
      </c>
      <c r="AQ7" s="87" t="s">
        <v>866</v>
      </c>
      <c r="AR7" s="79" t="s">
        <v>176</v>
      </c>
      <c r="AS7" s="79">
        <v>0</v>
      </c>
      <c r="AT7" s="79">
        <v>0</v>
      </c>
      <c r="AU7" s="79"/>
      <c r="AV7" s="79"/>
      <c r="AW7" s="79"/>
      <c r="AX7" s="79"/>
      <c r="AY7" s="79"/>
      <c r="AZ7" s="79"/>
      <c r="BA7" s="79"/>
      <c r="BB7" s="79"/>
      <c r="BC7">
        <v>1</v>
      </c>
      <c r="BD7" s="78" t="str">
        <f>REPLACE(INDEX(GroupVertices[Group],MATCH(Edges[[#This Row],[Vertex 1]],GroupVertices[Vertex],0)),1,1,"")</f>
        <v>20</v>
      </c>
      <c r="BE7" s="78" t="str">
        <f>REPLACE(INDEX(GroupVertices[Group],MATCH(Edges[[#This Row],[Vertex 2]],GroupVertices[Vertex],0)),1,1,"")</f>
        <v>20</v>
      </c>
      <c r="BF7" s="48"/>
      <c r="BG7" s="49"/>
      <c r="BH7" s="48"/>
      <c r="BI7" s="49"/>
      <c r="BJ7" s="48"/>
      <c r="BK7" s="49"/>
      <c r="BL7" s="48"/>
      <c r="BM7" s="49"/>
      <c r="BN7" s="48"/>
    </row>
    <row r="8" spans="1:66" ht="15">
      <c r="A8" s="64" t="s">
        <v>218</v>
      </c>
      <c r="B8" s="64" t="s">
        <v>274</v>
      </c>
      <c r="C8" s="65" t="s">
        <v>2867</v>
      </c>
      <c r="D8" s="66">
        <v>3</v>
      </c>
      <c r="E8" s="67" t="s">
        <v>132</v>
      </c>
      <c r="F8" s="68">
        <v>32</v>
      </c>
      <c r="G8" s="65"/>
      <c r="H8" s="69"/>
      <c r="I8" s="70"/>
      <c r="J8" s="70"/>
      <c r="K8" s="34" t="s">
        <v>65</v>
      </c>
      <c r="L8" s="77">
        <v>8</v>
      </c>
      <c r="M8" s="77"/>
      <c r="N8" s="72"/>
      <c r="O8" s="79" t="s">
        <v>351</v>
      </c>
      <c r="P8" s="81">
        <v>43691.51646990741</v>
      </c>
      <c r="Q8" s="79" t="s">
        <v>355</v>
      </c>
      <c r="R8" s="82" t="s">
        <v>414</v>
      </c>
      <c r="S8" s="79" t="s">
        <v>453</v>
      </c>
      <c r="T8" s="79" t="s">
        <v>489</v>
      </c>
      <c r="U8" s="79"/>
      <c r="V8" s="82" t="s">
        <v>553</v>
      </c>
      <c r="W8" s="81">
        <v>43691.51646990741</v>
      </c>
      <c r="X8" s="85">
        <v>43691</v>
      </c>
      <c r="Y8" s="87" t="s">
        <v>636</v>
      </c>
      <c r="Z8" s="82" t="s">
        <v>751</v>
      </c>
      <c r="AA8" s="79"/>
      <c r="AB8" s="79"/>
      <c r="AC8" s="87" t="s">
        <v>867</v>
      </c>
      <c r="AD8" s="79"/>
      <c r="AE8" s="79" t="b">
        <v>0</v>
      </c>
      <c r="AF8" s="79">
        <v>0</v>
      </c>
      <c r="AG8" s="87" t="s">
        <v>989</v>
      </c>
      <c r="AH8" s="79" t="b">
        <v>0</v>
      </c>
      <c r="AI8" s="79" t="s">
        <v>1000</v>
      </c>
      <c r="AJ8" s="79"/>
      <c r="AK8" s="87" t="s">
        <v>989</v>
      </c>
      <c r="AL8" s="79" t="b">
        <v>0</v>
      </c>
      <c r="AM8" s="79">
        <v>2</v>
      </c>
      <c r="AN8" s="87" t="s">
        <v>866</v>
      </c>
      <c r="AO8" s="79" t="s">
        <v>1001</v>
      </c>
      <c r="AP8" s="79" t="b">
        <v>0</v>
      </c>
      <c r="AQ8" s="87" t="s">
        <v>866</v>
      </c>
      <c r="AR8" s="79" t="s">
        <v>176</v>
      </c>
      <c r="AS8" s="79">
        <v>0</v>
      </c>
      <c r="AT8" s="79">
        <v>0</v>
      </c>
      <c r="AU8" s="79"/>
      <c r="AV8" s="79"/>
      <c r="AW8" s="79"/>
      <c r="AX8" s="79"/>
      <c r="AY8" s="79"/>
      <c r="AZ8" s="79"/>
      <c r="BA8" s="79"/>
      <c r="BB8" s="79"/>
      <c r="BC8">
        <v>1</v>
      </c>
      <c r="BD8" s="78" t="str">
        <f>REPLACE(INDEX(GroupVertices[Group],MATCH(Edges[[#This Row],[Vertex 1]],GroupVertices[Vertex],0)),1,1,"")</f>
        <v>20</v>
      </c>
      <c r="BE8" s="78" t="str">
        <f>REPLACE(INDEX(GroupVertices[Group],MATCH(Edges[[#This Row],[Vertex 2]],GroupVertices[Vertex],0)),1,1,"")</f>
        <v>20</v>
      </c>
      <c r="BF8" s="48">
        <v>1</v>
      </c>
      <c r="BG8" s="49">
        <v>6.25</v>
      </c>
      <c r="BH8" s="48">
        <v>0</v>
      </c>
      <c r="BI8" s="49">
        <v>0</v>
      </c>
      <c r="BJ8" s="48">
        <v>0</v>
      </c>
      <c r="BK8" s="49">
        <v>0</v>
      </c>
      <c r="BL8" s="48">
        <v>15</v>
      </c>
      <c r="BM8" s="49">
        <v>93.75</v>
      </c>
      <c r="BN8" s="48">
        <v>16</v>
      </c>
    </row>
    <row r="9" spans="1:66" ht="15">
      <c r="A9" s="64" t="s">
        <v>219</v>
      </c>
      <c r="B9" s="64" t="s">
        <v>322</v>
      </c>
      <c r="C9" s="65" t="s">
        <v>2867</v>
      </c>
      <c r="D9" s="66">
        <v>3</v>
      </c>
      <c r="E9" s="67" t="s">
        <v>132</v>
      </c>
      <c r="F9" s="68">
        <v>32</v>
      </c>
      <c r="G9" s="65"/>
      <c r="H9" s="69"/>
      <c r="I9" s="70"/>
      <c r="J9" s="70"/>
      <c r="K9" s="34" t="s">
        <v>65</v>
      </c>
      <c r="L9" s="77">
        <v>9</v>
      </c>
      <c r="M9" s="77"/>
      <c r="N9" s="72"/>
      <c r="O9" s="79" t="s">
        <v>352</v>
      </c>
      <c r="P9" s="81">
        <v>43691.627905092595</v>
      </c>
      <c r="Q9" s="79" t="s">
        <v>356</v>
      </c>
      <c r="R9" s="79"/>
      <c r="S9" s="79"/>
      <c r="T9" s="79"/>
      <c r="U9" s="79"/>
      <c r="V9" s="82" t="s">
        <v>554</v>
      </c>
      <c r="W9" s="81">
        <v>43691.627905092595</v>
      </c>
      <c r="X9" s="85">
        <v>43691</v>
      </c>
      <c r="Y9" s="87" t="s">
        <v>637</v>
      </c>
      <c r="Z9" s="82" t="s">
        <v>752</v>
      </c>
      <c r="AA9" s="79"/>
      <c r="AB9" s="79"/>
      <c r="AC9" s="87" t="s">
        <v>868</v>
      </c>
      <c r="AD9" s="87" t="s">
        <v>979</v>
      </c>
      <c r="AE9" s="79" t="b">
        <v>0</v>
      </c>
      <c r="AF9" s="79">
        <v>0</v>
      </c>
      <c r="AG9" s="87" t="s">
        <v>990</v>
      </c>
      <c r="AH9" s="79" t="b">
        <v>0</v>
      </c>
      <c r="AI9" s="79" t="s">
        <v>1000</v>
      </c>
      <c r="AJ9" s="79"/>
      <c r="AK9" s="87" t="s">
        <v>989</v>
      </c>
      <c r="AL9" s="79" t="b">
        <v>0</v>
      </c>
      <c r="AM9" s="79">
        <v>0</v>
      </c>
      <c r="AN9" s="87" t="s">
        <v>989</v>
      </c>
      <c r="AO9" s="79" t="s">
        <v>1002</v>
      </c>
      <c r="AP9" s="79" t="b">
        <v>0</v>
      </c>
      <c r="AQ9" s="87" t="s">
        <v>979</v>
      </c>
      <c r="AR9" s="79" t="s">
        <v>176</v>
      </c>
      <c r="AS9" s="79">
        <v>0</v>
      </c>
      <c r="AT9" s="79">
        <v>0</v>
      </c>
      <c r="AU9" s="79"/>
      <c r="AV9" s="79"/>
      <c r="AW9" s="79"/>
      <c r="AX9" s="79"/>
      <c r="AY9" s="79"/>
      <c r="AZ9" s="79"/>
      <c r="BA9" s="79"/>
      <c r="BB9" s="79"/>
      <c r="BC9">
        <v>1</v>
      </c>
      <c r="BD9" s="78" t="str">
        <f>REPLACE(INDEX(GroupVertices[Group],MATCH(Edges[[#This Row],[Vertex 1]],GroupVertices[Vertex],0)),1,1,"")</f>
        <v>30</v>
      </c>
      <c r="BE9" s="78" t="str">
        <f>REPLACE(INDEX(GroupVertices[Group],MATCH(Edges[[#This Row],[Vertex 2]],GroupVertices[Vertex],0)),1,1,"")</f>
        <v>30</v>
      </c>
      <c r="BF9" s="48">
        <v>0</v>
      </c>
      <c r="BG9" s="49">
        <v>0</v>
      </c>
      <c r="BH9" s="48">
        <v>0</v>
      </c>
      <c r="BI9" s="49">
        <v>0</v>
      </c>
      <c r="BJ9" s="48">
        <v>0</v>
      </c>
      <c r="BK9" s="49">
        <v>0</v>
      </c>
      <c r="BL9" s="48">
        <v>22</v>
      </c>
      <c r="BM9" s="49">
        <v>100</v>
      </c>
      <c r="BN9" s="48">
        <v>22</v>
      </c>
    </row>
    <row r="10" spans="1:66" ht="15">
      <c r="A10" s="64" t="s">
        <v>220</v>
      </c>
      <c r="B10" s="64" t="s">
        <v>220</v>
      </c>
      <c r="C10" s="65" t="s">
        <v>2867</v>
      </c>
      <c r="D10" s="66">
        <v>3</v>
      </c>
      <c r="E10" s="67" t="s">
        <v>132</v>
      </c>
      <c r="F10" s="68">
        <v>32</v>
      </c>
      <c r="G10" s="65"/>
      <c r="H10" s="69"/>
      <c r="I10" s="70"/>
      <c r="J10" s="70"/>
      <c r="K10" s="34" t="s">
        <v>65</v>
      </c>
      <c r="L10" s="77">
        <v>10</v>
      </c>
      <c r="M10" s="77"/>
      <c r="N10" s="72"/>
      <c r="O10" s="79" t="s">
        <v>176</v>
      </c>
      <c r="P10" s="81">
        <v>43691.66767361111</v>
      </c>
      <c r="Q10" s="79" t="s">
        <v>357</v>
      </c>
      <c r="R10" s="79"/>
      <c r="S10" s="79"/>
      <c r="T10" s="79"/>
      <c r="U10" s="79"/>
      <c r="V10" s="82" t="s">
        <v>555</v>
      </c>
      <c r="W10" s="81">
        <v>43691.66767361111</v>
      </c>
      <c r="X10" s="85">
        <v>43691</v>
      </c>
      <c r="Y10" s="87" t="s">
        <v>638</v>
      </c>
      <c r="Z10" s="82" t="s">
        <v>753</v>
      </c>
      <c r="AA10" s="79"/>
      <c r="AB10" s="79"/>
      <c r="AC10" s="87" t="s">
        <v>869</v>
      </c>
      <c r="AD10" s="87" t="s">
        <v>980</v>
      </c>
      <c r="AE10" s="79" t="b">
        <v>0</v>
      </c>
      <c r="AF10" s="79">
        <v>0</v>
      </c>
      <c r="AG10" s="87" t="s">
        <v>991</v>
      </c>
      <c r="AH10" s="79" t="b">
        <v>0</v>
      </c>
      <c r="AI10" s="79" t="s">
        <v>1000</v>
      </c>
      <c r="AJ10" s="79"/>
      <c r="AK10" s="87" t="s">
        <v>989</v>
      </c>
      <c r="AL10" s="79" t="b">
        <v>0</v>
      </c>
      <c r="AM10" s="79">
        <v>0</v>
      </c>
      <c r="AN10" s="87" t="s">
        <v>989</v>
      </c>
      <c r="AO10" s="79" t="s">
        <v>1002</v>
      </c>
      <c r="AP10" s="79" t="b">
        <v>0</v>
      </c>
      <c r="AQ10" s="87" t="s">
        <v>980</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8">
        <v>2</v>
      </c>
      <c r="BG10" s="49">
        <v>5.128205128205129</v>
      </c>
      <c r="BH10" s="48">
        <v>1</v>
      </c>
      <c r="BI10" s="49">
        <v>2.5641025641025643</v>
      </c>
      <c r="BJ10" s="48">
        <v>0</v>
      </c>
      <c r="BK10" s="49">
        <v>0</v>
      </c>
      <c r="BL10" s="48">
        <v>36</v>
      </c>
      <c r="BM10" s="49">
        <v>92.3076923076923</v>
      </c>
      <c r="BN10" s="48">
        <v>39</v>
      </c>
    </row>
    <row r="11" spans="1:66" ht="15">
      <c r="A11" s="64" t="s">
        <v>221</v>
      </c>
      <c r="B11" s="64" t="s">
        <v>222</v>
      </c>
      <c r="C11" s="65" t="s">
        <v>2867</v>
      </c>
      <c r="D11" s="66">
        <v>3</v>
      </c>
      <c r="E11" s="67" t="s">
        <v>132</v>
      </c>
      <c r="F11" s="68">
        <v>32</v>
      </c>
      <c r="G11" s="65"/>
      <c r="H11" s="69"/>
      <c r="I11" s="70"/>
      <c r="J11" s="70"/>
      <c r="K11" s="34" t="s">
        <v>65</v>
      </c>
      <c r="L11" s="77">
        <v>11</v>
      </c>
      <c r="M11" s="77"/>
      <c r="N11" s="72"/>
      <c r="O11" s="79" t="s">
        <v>350</v>
      </c>
      <c r="P11" s="81">
        <v>43691.68357638889</v>
      </c>
      <c r="Q11" s="79" t="s">
        <v>358</v>
      </c>
      <c r="R11" s="79"/>
      <c r="S11" s="79"/>
      <c r="T11" s="79"/>
      <c r="U11" s="79"/>
      <c r="V11" s="82" t="s">
        <v>556</v>
      </c>
      <c r="W11" s="81">
        <v>43691.68357638889</v>
      </c>
      <c r="X11" s="85">
        <v>43691</v>
      </c>
      <c r="Y11" s="87" t="s">
        <v>639</v>
      </c>
      <c r="Z11" s="82" t="s">
        <v>754</v>
      </c>
      <c r="AA11" s="79"/>
      <c r="AB11" s="79"/>
      <c r="AC11" s="87" t="s">
        <v>870</v>
      </c>
      <c r="AD11" s="79"/>
      <c r="AE11" s="79" t="b">
        <v>0</v>
      </c>
      <c r="AF11" s="79">
        <v>0</v>
      </c>
      <c r="AG11" s="87" t="s">
        <v>989</v>
      </c>
      <c r="AH11" s="79" t="b">
        <v>0</v>
      </c>
      <c r="AI11" s="79" t="s">
        <v>1000</v>
      </c>
      <c r="AJ11" s="79"/>
      <c r="AK11" s="87" t="s">
        <v>989</v>
      </c>
      <c r="AL11" s="79" t="b">
        <v>0</v>
      </c>
      <c r="AM11" s="79">
        <v>2</v>
      </c>
      <c r="AN11" s="87" t="s">
        <v>871</v>
      </c>
      <c r="AO11" s="79" t="s">
        <v>1005</v>
      </c>
      <c r="AP11" s="79" t="b">
        <v>0</v>
      </c>
      <c r="AQ11" s="87" t="s">
        <v>871</v>
      </c>
      <c r="AR11" s="79" t="s">
        <v>176</v>
      </c>
      <c r="AS11" s="79">
        <v>0</v>
      </c>
      <c r="AT11" s="79">
        <v>0</v>
      </c>
      <c r="AU11" s="79"/>
      <c r="AV11" s="79"/>
      <c r="AW11" s="79"/>
      <c r="AX11" s="79"/>
      <c r="AY11" s="79"/>
      <c r="AZ11" s="79"/>
      <c r="BA11" s="79"/>
      <c r="BB11" s="79"/>
      <c r="BC11">
        <v>1</v>
      </c>
      <c r="BD11" s="78" t="str">
        <f>REPLACE(INDEX(GroupVertices[Group],MATCH(Edges[[#This Row],[Vertex 1]],GroupVertices[Vertex],0)),1,1,"")</f>
        <v>19</v>
      </c>
      <c r="BE11" s="78" t="str">
        <f>REPLACE(INDEX(GroupVertices[Group],MATCH(Edges[[#This Row],[Vertex 2]],GroupVertices[Vertex],0)),1,1,"")</f>
        <v>19</v>
      </c>
      <c r="BF11" s="48">
        <v>1</v>
      </c>
      <c r="BG11" s="49">
        <v>2.6315789473684212</v>
      </c>
      <c r="BH11" s="48">
        <v>0</v>
      </c>
      <c r="BI11" s="49">
        <v>0</v>
      </c>
      <c r="BJ11" s="48">
        <v>0</v>
      </c>
      <c r="BK11" s="49">
        <v>0</v>
      </c>
      <c r="BL11" s="48">
        <v>37</v>
      </c>
      <c r="BM11" s="49">
        <v>97.36842105263158</v>
      </c>
      <c r="BN11" s="48">
        <v>38</v>
      </c>
    </row>
    <row r="12" spans="1:66" ht="15">
      <c r="A12" s="64" t="s">
        <v>222</v>
      </c>
      <c r="B12" s="64" t="s">
        <v>222</v>
      </c>
      <c r="C12" s="65" t="s">
        <v>2867</v>
      </c>
      <c r="D12" s="66">
        <v>3</v>
      </c>
      <c r="E12" s="67" t="s">
        <v>132</v>
      </c>
      <c r="F12" s="68">
        <v>32</v>
      </c>
      <c r="G12" s="65"/>
      <c r="H12" s="69"/>
      <c r="I12" s="70"/>
      <c r="J12" s="70"/>
      <c r="K12" s="34" t="s">
        <v>65</v>
      </c>
      <c r="L12" s="77">
        <v>12</v>
      </c>
      <c r="M12" s="77"/>
      <c r="N12" s="72"/>
      <c r="O12" s="79" t="s">
        <v>176</v>
      </c>
      <c r="P12" s="81">
        <v>43691.667546296296</v>
      </c>
      <c r="Q12" s="79" t="s">
        <v>358</v>
      </c>
      <c r="R12" s="82" t="s">
        <v>415</v>
      </c>
      <c r="S12" s="79" t="s">
        <v>454</v>
      </c>
      <c r="T12" s="79"/>
      <c r="U12" s="79"/>
      <c r="V12" s="82" t="s">
        <v>557</v>
      </c>
      <c r="W12" s="81">
        <v>43691.667546296296</v>
      </c>
      <c r="X12" s="85">
        <v>43691</v>
      </c>
      <c r="Y12" s="87" t="s">
        <v>640</v>
      </c>
      <c r="Z12" s="82" t="s">
        <v>755</v>
      </c>
      <c r="AA12" s="79"/>
      <c r="AB12" s="79"/>
      <c r="AC12" s="87" t="s">
        <v>871</v>
      </c>
      <c r="AD12" s="79"/>
      <c r="AE12" s="79" t="b">
        <v>0</v>
      </c>
      <c r="AF12" s="79">
        <v>0</v>
      </c>
      <c r="AG12" s="87" t="s">
        <v>989</v>
      </c>
      <c r="AH12" s="79" t="b">
        <v>0</v>
      </c>
      <c r="AI12" s="79" t="s">
        <v>1000</v>
      </c>
      <c r="AJ12" s="79"/>
      <c r="AK12" s="87" t="s">
        <v>989</v>
      </c>
      <c r="AL12" s="79" t="b">
        <v>0</v>
      </c>
      <c r="AM12" s="79">
        <v>2</v>
      </c>
      <c r="AN12" s="87" t="s">
        <v>989</v>
      </c>
      <c r="AO12" s="79" t="s">
        <v>1006</v>
      </c>
      <c r="AP12" s="79" t="b">
        <v>0</v>
      </c>
      <c r="AQ12" s="87" t="s">
        <v>871</v>
      </c>
      <c r="AR12" s="79" t="s">
        <v>176</v>
      </c>
      <c r="AS12" s="79">
        <v>0</v>
      </c>
      <c r="AT12" s="79">
        <v>0</v>
      </c>
      <c r="AU12" s="79"/>
      <c r="AV12" s="79"/>
      <c r="AW12" s="79"/>
      <c r="AX12" s="79"/>
      <c r="AY12" s="79"/>
      <c r="AZ12" s="79"/>
      <c r="BA12" s="79"/>
      <c r="BB12" s="79"/>
      <c r="BC12">
        <v>1</v>
      </c>
      <c r="BD12" s="78" t="str">
        <f>REPLACE(INDEX(GroupVertices[Group],MATCH(Edges[[#This Row],[Vertex 1]],GroupVertices[Vertex],0)),1,1,"")</f>
        <v>19</v>
      </c>
      <c r="BE12" s="78" t="str">
        <f>REPLACE(INDEX(GroupVertices[Group],MATCH(Edges[[#This Row],[Vertex 2]],GroupVertices[Vertex],0)),1,1,"")</f>
        <v>19</v>
      </c>
      <c r="BF12" s="48">
        <v>1</v>
      </c>
      <c r="BG12" s="49">
        <v>2.6315789473684212</v>
      </c>
      <c r="BH12" s="48">
        <v>0</v>
      </c>
      <c r="BI12" s="49">
        <v>0</v>
      </c>
      <c r="BJ12" s="48">
        <v>0</v>
      </c>
      <c r="BK12" s="49">
        <v>0</v>
      </c>
      <c r="BL12" s="48">
        <v>37</v>
      </c>
      <c r="BM12" s="49">
        <v>97.36842105263158</v>
      </c>
      <c r="BN12" s="48">
        <v>38</v>
      </c>
    </row>
    <row r="13" spans="1:66" ht="15">
      <c r="A13" s="64" t="s">
        <v>223</v>
      </c>
      <c r="B13" s="64" t="s">
        <v>222</v>
      </c>
      <c r="C13" s="65" t="s">
        <v>2867</v>
      </c>
      <c r="D13" s="66">
        <v>3</v>
      </c>
      <c r="E13" s="67" t="s">
        <v>132</v>
      </c>
      <c r="F13" s="68">
        <v>32</v>
      </c>
      <c r="G13" s="65"/>
      <c r="H13" s="69"/>
      <c r="I13" s="70"/>
      <c r="J13" s="70"/>
      <c r="K13" s="34" t="s">
        <v>65</v>
      </c>
      <c r="L13" s="77">
        <v>13</v>
      </c>
      <c r="M13" s="77"/>
      <c r="N13" s="72"/>
      <c r="O13" s="79" t="s">
        <v>350</v>
      </c>
      <c r="P13" s="81">
        <v>43691.68976851852</v>
      </c>
      <c r="Q13" s="79" t="s">
        <v>358</v>
      </c>
      <c r="R13" s="79"/>
      <c r="S13" s="79"/>
      <c r="T13" s="79"/>
      <c r="U13" s="79"/>
      <c r="V13" s="82" t="s">
        <v>558</v>
      </c>
      <c r="W13" s="81">
        <v>43691.68976851852</v>
      </c>
      <c r="X13" s="85">
        <v>43691</v>
      </c>
      <c r="Y13" s="87" t="s">
        <v>641</v>
      </c>
      <c r="Z13" s="82" t="s">
        <v>756</v>
      </c>
      <c r="AA13" s="79"/>
      <c r="AB13" s="79"/>
      <c r="AC13" s="87" t="s">
        <v>872</v>
      </c>
      <c r="AD13" s="79"/>
      <c r="AE13" s="79" t="b">
        <v>0</v>
      </c>
      <c r="AF13" s="79">
        <v>0</v>
      </c>
      <c r="AG13" s="87" t="s">
        <v>989</v>
      </c>
      <c r="AH13" s="79" t="b">
        <v>0</v>
      </c>
      <c r="AI13" s="79" t="s">
        <v>1000</v>
      </c>
      <c r="AJ13" s="79"/>
      <c r="AK13" s="87" t="s">
        <v>989</v>
      </c>
      <c r="AL13" s="79" t="b">
        <v>0</v>
      </c>
      <c r="AM13" s="79">
        <v>2</v>
      </c>
      <c r="AN13" s="87" t="s">
        <v>871</v>
      </c>
      <c r="AO13" s="79" t="s">
        <v>1005</v>
      </c>
      <c r="AP13" s="79" t="b">
        <v>0</v>
      </c>
      <c r="AQ13" s="87" t="s">
        <v>871</v>
      </c>
      <c r="AR13" s="79" t="s">
        <v>176</v>
      </c>
      <c r="AS13" s="79">
        <v>0</v>
      </c>
      <c r="AT13" s="79">
        <v>0</v>
      </c>
      <c r="AU13" s="79"/>
      <c r="AV13" s="79"/>
      <c r="AW13" s="79"/>
      <c r="AX13" s="79"/>
      <c r="AY13" s="79"/>
      <c r="AZ13" s="79"/>
      <c r="BA13" s="79"/>
      <c r="BB13" s="79"/>
      <c r="BC13">
        <v>1</v>
      </c>
      <c r="BD13" s="78" t="str">
        <f>REPLACE(INDEX(GroupVertices[Group],MATCH(Edges[[#This Row],[Vertex 1]],GroupVertices[Vertex],0)),1,1,"")</f>
        <v>19</v>
      </c>
      <c r="BE13" s="78" t="str">
        <f>REPLACE(INDEX(GroupVertices[Group],MATCH(Edges[[#This Row],[Vertex 2]],GroupVertices[Vertex],0)),1,1,"")</f>
        <v>19</v>
      </c>
      <c r="BF13" s="48">
        <v>1</v>
      </c>
      <c r="BG13" s="49">
        <v>2.6315789473684212</v>
      </c>
      <c r="BH13" s="48">
        <v>0</v>
      </c>
      <c r="BI13" s="49">
        <v>0</v>
      </c>
      <c r="BJ13" s="48">
        <v>0</v>
      </c>
      <c r="BK13" s="49">
        <v>0</v>
      </c>
      <c r="BL13" s="48">
        <v>37</v>
      </c>
      <c r="BM13" s="49">
        <v>97.36842105263158</v>
      </c>
      <c r="BN13" s="48">
        <v>38</v>
      </c>
    </row>
    <row r="14" spans="1:66" ht="15">
      <c r="A14" s="64" t="s">
        <v>224</v>
      </c>
      <c r="B14" s="64" t="s">
        <v>248</v>
      </c>
      <c r="C14" s="65" t="s">
        <v>2867</v>
      </c>
      <c r="D14" s="66">
        <v>3</v>
      </c>
      <c r="E14" s="67" t="s">
        <v>132</v>
      </c>
      <c r="F14" s="68">
        <v>32</v>
      </c>
      <c r="G14" s="65"/>
      <c r="H14" s="69"/>
      <c r="I14" s="70"/>
      <c r="J14" s="70"/>
      <c r="K14" s="34" t="s">
        <v>65</v>
      </c>
      <c r="L14" s="77">
        <v>14</v>
      </c>
      <c r="M14" s="77"/>
      <c r="N14" s="72"/>
      <c r="O14" s="79" t="s">
        <v>350</v>
      </c>
      <c r="P14" s="81">
        <v>43691.908900462964</v>
      </c>
      <c r="Q14" s="79" t="s">
        <v>359</v>
      </c>
      <c r="R14" s="79"/>
      <c r="S14" s="79"/>
      <c r="T14" s="79"/>
      <c r="U14" s="79"/>
      <c r="V14" s="82" t="s">
        <v>559</v>
      </c>
      <c r="W14" s="81">
        <v>43691.908900462964</v>
      </c>
      <c r="X14" s="85">
        <v>43691</v>
      </c>
      <c r="Y14" s="87" t="s">
        <v>642</v>
      </c>
      <c r="Z14" s="82" t="s">
        <v>757</v>
      </c>
      <c r="AA14" s="79"/>
      <c r="AB14" s="79"/>
      <c r="AC14" s="87" t="s">
        <v>873</v>
      </c>
      <c r="AD14" s="79"/>
      <c r="AE14" s="79" t="b">
        <v>0</v>
      </c>
      <c r="AF14" s="79">
        <v>0</v>
      </c>
      <c r="AG14" s="87" t="s">
        <v>989</v>
      </c>
      <c r="AH14" s="79" t="b">
        <v>0</v>
      </c>
      <c r="AI14" s="79" t="s">
        <v>1000</v>
      </c>
      <c r="AJ14" s="79"/>
      <c r="AK14" s="87" t="s">
        <v>989</v>
      </c>
      <c r="AL14" s="79" t="b">
        <v>0</v>
      </c>
      <c r="AM14" s="79">
        <v>6</v>
      </c>
      <c r="AN14" s="87" t="s">
        <v>898</v>
      </c>
      <c r="AO14" s="79" t="s">
        <v>1002</v>
      </c>
      <c r="AP14" s="79" t="b">
        <v>0</v>
      </c>
      <c r="AQ14" s="87" t="s">
        <v>898</v>
      </c>
      <c r="AR14" s="79" t="s">
        <v>176</v>
      </c>
      <c r="AS14" s="79">
        <v>0</v>
      </c>
      <c r="AT14" s="79">
        <v>0</v>
      </c>
      <c r="AU14" s="79"/>
      <c r="AV14" s="79"/>
      <c r="AW14" s="79"/>
      <c r="AX14" s="79"/>
      <c r="AY14" s="79"/>
      <c r="AZ14" s="79"/>
      <c r="BA14" s="79"/>
      <c r="BB14" s="79"/>
      <c r="BC14">
        <v>1</v>
      </c>
      <c r="BD14" s="78" t="str">
        <f>REPLACE(INDEX(GroupVertices[Group],MATCH(Edges[[#This Row],[Vertex 1]],GroupVertices[Vertex],0)),1,1,"")</f>
        <v>4</v>
      </c>
      <c r="BE14" s="78" t="str">
        <f>REPLACE(INDEX(GroupVertices[Group],MATCH(Edges[[#This Row],[Vertex 2]],GroupVertices[Vertex],0)),1,1,"")</f>
        <v>4</v>
      </c>
      <c r="BF14" s="48"/>
      <c r="BG14" s="49"/>
      <c r="BH14" s="48"/>
      <c r="BI14" s="49"/>
      <c r="BJ14" s="48"/>
      <c r="BK14" s="49"/>
      <c r="BL14" s="48"/>
      <c r="BM14" s="49"/>
      <c r="BN14" s="48"/>
    </row>
    <row r="15" spans="1:66" ht="15">
      <c r="A15" s="64" t="s">
        <v>224</v>
      </c>
      <c r="B15" s="64" t="s">
        <v>323</v>
      </c>
      <c r="C15" s="65" t="s">
        <v>2867</v>
      </c>
      <c r="D15" s="66">
        <v>3</v>
      </c>
      <c r="E15" s="67" t="s">
        <v>132</v>
      </c>
      <c r="F15" s="68">
        <v>32</v>
      </c>
      <c r="G15" s="65"/>
      <c r="H15" s="69"/>
      <c r="I15" s="70"/>
      <c r="J15" s="70"/>
      <c r="K15" s="34" t="s">
        <v>65</v>
      </c>
      <c r="L15" s="77">
        <v>15</v>
      </c>
      <c r="M15" s="77"/>
      <c r="N15" s="72"/>
      <c r="O15" s="79" t="s">
        <v>351</v>
      </c>
      <c r="P15" s="81">
        <v>43691.908900462964</v>
      </c>
      <c r="Q15" s="79" t="s">
        <v>359</v>
      </c>
      <c r="R15" s="79"/>
      <c r="S15" s="79"/>
      <c r="T15" s="79"/>
      <c r="U15" s="79"/>
      <c r="V15" s="82" t="s">
        <v>559</v>
      </c>
      <c r="W15" s="81">
        <v>43691.908900462964</v>
      </c>
      <c r="X15" s="85">
        <v>43691</v>
      </c>
      <c r="Y15" s="87" t="s">
        <v>642</v>
      </c>
      <c r="Z15" s="82" t="s">
        <v>757</v>
      </c>
      <c r="AA15" s="79"/>
      <c r="AB15" s="79"/>
      <c r="AC15" s="87" t="s">
        <v>873</v>
      </c>
      <c r="AD15" s="79"/>
      <c r="AE15" s="79" t="b">
        <v>0</v>
      </c>
      <c r="AF15" s="79">
        <v>0</v>
      </c>
      <c r="AG15" s="87" t="s">
        <v>989</v>
      </c>
      <c r="AH15" s="79" t="b">
        <v>0</v>
      </c>
      <c r="AI15" s="79" t="s">
        <v>1000</v>
      </c>
      <c r="AJ15" s="79"/>
      <c r="AK15" s="87" t="s">
        <v>989</v>
      </c>
      <c r="AL15" s="79" t="b">
        <v>0</v>
      </c>
      <c r="AM15" s="79">
        <v>6</v>
      </c>
      <c r="AN15" s="87" t="s">
        <v>898</v>
      </c>
      <c r="AO15" s="79" t="s">
        <v>1002</v>
      </c>
      <c r="AP15" s="79" t="b">
        <v>0</v>
      </c>
      <c r="AQ15" s="87" t="s">
        <v>898</v>
      </c>
      <c r="AR15" s="79" t="s">
        <v>176</v>
      </c>
      <c r="AS15" s="79">
        <v>0</v>
      </c>
      <c r="AT15" s="79">
        <v>0</v>
      </c>
      <c r="AU15" s="79"/>
      <c r="AV15" s="79"/>
      <c r="AW15" s="79"/>
      <c r="AX15" s="79"/>
      <c r="AY15" s="79"/>
      <c r="AZ15" s="79"/>
      <c r="BA15" s="79"/>
      <c r="BB15" s="79"/>
      <c r="BC15">
        <v>1</v>
      </c>
      <c r="BD15" s="78" t="str">
        <f>REPLACE(INDEX(GroupVertices[Group],MATCH(Edges[[#This Row],[Vertex 1]],GroupVertices[Vertex],0)),1,1,"")</f>
        <v>4</v>
      </c>
      <c r="BE15" s="78" t="str">
        <f>REPLACE(INDEX(GroupVertices[Group],MATCH(Edges[[#This Row],[Vertex 2]],GroupVertices[Vertex],0)),1,1,"")</f>
        <v>4</v>
      </c>
      <c r="BF15" s="48"/>
      <c r="BG15" s="49"/>
      <c r="BH15" s="48"/>
      <c r="BI15" s="49"/>
      <c r="BJ15" s="48"/>
      <c r="BK15" s="49"/>
      <c r="BL15" s="48"/>
      <c r="BM15" s="49"/>
      <c r="BN15" s="48"/>
    </row>
    <row r="16" spans="1:66" ht="15">
      <c r="A16" s="64" t="s">
        <v>224</v>
      </c>
      <c r="B16" s="64" t="s">
        <v>246</v>
      </c>
      <c r="C16" s="65" t="s">
        <v>2867</v>
      </c>
      <c r="D16" s="66">
        <v>3</v>
      </c>
      <c r="E16" s="67" t="s">
        <v>132</v>
      </c>
      <c r="F16" s="68">
        <v>32</v>
      </c>
      <c r="G16" s="65"/>
      <c r="H16" s="69"/>
      <c r="I16" s="70"/>
      <c r="J16" s="70"/>
      <c r="K16" s="34" t="s">
        <v>65</v>
      </c>
      <c r="L16" s="77">
        <v>16</v>
      </c>
      <c r="M16" s="77"/>
      <c r="N16" s="72"/>
      <c r="O16" s="79" t="s">
        <v>351</v>
      </c>
      <c r="P16" s="81">
        <v>43691.908900462964</v>
      </c>
      <c r="Q16" s="79" t="s">
        <v>359</v>
      </c>
      <c r="R16" s="79"/>
      <c r="S16" s="79"/>
      <c r="T16" s="79"/>
      <c r="U16" s="79"/>
      <c r="V16" s="82" t="s">
        <v>559</v>
      </c>
      <c r="W16" s="81">
        <v>43691.908900462964</v>
      </c>
      <c r="X16" s="85">
        <v>43691</v>
      </c>
      <c r="Y16" s="87" t="s">
        <v>642</v>
      </c>
      <c r="Z16" s="82" t="s">
        <v>757</v>
      </c>
      <c r="AA16" s="79"/>
      <c r="AB16" s="79"/>
      <c r="AC16" s="87" t="s">
        <v>873</v>
      </c>
      <c r="AD16" s="79"/>
      <c r="AE16" s="79" t="b">
        <v>0</v>
      </c>
      <c r="AF16" s="79">
        <v>0</v>
      </c>
      <c r="AG16" s="87" t="s">
        <v>989</v>
      </c>
      <c r="AH16" s="79" t="b">
        <v>0</v>
      </c>
      <c r="AI16" s="79" t="s">
        <v>1000</v>
      </c>
      <c r="AJ16" s="79"/>
      <c r="AK16" s="87" t="s">
        <v>989</v>
      </c>
      <c r="AL16" s="79" t="b">
        <v>0</v>
      </c>
      <c r="AM16" s="79">
        <v>6</v>
      </c>
      <c r="AN16" s="87" t="s">
        <v>898</v>
      </c>
      <c r="AO16" s="79" t="s">
        <v>1002</v>
      </c>
      <c r="AP16" s="79" t="b">
        <v>0</v>
      </c>
      <c r="AQ16" s="87" t="s">
        <v>898</v>
      </c>
      <c r="AR16" s="79" t="s">
        <v>176</v>
      </c>
      <c r="AS16" s="79">
        <v>0</v>
      </c>
      <c r="AT16" s="79">
        <v>0</v>
      </c>
      <c r="AU16" s="79"/>
      <c r="AV16" s="79"/>
      <c r="AW16" s="79"/>
      <c r="AX16" s="79"/>
      <c r="AY16" s="79"/>
      <c r="AZ16" s="79"/>
      <c r="BA16" s="79"/>
      <c r="BB16" s="79"/>
      <c r="BC16">
        <v>1</v>
      </c>
      <c r="BD16" s="78" t="str">
        <f>REPLACE(INDEX(GroupVertices[Group],MATCH(Edges[[#This Row],[Vertex 1]],GroupVertices[Vertex],0)),1,1,"")</f>
        <v>4</v>
      </c>
      <c r="BE16" s="78" t="str">
        <f>REPLACE(INDEX(GroupVertices[Group],MATCH(Edges[[#This Row],[Vertex 2]],GroupVertices[Vertex],0)),1,1,"")</f>
        <v>4</v>
      </c>
      <c r="BF16" s="48">
        <v>1</v>
      </c>
      <c r="BG16" s="49">
        <v>4.166666666666667</v>
      </c>
      <c r="BH16" s="48">
        <v>0</v>
      </c>
      <c r="BI16" s="49">
        <v>0</v>
      </c>
      <c r="BJ16" s="48">
        <v>0</v>
      </c>
      <c r="BK16" s="49">
        <v>0</v>
      </c>
      <c r="BL16" s="48">
        <v>23</v>
      </c>
      <c r="BM16" s="49">
        <v>95.83333333333333</v>
      </c>
      <c r="BN16" s="48">
        <v>24</v>
      </c>
    </row>
    <row r="17" spans="1:66" ht="15">
      <c r="A17" s="64" t="s">
        <v>225</v>
      </c>
      <c r="B17" s="64" t="s">
        <v>248</v>
      </c>
      <c r="C17" s="65" t="s">
        <v>2867</v>
      </c>
      <c r="D17" s="66">
        <v>3</v>
      </c>
      <c r="E17" s="67" t="s">
        <v>132</v>
      </c>
      <c r="F17" s="68">
        <v>32</v>
      </c>
      <c r="G17" s="65"/>
      <c r="H17" s="69"/>
      <c r="I17" s="70"/>
      <c r="J17" s="70"/>
      <c r="K17" s="34" t="s">
        <v>65</v>
      </c>
      <c r="L17" s="77">
        <v>17</v>
      </c>
      <c r="M17" s="77"/>
      <c r="N17" s="72"/>
      <c r="O17" s="79" t="s">
        <v>350</v>
      </c>
      <c r="P17" s="81">
        <v>43691.910104166665</v>
      </c>
      <c r="Q17" s="79" t="s">
        <v>359</v>
      </c>
      <c r="R17" s="79"/>
      <c r="S17" s="79"/>
      <c r="T17" s="79"/>
      <c r="U17" s="79"/>
      <c r="V17" s="82" t="s">
        <v>560</v>
      </c>
      <c r="W17" s="81">
        <v>43691.910104166665</v>
      </c>
      <c r="X17" s="85">
        <v>43691</v>
      </c>
      <c r="Y17" s="87" t="s">
        <v>643</v>
      </c>
      <c r="Z17" s="82" t="s">
        <v>758</v>
      </c>
      <c r="AA17" s="79"/>
      <c r="AB17" s="79"/>
      <c r="AC17" s="87" t="s">
        <v>874</v>
      </c>
      <c r="AD17" s="79"/>
      <c r="AE17" s="79" t="b">
        <v>0</v>
      </c>
      <c r="AF17" s="79">
        <v>0</v>
      </c>
      <c r="AG17" s="87" t="s">
        <v>989</v>
      </c>
      <c r="AH17" s="79" t="b">
        <v>0</v>
      </c>
      <c r="AI17" s="79" t="s">
        <v>1000</v>
      </c>
      <c r="AJ17" s="79"/>
      <c r="AK17" s="87" t="s">
        <v>989</v>
      </c>
      <c r="AL17" s="79" t="b">
        <v>0</v>
      </c>
      <c r="AM17" s="79">
        <v>6</v>
      </c>
      <c r="AN17" s="87" t="s">
        <v>898</v>
      </c>
      <c r="AO17" s="79" t="s">
        <v>1001</v>
      </c>
      <c r="AP17" s="79" t="b">
        <v>0</v>
      </c>
      <c r="AQ17" s="87" t="s">
        <v>898</v>
      </c>
      <c r="AR17" s="79" t="s">
        <v>176</v>
      </c>
      <c r="AS17" s="79">
        <v>0</v>
      </c>
      <c r="AT17" s="79">
        <v>0</v>
      </c>
      <c r="AU17" s="79"/>
      <c r="AV17" s="79"/>
      <c r="AW17" s="79"/>
      <c r="AX17" s="79"/>
      <c r="AY17" s="79"/>
      <c r="AZ17" s="79"/>
      <c r="BA17" s="79"/>
      <c r="BB17" s="79"/>
      <c r="BC17">
        <v>1</v>
      </c>
      <c r="BD17" s="78" t="str">
        <f>REPLACE(INDEX(GroupVertices[Group],MATCH(Edges[[#This Row],[Vertex 1]],GroupVertices[Vertex],0)),1,1,"")</f>
        <v>4</v>
      </c>
      <c r="BE17" s="78" t="str">
        <f>REPLACE(INDEX(GroupVertices[Group],MATCH(Edges[[#This Row],[Vertex 2]],GroupVertices[Vertex],0)),1,1,"")</f>
        <v>4</v>
      </c>
      <c r="BF17" s="48"/>
      <c r="BG17" s="49"/>
      <c r="BH17" s="48"/>
      <c r="BI17" s="49"/>
      <c r="BJ17" s="48"/>
      <c r="BK17" s="49"/>
      <c r="BL17" s="48"/>
      <c r="BM17" s="49"/>
      <c r="BN17" s="48"/>
    </row>
    <row r="18" spans="1:66" ht="15">
      <c r="A18" s="64" t="s">
        <v>225</v>
      </c>
      <c r="B18" s="64" t="s">
        <v>323</v>
      </c>
      <c r="C18" s="65" t="s">
        <v>2867</v>
      </c>
      <c r="D18" s="66">
        <v>3</v>
      </c>
      <c r="E18" s="67" t="s">
        <v>132</v>
      </c>
      <c r="F18" s="68">
        <v>32</v>
      </c>
      <c r="G18" s="65"/>
      <c r="H18" s="69"/>
      <c r="I18" s="70"/>
      <c r="J18" s="70"/>
      <c r="K18" s="34" t="s">
        <v>65</v>
      </c>
      <c r="L18" s="77">
        <v>18</v>
      </c>
      <c r="M18" s="77"/>
      <c r="N18" s="72"/>
      <c r="O18" s="79" t="s">
        <v>351</v>
      </c>
      <c r="P18" s="81">
        <v>43691.910104166665</v>
      </c>
      <c r="Q18" s="79" t="s">
        <v>359</v>
      </c>
      <c r="R18" s="79"/>
      <c r="S18" s="79"/>
      <c r="T18" s="79"/>
      <c r="U18" s="79"/>
      <c r="V18" s="82" t="s">
        <v>560</v>
      </c>
      <c r="W18" s="81">
        <v>43691.910104166665</v>
      </c>
      <c r="X18" s="85">
        <v>43691</v>
      </c>
      <c r="Y18" s="87" t="s">
        <v>643</v>
      </c>
      <c r="Z18" s="82" t="s">
        <v>758</v>
      </c>
      <c r="AA18" s="79"/>
      <c r="AB18" s="79"/>
      <c r="AC18" s="87" t="s">
        <v>874</v>
      </c>
      <c r="AD18" s="79"/>
      <c r="AE18" s="79" t="b">
        <v>0</v>
      </c>
      <c r="AF18" s="79">
        <v>0</v>
      </c>
      <c r="AG18" s="87" t="s">
        <v>989</v>
      </c>
      <c r="AH18" s="79" t="b">
        <v>0</v>
      </c>
      <c r="AI18" s="79" t="s">
        <v>1000</v>
      </c>
      <c r="AJ18" s="79"/>
      <c r="AK18" s="87" t="s">
        <v>989</v>
      </c>
      <c r="AL18" s="79" t="b">
        <v>0</v>
      </c>
      <c r="AM18" s="79">
        <v>6</v>
      </c>
      <c r="AN18" s="87" t="s">
        <v>898</v>
      </c>
      <c r="AO18" s="79" t="s">
        <v>1001</v>
      </c>
      <c r="AP18" s="79" t="b">
        <v>0</v>
      </c>
      <c r="AQ18" s="87" t="s">
        <v>898</v>
      </c>
      <c r="AR18" s="79" t="s">
        <v>176</v>
      </c>
      <c r="AS18" s="79">
        <v>0</v>
      </c>
      <c r="AT18" s="79">
        <v>0</v>
      </c>
      <c r="AU18" s="79"/>
      <c r="AV18" s="79"/>
      <c r="AW18" s="79"/>
      <c r="AX18" s="79"/>
      <c r="AY18" s="79"/>
      <c r="AZ18" s="79"/>
      <c r="BA18" s="79"/>
      <c r="BB18" s="79"/>
      <c r="BC18">
        <v>1</v>
      </c>
      <c r="BD18" s="78" t="str">
        <f>REPLACE(INDEX(GroupVertices[Group],MATCH(Edges[[#This Row],[Vertex 1]],GroupVertices[Vertex],0)),1,1,"")</f>
        <v>4</v>
      </c>
      <c r="BE18" s="78" t="str">
        <f>REPLACE(INDEX(GroupVertices[Group],MATCH(Edges[[#This Row],[Vertex 2]],GroupVertices[Vertex],0)),1,1,"")</f>
        <v>4</v>
      </c>
      <c r="BF18" s="48"/>
      <c r="BG18" s="49"/>
      <c r="BH18" s="48"/>
      <c r="BI18" s="49"/>
      <c r="BJ18" s="48"/>
      <c r="BK18" s="49"/>
      <c r="BL18" s="48"/>
      <c r="BM18" s="49"/>
      <c r="BN18" s="48"/>
    </row>
    <row r="19" spans="1:66" ht="15">
      <c r="A19" s="64" t="s">
        <v>225</v>
      </c>
      <c r="B19" s="64" t="s">
        <v>246</v>
      </c>
      <c r="C19" s="65" t="s">
        <v>2867</v>
      </c>
      <c r="D19" s="66">
        <v>3</v>
      </c>
      <c r="E19" s="67" t="s">
        <v>132</v>
      </c>
      <c r="F19" s="68">
        <v>32</v>
      </c>
      <c r="G19" s="65"/>
      <c r="H19" s="69"/>
      <c r="I19" s="70"/>
      <c r="J19" s="70"/>
      <c r="K19" s="34" t="s">
        <v>65</v>
      </c>
      <c r="L19" s="77">
        <v>19</v>
      </c>
      <c r="M19" s="77"/>
      <c r="N19" s="72"/>
      <c r="O19" s="79" t="s">
        <v>351</v>
      </c>
      <c r="P19" s="81">
        <v>43691.910104166665</v>
      </c>
      <c r="Q19" s="79" t="s">
        <v>359</v>
      </c>
      <c r="R19" s="79"/>
      <c r="S19" s="79"/>
      <c r="T19" s="79"/>
      <c r="U19" s="79"/>
      <c r="V19" s="82" t="s">
        <v>560</v>
      </c>
      <c r="W19" s="81">
        <v>43691.910104166665</v>
      </c>
      <c r="X19" s="85">
        <v>43691</v>
      </c>
      <c r="Y19" s="87" t="s">
        <v>643</v>
      </c>
      <c r="Z19" s="82" t="s">
        <v>758</v>
      </c>
      <c r="AA19" s="79"/>
      <c r="AB19" s="79"/>
      <c r="AC19" s="87" t="s">
        <v>874</v>
      </c>
      <c r="AD19" s="79"/>
      <c r="AE19" s="79" t="b">
        <v>0</v>
      </c>
      <c r="AF19" s="79">
        <v>0</v>
      </c>
      <c r="AG19" s="87" t="s">
        <v>989</v>
      </c>
      <c r="AH19" s="79" t="b">
        <v>0</v>
      </c>
      <c r="AI19" s="79" t="s">
        <v>1000</v>
      </c>
      <c r="AJ19" s="79"/>
      <c r="AK19" s="87" t="s">
        <v>989</v>
      </c>
      <c r="AL19" s="79" t="b">
        <v>0</v>
      </c>
      <c r="AM19" s="79">
        <v>6</v>
      </c>
      <c r="AN19" s="87" t="s">
        <v>898</v>
      </c>
      <c r="AO19" s="79" t="s">
        <v>1001</v>
      </c>
      <c r="AP19" s="79" t="b">
        <v>0</v>
      </c>
      <c r="AQ19" s="87" t="s">
        <v>898</v>
      </c>
      <c r="AR19" s="79" t="s">
        <v>176</v>
      </c>
      <c r="AS19" s="79">
        <v>0</v>
      </c>
      <c r="AT19" s="79">
        <v>0</v>
      </c>
      <c r="AU19" s="79"/>
      <c r="AV19" s="79"/>
      <c r="AW19" s="79"/>
      <c r="AX19" s="79"/>
      <c r="AY19" s="79"/>
      <c r="AZ19" s="79"/>
      <c r="BA19" s="79"/>
      <c r="BB19" s="79"/>
      <c r="BC19">
        <v>1</v>
      </c>
      <c r="BD19" s="78" t="str">
        <f>REPLACE(INDEX(GroupVertices[Group],MATCH(Edges[[#This Row],[Vertex 1]],GroupVertices[Vertex],0)),1,1,"")</f>
        <v>4</v>
      </c>
      <c r="BE19" s="78" t="str">
        <f>REPLACE(INDEX(GroupVertices[Group],MATCH(Edges[[#This Row],[Vertex 2]],GroupVertices[Vertex],0)),1,1,"")</f>
        <v>4</v>
      </c>
      <c r="BF19" s="48">
        <v>1</v>
      </c>
      <c r="BG19" s="49">
        <v>4.166666666666667</v>
      </c>
      <c r="BH19" s="48">
        <v>0</v>
      </c>
      <c r="BI19" s="49">
        <v>0</v>
      </c>
      <c r="BJ19" s="48">
        <v>0</v>
      </c>
      <c r="BK19" s="49">
        <v>0</v>
      </c>
      <c r="BL19" s="48">
        <v>23</v>
      </c>
      <c r="BM19" s="49">
        <v>95.83333333333333</v>
      </c>
      <c r="BN19" s="48">
        <v>24</v>
      </c>
    </row>
    <row r="20" spans="1:66" ht="15">
      <c r="A20" s="64" t="s">
        <v>226</v>
      </c>
      <c r="B20" s="64" t="s">
        <v>226</v>
      </c>
      <c r="C20" s="65" t="s">
        <v>2867</v>
      </c>
      <c r="D20" s="66">
        <v>3</v>
      </c>
      <c r="E20" s="67" t="s">
        <v>132</v>
      </c>
      <c r="F20" s="68">
        <v>32</v>
      </c>
      <c r="G20" s="65"/>
      <c r="H20" s="69"/>
      <c r="I20" s="70"/>
      <c r="J20" s="70"/>
      <c r="K20" s="34" t="s">
        <v>65</v>
      </c>
      <c r="L20" s="77">
        <v>20</v>
      </c>
      <c r="M20" s="77"/>
      <c r="N20" s="72"/>
      <c r="O20" s="79" t="s">
        <v>176</v>
      </c>
      <c r="P20" s="81">
        <v>43549.76619212963</v>
      </c>
      <c r="Q20" s="79" t="s">
        <v>360</v>
      </c>
      <c r="R20" s="82" t="s">
        <v>416</v>
      </c>
      <c r="S20" s="79" t="s">
        <v>455</v>
      </c>
      <c r="T20" s="79" t="s">
        <v>490</v>
      </c>
      <c r="U20" s="79"/>
      <c r="V20" s="82" t="s">
        <v>561</v>
      </c>
      <c r="W20" s="81">
        <v>43549.76619212963</v>
      </c>
      <c r="X20" s="85">
        <v>43549</v>
      </c>
      <c r="Y20" s="87" t="s">
        <v>644</v>
      </c>
      <c r="Z20" s="82" t="s">
        <v>759</v>
      </c>
      <c r="AA20" s="79"/>
      <c r="AB20" s="79"/>
      <c r="AC20" s="87" t="s">
        <v>875</v>
      </c>
      <c r="AD20" s="79"/>
      <c r="AE20" s="79" t="b">
        <v>0</v>
      </c>
      <c r="AF20" s="79">
        <v>37</v>
      </c>
      <c r="AG20" s="87" t="s">
        <v>989</v>
      </c>
      <c r="AH20" s="79" t="b">
        <v>0</v>
      </c>
      <c r="AI20" s="79" t="s">
        <v>1000</v>
      </c>
      <c r="AJ20" s="79"/>
      <c r="AK20" s="87" t="s">
        <v>989</v>
      </c>
      <c r="AL20" s="79" t="b">
        <v>0</v>
      </c>
      <c r="AM20" s="79">
        <v>15</v>
      </c>
      <c r="AN20" s="87" t="s">
        <v>989</v>
      </c>
      <c r="AO20" s="79" t="s">
        <v>1007</v>
      </c>
      <c r="AP20" s="79" t="b">
        <v>0</v>
      </c>
      <c r="AQ20" s="87" t="s">
        <v>875</v>
      </c>
      <c r="AR20" s="79" t="s">
        <v>350</v>
      </c>
      <c r="AS20" s="79">
        <v>0</v>
      </c>
      <c r="AT20" s="79">
        <v>0</v>
      </c>
      <c r="AU20" s="79"/>
      <c r="AV20" s="79"/>
      <c r="AW20" s="79"/>
      <c r="AX20" s="79"/>
      <c r="AY20" s="79"/>
      <c r="AZ20" s="79"/>
      <c r="BA20" s="79"/>
      <c r="BB20" s="79"/>
      <c r="BC20">
        <v>1</v>
      </c>
      <c r="BD20" s="78" t="str">
        <f>REPLACE(INDEX(GroupVertices[Group],MATCH(Edges[[#This Row],[Vertex 1]],GroupVertices[Vertex],0)),1,1,"")</f>
        <v>29</v>
      </c>
      <c r="BE20" s="78" t="str">
        <f>REPLACE(INDEX(GroupVertices[Group],MATCH(Edges[[#This Row],[Vertex 2]],GroupVertices[Vertex],0)),1,1,"")</f>
        <v>29</v>
      </c>
      <c r="BF20" s="48">
        <v>2</v>
      </c>
      <c r="BG20" s="49">
        <v>6.25</v>
      </c>
      <c r="BH20" s="48">
        <v>0</v>
      </c>
      <c r="BI20" s="49">
        <v>0</v>
      </c>
      <c r="BJ20" s="48">
        <v>0</v>
      </c>
      <c r="BK20" s="49">
        <v>0</v>
      </c>
      <c r="BL20" s="48">
        <v>30</v>
      </c>
      <c r="BM20" s="49">
        <v>93.75</v>
      </c>
      <c r="BN20" s="48">
        <v>32</v>
      </c>
    </row>
    <row r="21" spans="1:66" ht="15">
      <c r="A21" s="64" t="s">
        <v>227</v>
      </c>
      <c r="B21" s="64" t="s">
        <v>226</v>
      </c>
      <c r="C21" s="65" t="s">
        <v>2867</v>
      </c>
      <c r="D21" s="66">
        <v>3</v>
      </c>
      <c r="E21" s="67" t="s">
        <v>132</v>
      </c>
      <c r="F21" s="68">
        <v>32</v>
      </c>
      <c r="G21" s="65"/>
      <c r="H21" s="69"/>
      <c r="I21" s="70"/>
      <c r="J21" s="70"/>
      <c r="K21" s="34" t="s">
        <v>65</v>
      </c>
      <c r="L21" s="77">
        <v>21</v>
      </c>
      <c r="M21" s="77"/>
      <c r="N21" s="72"/>
      <c r="O21" s="79" t="s">
        <v>350</v>
      </c>
      <c r="P21" s="81">
        <v>43691.94855324074</v>
      </c>
      <c r="Q21" s="79" t="s">
        <v>360</v>
      </c>
      <c r="R21" s="79"/>
      <c r="S21" s="79"/>
      <c r="T21" s="79"/>
      <c r="U21" s="79"/>
      <c r="V21" s="82" t="s">
        <v>562</v>
      </c>
      <c r="W21" s="81">
        <v>43691.94855324074</v>
      </c>
      <c r="X21" s="85">
        <v>43691</v>
      </c>
      <c r="Y21" s="87" t="s">
        <v>645</v>
      </c>
      <c r="Z21" s="82" t="s">
        <v>760</v>
      </c>
      <c r="AA21" s="79"/>
      <c r="AB21" s="79"/>
      <c r="AC21" s="87" t="s">
        <v>876</v>
      </c>
      <c r="AD21" s="79"/>
      <c r="AE21" s="79" t="b">
        <v>0</v>
      </c>
      <c r="AF21" s="79">
        <v>0</v>
      </c>
      <c r="AG21" s="87" t="s">
        <v>989</v>
      </c>
      <c r="AH21" s="79" t="b">
        <v>0</v>
      </c>
      <c r="AI21" s="79" t="s">
        <v>1000</v>
      </c>
      <c r="AJ21" s="79"/>
      <c r="AK21" s="87" t="s">
        <v>989</v>
      </c>
      <c r="AL21" s="79" t="b">
        <v>0</v>
      </c>
      <c r="AM21" s="79">
        <v>15</v>
      </c>
      <c r="AN21" s="87" t="s">
        <v>875</v>
      </c>
      <c r="AO21" s="79" t="s">
        <v>1001</v>
      </c>
      <c r="AP21" s="79" t="b">
        <v>0</v>
      </c>
      <c r="AQ21" s="87" t="s">
        <v>875</v>
      </c>
      <c r="AR21" s="79" t="s">
        <v>176</v>
      </c>
      <c r="AS21" s="79">
        <v>0</v>
      </c>
      <c r="AT21" s="79">
        <v>0</v>
      </c>
      <c r="AU21" s="79"/>
      <c r="AV21" s="79"/>
      <c r="AW21" s="79"/>
      <c r="AX21" s="79"/>
      <c r="AY21" s="79"/>
      <c r="AZ21" s="79"/>
      <c r="BA21" s="79"/>
      <c r="BB21" s="79"/>
      <c r="BC21">
        <v>1</v>
      </c>
      <c r="BD21" s="78" t="str">
        <f>REPLACE(INDEX(GroupVertices[Group],MATCH(Edges[[#This Row],[Vertex 1]],GroupVertices[Vertex],0)),1,1,"")</f>
        <v>29</v>
      </c>
      <c r="BE21" s="78" t="str">
        <f>REPLACE(INDEX(GroupVertices[Group],MATCH(Edges[[#This Row],[Vertex 2]],GroupVertices[Vertex],0)),1,1,"")</f>
        <v>29</v>
      </c>
      <c r="BF21" s="48">
        <v>2</v>
      </c>
      <c r="BG21" s="49">
        <v>6.25</v>
      </c>
      <c r="BH21" s="48">
        <v>0</v>
      </c>
      <c r="BI21" s="49">
        <v>0</v>
      </c>
      <c r="BJ21" s="48">
        <v>0</v>
      </c>
      <c r="BK21" s="49">
        <v>0</v>
      </c>
      <c r="BL21" s="48">
        <v>30</v>
      </c>
      <c r="BM21" s="49">
        <v>93.75</v>
      </c>
      <c r="BN21" s="48">
        <v>32</v>
      </c>
    </row>
    <row r="22" spans="1:66" ht="15">
      <c r="A22" s="64" t="s">
        <v>228</v>
      </c>
      <c r="B22" s="64" t="s">
        <v>324</v>
      </c>
      <c r="C22" s="65" t="s">
        <v>2867</v>
      </c>
      <c r="D22" s="66">
        <v>3</v>
      </c>
      <c r="E22" s="67" t="s">
        <v>132</v>
      </c>
      <c r="F22" s="68">
        <v>32</v>
      </c>
      <c r="G22" s="65"/>
      <c r="H22" s="69"/>
      <c r="I22" s="70"/>
      <c r="J22" s="70"/>
      <c r="K22" s="34" t="s">
        <v>65</v>
      </c>
      <c r="L22" s="77">
        <v>22</v>
      </c>
      <c r="M22" s="77"/>
      <c r="N22" s="72"/>
      <c r="O22" s="79" t="s">
        <v>352</v>
      </c>
      <c r="P22" s="81">
        <v>43691.96518518519</v>
      </c>
      <c r="Q22" s="79" t="s">
        <v>361</v>
      </c>
      <c r="R22" s="79"/>
      <c r="S22" s="79"/>
      <c r="T22" s="79"/>
      <c r="U22" s="79"/>
      <c r="V22" s="82" t="s">
        <v>563</v>
      </c>
      <c r="W22" s="81">
        <v>43691.96518518519</v>
      </c>
      <c r="X22" s="85">
        <v>43691</v>
      </c>
      <c r="Y22" s="87" t="s">
        <v>646</v>
      </c>
      <c r="Z22" s="82" t="s">
        <v>761</v>
      </c>
      <c r="AA22" s="79"/>
      <c r="AB22" s="79"/>
      <c r="AC22" s="87" t="s">
        <v>877</v>
      </c>
      <c r="AD22" s="87" t="s">
        <v>981</v>
      </c>
      <c r="AE22" s="79" t="b">
        <v>0</v>
      </c>
      <c r="AF22" s="79">
        <v>0</v>
      </c>
      <c r="AG22" s="87" t="s">
        <v>992</v>
      </c>
      <c r="AH22" s="79" t="b">
        <v>0</v>
      </c>
      <c r="AI22" s="79" t="s">
        <v>1000</v>
      </c>
      <c r="AJ22" s="79"/>
      <c r="AK22" s="87" t="s">
        <v>989</v>
      </c>
      <c r="AL22" s="79" t="b">
        <v>0</v>
      </c>
      <c r="AM22" s="79">
        <v>0</v>
      </c>
      <c r="AN22" s="87" t="s">
        <v>989</v>
      </c>
      <c r="AO22" s="79" t="s">
        <v>1001</v>
      </c>
      <c r="AP22" s="79" t="b">
        <v>0</v>
      </c>
      <c r="AQ22" s="87" t="s">
        <v>981</v>
      </c>
      <c r="AR22" s="79" t="s">
        <v>176</v>
      </c>
      <c r="AS22" s="79">
        <v>0</v>
      </c>
      <c r="AT22" s="79">
        <v>0</v>
      </c>
      <c r="AU22" s="79"/>
      <c r="AV22" s="79"/>
      <c r="AW22" s="79"/>
      <c r="AX22" s="79"/>
      <c r="AY22" s="79"/>
      <c r="AZ22" s="79"/>
      <c r="BA22" s="79"/>
      <c r="BB22" s="79"/>
      <c r="BC22">
        <v>1</v>
      </c>
      <c r="BD22" s="78" t="str">
        <f>REPLACE(INDEX(GroupVertices[Group],MATCH(Edges[[#This Row],[Vertex 1]],GroupVertices[Vertex],0)),1,1,"")</f>
        <v>28</v>
      </c>
      <c r="BE22" s="78" t="str">
        <f>REPLACE(INDEX(GroupVertices[Group],MATCH(Edges[[#This Row],[Vertex 2]],GroupVertices[Vertex],0)),1,1,"")</f>
        <v>28</v>
      </c>
      <c r="BF22" s="48">
        <v>1</v>
      </c>
      <c r="BG22" s="49">
        <v>2.1739130434782608</v>
      </c>
      <c r="BH22" s="48">
        <v>1</v>
      </c>
      <c r="BI22" s="49">
        <v>2.1739130434782608</v>
      </c>
      <c r="BJ22" s="48">
        <v>0</v>
      </c>
      <c r="BK22" s="49">
        <v>0</v>
      </c>
      <c r="BL22" s="48">
        <v>44</v>
      </c>
      <c r="BM22" s="49">
        <v>95.65217391304348</v>
      </c>
      <c r="BN22" s="48">
        <v>46</v>
      </c>
    </row>
    <row r="23" spans="1:66" ht="15">
      <c r="A23" s="64" t="s">
        <v>229</v>
      </c>
      <c r="B23" s="64" t="s">
        <v>248</v>
      </c>
      <c r="C23" s="65" t="s">
        <v>2867</v>
      </c>
      <c r="D23" s="66">
        <v>3</v>
      </c>
      <c r="E23" s="67" t="s">
        <v>132</v>
      </c>
      <c r="F23" s="68">
        <v>32</v>
      </c>
      <c r="G23" s="65"/>
      <c r="H23" s="69"/>
      <c r="I23" s="70"/>
      <c r="J23" s="70"/>
      <c r="K23" s="34" t="s">
        <v>65</v>
      </c>
      <c r="L23" s="77">
        <v>23</v>
      </c>
      <c r="M23" s="77"/>
      <c r="N23" s="72"/>
      <c r="O23" s="79" t="s">
        <v>350</v>
      </c>
      <c r="P23" s="81">
        <v>43692.0537962963</v>
      </c>
      <c r="Q23" s="79" t="s">
        <v>359</v>
      </c>
      <c r="R23" s="79"/>
      <c r="S23" s="79"/>
      <c r="T23" s="79"/>
      <c r="U23" s="79"/>
      <c r="V23" s="82" t="s">
        <v>564</v>
      </c>
      <c r="W23" s="81">
        <v>43692.0537962963</v>
      </c>
      <c r="X23" s="85">
        <v>43692</v>
      </c>
      <c r="Y23" s="87" t="s">
        <v>647</v>
      </c>
      <c r="Z23" s="82" t="s">
        <v>762</v>
      </c>
      <c r="AA23" s="79"/>
      <c r="AB23" s="79"/>
      <c r="AC23" s="87" t="s">
        <v>878</v>
      </c>
      <c r="AD23" s="79"/>
      <c r="AE23" s="79" t="b">
        <v>0</v>
      </c>
      <c r="AF23" s="79">
        <v>0</v>
      </c>
      <c r="AG23" s="87" t="s">
        <v>989</v>
      </c>
      <c r="AH23" s="79" t="b">
        <v>0</v>
      </c>
      <c r="AI23" s="79" t="s">
        <v>1000</v>
      </c>
      <c r="AJ23" s="79"/>
      <c r="AK23" s="87" t="s">
        <v>989</v>
      </c>
      <c r="AL23" s="79" t="b">
        <v>0</v>
      </c>
      <c r="AM23" s="79">
        <v>6</v>
      </c>
      <c r="AN23" s="87" t="s">
        <v>898</v>
      </c>
      <c r="AO23" s="79" t="s">
        <v>1002</v>
      </c>
      <c r="AP23" s="79" t="b">
        <v>0</v>
      </c>
      <c r="AQ23" s="87" t="s">
        <v>898</v>
      </c>
      <c r="AR23" s="79" t="s">
        <v>176</v>
      </c>
      <c r="AS23" s="79">
        <v>0</v>
      </c>
      <c r="AT23" s="79">
        <v>0</v>
      </c>
      <c r="AU23" s="79"/>
      <c r="AV23" s="79"/>
      <c r="AW23" s="79"/>
      <c r="AX23" s="79"/>
      <c r="AY23" s="79"/>
      <c r="AZ23" s="79"/>
      <c r="BA23" s="79"/>
      <c r="BB23" s="79"/>
      <c r="BC23">
        <v>1</v>
      </c>
      <c r="BD23" s="78" t="str">
        <f>REPLACE(INDEX(GroupVertices[Group],MATCH(Edges[[#This Row],[Vertex 1]],GroupVertices[Vertex],0)),1,1,"")</f>
        <v>4</v>
      </c>
      <c r="BE23" s="78" t="str">
        <f>REPLACE(INDEX(GroupVertices[Group],MATCH(Edges[[#This Row],[Vertex 2]],GroupVertices[Vertex],0)),1,1,"")</f>
        <v>4</v>
      </c>
      <c r="BF23" s="48"/>
      <c r="BG23" s="49"/>
      <c r="BH23" s="48"/>
      <c r="BI23" s="49"/>
      <c r="BJ23" s="48"/>
      <c r="BK23" s="49"/>
      <c r="BL23" s="48"/>
      <c r="BM23" s="49"/>
      <c r="BN23" s="48"/>
    </row>
    <row r="24" spans="1:66" ht="15">
      <c r="A24" s="64" t="s">
        <v>229</v>
      </c>
      <c r="B24" s="64" t="s">
        <v>323</v>
      </c>
      <c r="C24" s="65" t="s">
        <v>2867</v>
      </c>
      <c r="D24" s="66">
        <v>3</v>
      </c>
      <c r="E24" s="67" t="s">
        <v>132</v>
      </c>
      <c r="F24" s="68">
        <v>32</v>
      </c>
      <c r="G24" s="65"/>
      <c r="H24" s="69"/>
      <c r="I24" s="70"/>
      <c r="J24" s="70"/>
      <c r="K24" s="34" t="s">
        <v>65</v>
      </c>
      <c r="L24" s="77">
        <v>24</v>
      </c>
      <c r="M24" s="77"/>
      <c r="N24" s="72"/>
      <c r="O24" s="79" t="s">
        <v>351</v>
      </c>
      <c r="P24" s="81">
        <v>43692.0537962963</v>
      </c>
      <c r="Q24" s="79" t="s">
        <v>359</v>
      </c>
      <c r="R24" s="79"/>
      <c r="S24" s="79"/>
      <c r="T24" s="79"/>
      <c r="U24" s="79"/>
      <c r="V24" s="82" t="s">
        <v>564</v>
      </c>
      <c r="W24" s="81">
        <v>43692.0537962963</v>
      </c>
      <c r="X24" s="85">
        <v>43692</v>
      </c>
      <c r="Y24" s="87" t="s">
        <v>647</v>
      </c>
      <c r="Z24" s="82" t="s">
        <v>762</v>
      </c>
      <c r="AA24" s="79"/>
      <c r="AB24" s="79"/>
      <c r="AC24" s="87" t="s">
        <v>878</v>
      </c>
      <c r="AD24" s="79"/>
      <c r="AE24" s="79" t="b">
        <v>0</v>
      </c>
      <c r="AF24" s="79">
        <v>0</v>
      </c>
      <c r="AG24" s="87" t="s">
        <v>989</v>
      </c>
      <c r="AH24" s="79" t="b">
        <v>0</v>
      </c>
      <c r="AI24" s="79" t="s">
        <v>1000</v>
      </c>
      <c r="AJ24" s="79"/>
      <c r="AK24" s="87" t="s">
        <v>989</v>
      </c>
      <c r="AL24" s="79" t="b">
        <v>0</v>
      </c>
      <c r="AM24" s="79">
        <v>6</v>
      </c>
      <c r="AN24" s="87" t="s">
        <v>898</v>
      </c>
      <c r="AO24" s="79" t="s">
        <v>1002</v>
      </c>
      <c r="AP24" s="79" t="b">
        <v>0</v>
      </c>
      <c r="AQ24" s="87" t="s">
        <v>898</v>
      </c>
      <c r="AR24" s="79" t="s">
        <v>176</v>
      </c>
      <c r="AS24" s="79">
        <v>0</v>
      </c>
      <c r="AT24" s="79">
        <v>0</v>
      </c>
      <c r="AU24" s="79"/>
      <c r="AV24" s="79"/>
      <c r="AW24" s="79"/>
      <c r="AX24" s="79"/>
      <c r="AY24" s="79"/>
      <c r="AZ24" s="79"/>
      <c r="BA24" s="79"/>
      <c r="BB24" s="79"/>
      <c r="BC24">
        <v>1</v>
      </c>
      <c r="BD24" s="78" t="str">
        <f>REPLACE(INDEX(GroupVertices[Group],MATCH(Edges[[#This Row],[Vertex 1]],GroupVertices[Vertex],0)),1,1,"")</f>
        <v>4</v>
      </c>
      <c r="BE24" s="78" t="str">
        <f>REPLACE(INDEX(GroupVertices[Group],MATCH(Edges[[#This Row],[Vertex 2]],GroupVertices[Vertex],0)),1,1,"")</f>
        <v>4</v>
      </c>
      <c r="BF24" s="48"/>
      <c r="BG24" s="49"/>
      <c r="BH24" s="48"/>
      <c r="BI24" s="49"/>
      <c r="BJ24" s="48"/>
      <c r="BK24" s="49"/>
      <c r="BL24" s="48"/>
      <c r="BM24" s="49"/>
      <c r="BN24" s="48"/>
    </row>
    <row r="25" spans="1:66" ht="15">
      <c r="A25" s="64" t="s">
        <v>229</v>
      </c>
      <c r="B25" s="64" t="s">
        <v>246</v>
      </c>
      <c r="C25" s="65" t="s">
        <v>2867</v>
      </c>
      <c r="D25" s="66">
        <v>3</v>
      </c>
      <c r="E25" s="67" t="s">
        <v>132</v>
      </c>
      <c r="F25" s="68">
        <v>32</v>
      </c>
      <c r="G25" s="65"/>
      <c r="H25" s="69"/>
      <c r="I25" s="70"/>
      <c r="J25" s="70"/>
      <c r="K25" s="34" t="s">
        <v>65</v>
      </c>
      <c r="L25" s="77">
        <v>25</v>
      </c>
      <c r="M25" s="77"/>
      <c r="N25" s="72"/>
      <c r="O25" s="79" t="s">
        <v>351</v>
      </c>
      <c r="P25" s="81">
        <v>43692.0537962963</v>
      </c>
      <c r="Q25" s="79" t="s">
        <v>359</v>
      </c>
      <c r="R25" s="79"/>
      <c r="S25" s="79"/>
      <c r="T25" s="79"/>
      <c r="U25" s="79"/>
      <c r="V25" s="82" t="s">
        <v>564</v>
      </c>
      <c r="W25" s="81">
        <v>43692.0537962963</v>
      </c>
      <c r="X25" s="85">
        <v>43692</v>
      </c>
      <c r="Y25" s="87" t="s">
        <v>647</v>
      </c>
      <c r="Z25" s="82" t="s">
        <v>762</v>
      </c>
      <c r="AA25" s="79"/>
      <c r="AB25" s="79"/>
      <c r="AC25" s="87" t="s">
        <v>878</v>
      </c>
      <c r="AD25" s="79"/>
      <c r="AE25" s="79" t="b">
        <v>0</v>
      </c>
      <c r="AF25" s="79">
        <v>0</v>
      </c>
      <c r="AG25" s="87" t="s">
        <v>989</v>
      </c>
      <c r="AH25" s="79" t="b">
        <v>0</v>
      </c>
      <c r="AI25" s="79" t="s">
        <v>1000</v>
      </c>
      <c r="AJ25" s="79"/>
      <c r="AK25" s="87" t="s">
        <v>989</v>
      </c>
      <c r="AL25" s="79" t="b">
        <v>0</v>
      </c>
      <c r="AM25" s="79">
        <v>6</v>
      </c>
      <c r="AN25" s="87" t="s">
        <v>898</v>
      </c>
      <c r="AO25" s="79" t="s">
        <v>1002</v>
      </c>
      <c r="AP25" s="79" t="b">
        <v>0</v>
      </c>
      <c r="AQ25" s="87" t="s">
        <v>898</v>
      </c>
      <c r="AR25" s="79" t="s">
        <v>176</v>
      </c>
      <c r="AS25" s="79">
        <v>0</v>
      </c>
      <c r="AT25" s="79">
        <v>0</v>
      </c>
      <c r="AU25" s="79"/>
      <c r="AV25" s="79"/>
      <c r="AW25" s="79"/>
      <c r="AX25" s="79"/>
      <c r="AY25" s="79"/>
      <c r="AZ25" s="79"/>
      <c r="BA25" s="79"/>
      <c r="BB25" s="79"/>
      <c r="BC25">
        <v>1</v>
      </c>
      <c r="BD25" s="78" t="str">
        <f>REPLACE(INDEX(GroupVertices[Group],MATCH(Edges[[#This Row],[Vertex 1]],GroupVertices[Vertex],0)),1,1,"")</f>
        <v>4</v>
      </c>
      <c r="BE25" s="78" t="str">
        <f>REPLACE(INDEX(GroupVertices[Group],MATCH(Edges[[#This Row],[Vertex 2]],GroupVertices[Vertex],0)),1,1,"")</f>
        <v>4</v>
      </c>
      <c r="BF25" s="48">
        <v>1</v>
      </c>
      <c r="BG25" s="49">
        <v>4.166666666666667</v>
      </c>
      <c r="BH25" s="48">
        <v>0</v>
      </c>
      <c r="BI25" s="49">
        <v>0</v>
      </c>
      <c r="BJ25" s="48">
        <v>0</v>
      </c>
      <c r="BK25" s="49">
        <v>0</v>
      </c>
      <c r="BL25" s="48">
        <v>23</v>
      </c>
      <c r="BM25" s="49">
        <v>95.83333333333333</v>
      </c>
      <c r="BN25" s="48">
        <v>24</v>
      </c>
    </row>
    <row r="26" spans="1:66" ht="15">
      <c r="A26" s="64" t="s">
        <v>230</v>
      </c>
      <c r="B26" s="64" t="s">
        <v>325</v>
      </c>
      <c r="C26" s="65" t="s">
        <v>2867</v>
      </c>
      <c r="D26" s="66">
        <v>3</v>
      </c>
      <c r="E26" s="67" t="s">
        <v>132</v>
      </c>
      <c r="F26" s="68">
        <v>32</v>
      </c>
      <c r="G26" s="65"/>
      <c r="H26" s="69"/>
      <c r="I26" s="70"/>
      <c r="J26" s="70"/>
      <c r="K26" s="34" t="s">
        <v>65</v>
      </c>
      <c r="L26" s="77">
        <v>26</v>
      </c>
      <c r="M26" s="77"/>
      <c r="N26" s="72"/>
      <c r="O26" s="79" t="s">
        <v>352</v>
      </c>
      <c r="P26" s="81">
        <v>43692.23427083333</v>
      </c>
      <c r="Q26" s="79" t="s">
        <v>362</v>
      </c>
      <c r="R26" s="79"/>
      <c r="S26" s="79"/>
      <c r="T26" s="79"/>
      <c r="U26" s="79"/>
      <c r="V26" s="82" t="s">
        <v>565</v>
      </c>
      <c r="W26" s="81">
        <v>43692.23427083333</v>
      </c>
      <c r="X26" s="85">
        <v>43692</v>
      </c>
      <c r="Y26" s="87" t="s">
        <v>648</v>
      </c>
      <c r="Z26" s="82" t="s">
        <v>763</v>
      </c>
      <c r="AA26" s="79"/>
      <c r="AB26" s="79"/>
      <c r="AC26" s="87" t="s">
        <v>879</v>
      </c>
      <c r="AD26" s="87" t="s">
        <v>982</v>
      </c>
      <c r="AE26" s="79" t="b">
        <v>0</v>
      </c>
      <c r="AF26" s="79">
        <v>1</v>
      </c>
      <c r="AG26" s="87" t="s">
        <v>993</v>
      </c>
      <c r="AH26" s="79" t="b">
        <v>0</v>
      </c>
      <c r="AI26" s="79" t="s">
        <v>1000</v>
      </c>
      <c r="AJ26" s="79"/>
      <c r="AK26" s="87" t="s">
        <v>989</v>
      </c>
      <c r="AL26" s="79" t="b">
        <v>0</v>
      </c>
      <c r="AM26" s="79">
        <v>0</v>
      </c>
      <c r="AN26" s="87" t="s">
        <v>989</v>
      </c>
      <c r="AO26" s="79" t="s">
        <v>1005</v>
      </c>
      <c r="AP26" s="79" t="b">
        <v>0</v>
      </c>
      <c r="AQ26" s="87" t="s">
        <v>982</v>
      </c>
      <c r="AR26" s="79" t="s">
        <v>176</v>
      </c>
      <c r="AS26" s="79">
        <v>0</v>
      </c>
      <c r="AT26" s="79">
        <v>0</v>
      </c>
      <c r="AU26" s="79"/>
      <c r="AV26" s="79"/>
      <c r="AW26" s="79"/>
      <c r="AX26" s="79"/>
      <c r="AY26" s="79"/>
      <c r="AZ26" s="79"/>
      <c r="BA26" s="79"/>
      <c r="BB26" s="79"/>
      <c r="BC26">
        <v>1</v>
      </c>
      <c r="BD26" s="78" t="str">
        <f>REPLACE(INDEX(GroupVertices[Group],MATCH(Edges[[#This Row],[Vertex 1]],GroupVertices[Vertex],0)),1,1,"")</f>
        <v>27</v>
      </c>
      <c r="BE26" s="78" t="str">
        <f>REPLACE(INDEX(GroupVertices[Group],MATCH(Edges[[#This Row],[Vertex 2]],GroupVertices[Vertex],0)),1,1,"")</f>
        <v>27</v>
      </c>
      <c r="BF26" s="48">
        <v>3</v>
      </c>
      <c r="BG26" s="49">
        <v>6</v>
      </c>
      <c r="BH26" s="48">
        <v>1</v>
      </c>
      <c r="BI26" s="49">
        <v>2</v>
      </c>
      <c r="BJ26" s="48">
        <v>0</v>
      </c>
      <c r="BK26" s="49">
        <v>0</v>
      </c>
      <c r="BL26" s="48">
        <v>46</v>
      </c>
      <c r="BM26" s="49">
        <v>92</v>
      </c>
      <c r="BN26" s="48">
        <v>50</v>
      </c>
    </row>
    <row r="27" spans="1:66" ht="15">
      <c r="A27" s="64" t="s">
        <v>231</v>
      </c>
      <c r="B27" s="64" t="s">
        <v>267</v>
      </c>
      <c r="C27" s="65" t="s">
        <v>2867</v>
      </c>
      <c r="D27" s="66">
        <v>3</v>
      </c>
      <c r="E27" s="67" t="s">
        <v>132</v>
      </c>
      <c r="F27" s="68">
        <v>32</v>
      </c>
      <c r="G27" s="65"/>
      <c r="H27" s="69"/>
      <c r="I27" s="70"/>
      <c r="J27" s="70"/>
      <c r="K27" s="34" t="s">
        <v>65</v>
      </c>
      <c r="L27" s="77">
        <v>27</v>
      </c>
      <c r="M27" s="77"/>
      <c r="N27" s="72"/>
      <c r="O27" s="79" t="s">
        <v>350</v>
      </c>
      <c r="P27" s="81">
        <v>43692.56013888889</v>
      </c>
      <c r="Q27" s="79" t="s">
        <v>363</v>
      </c>
      <c r="R27" s="82" t="s">
        <v>417</v>
      </c>
      <c r="S27" s="79" t="s">
        <v>456</v>
      </c>
      <c r="T27" s="79"/>
      <c r="U27" s="79"/>
      <c r="V27" s="82" t="s">
        <v>566</v>
      </c>
      <c r="W27" s="81">
        <v>43692.56013888889</v>
      </c>
      <c r="X27" s="85">
        <v>43692</v>
      </c>
      <c r="Y27" s="87" t="s">
        <v>649</v>
      </c>
      <c r="Z27" s="82" t="s">
        <v>764</v>
      </c>
      <c r="AA27" s="79"/>
      <c r="AB27" s="79"/>
      <c r="AC27" s="87" t="s">
        <v>880</v>
      </c>
      <c r="AD27" s="79"/>
      <c r="AE27" s="79" t="b">
        <v>0</v>
      </c>
      <c r="AF27" s="79">
        <v>0</v>
      </c>
      <c r="AG27" s="87" t="s">
        <v>989</v>
      </c>
      <c r="AH27" s="79" t="b">
        <v>0</v>
      </c>
      <c r="AI27" s="79" t="s">
        <v>1000</v>
      </c>
      <c r="AJ27" s="79"/>
      <c r="AK27" s="87" t="s">
        <v>989</v>
      </c>
      <c r="AL27" s="79" t="b">
        <v>0</v>
      </c>
      <c r="AM27" s="79">
        <v>2</v>
      </c>
      <c r="AN27" s="87" t="s">
        <v>919</v>
      </c>
      <c r="AO27" s="79" t="s">
        <v>1005</v>
      </c>
      <c r="AP27" s="79" t="b">
        <v>0</v>
      </c>
      <c r="AQ27" s="87" t="s">
        <v>919</v>
      </c>
      <c r="AR27" s="79" t="s">
        <v>176</v>
      </c>
      <c r="AS27" s="79">
        <v>0</v>
      </c>
      <c r="AT27" s="79">
        <v>0</v>
      </c>
      <c r="AU27" s="79"/>
      <c r="AV27" s="79"/>
      <c r="AW27" s="79"/>
      <c r="AX27" s="79"/>
      <c r="AY27" s="79"/>
      <c r="AZ27" s="79"/>
      <c r="BA27" s="79"/>
      <c r="BB27" s="79"/>
      <c r="BC27">
        <v>1</v>
      </c>
      <c r="BD27" s="78" t="str">
        <f>REPLACE(INDEX(GroupVertices[Group],MATCH(Edges[[#This Row],[Vertex 1]],GroupVertices[Vertex],0)),1,1,"")</f>
        <v>7</v>
      </c>
      <c r="BE27" s="78" t="str">
        <f>REPLACE(INDEX(GroupVertices[Group],MATCH(Edges[[#This Row],[Vertex 2]],GroupVertices[Vertex],0)),1,1,"")</f>
        <v>7</v>
      </c>
      <c r="BF27" s="48"/>
      <c r="BG27" s="49"/>
      <c r="BH27" s="48"/>
      <c r="BI27" s="49"/>
      <c r="BJ27" s="48"/>
      <c r="BK27" s="49"/>
      <c r="BL27" s="48"/>
      <c r="BM27" s="49"/>
      <c r="BN27" s="48"/>
    </row>
    <row r="28" spans="1:66" ht="15">
      <c r="A28" s="64" t="s">
        <v>231</v>
      </c>
      <c r="B28" s="64" t="s">
        <v>326</v>
      </c>
      <c r="C28" s="65" t="s">
        <v>2867</v>
      </c>
      <c r="D28" s="66">
        <v>3</v>
      </c>
      <c r="E28" s="67" t="s">
        <v>132</v>
      </c>
      <c r="F28" s="68">
        <v>32</v>
      </c>
      <c r="G28" s="65"/>
      <c r="H28" s="69"/>
      <c r="I28" s="70"/>
      <c r="J28" s="70"/>
      <c r="K28" s="34" t="s">
        <v>65</v>
      </c>
      <c r="L28" s="77">
        <v>28</v>
      </c>
      <c r="M28" s="77"/>
      <c r="N28" s="72"/>
      <c r="O28" s="79" t="s">
        <v>351</v>
      </c>
      <c r="P28" s="81">
        <v>43692.56013888889</v>
      </c>
      <c r="Q28" s="79" t="s">
        <v>363</v>
      </c>
      <c r="R28" s="82" t="s">
        <v>417</v>
      </c>
      <c r="S28" s="79" t="s">
        <v>456</v>
      </c>
      <c r="T28" s="79"/>
      <c r="U28" s="79"/>
      <c r="V28" s="82" t="s">
        <v>566</v>
      </c>
      <c r="W28" s="81">
        <v>43692.56013888889</v>
      </c>
      <c r="X28" s="85">
        <v>43692</v>
      </c>
      <c r="Y28" s="87" t="s">
        <v>649</v>
      </c>
      <c r="Z28" s="82" t="s">
        <v>764</v>
      </c>
      <c r="AA28" s="79"/>
      <c r="AB28" s="79"/>
      <c r="AC28" s="87" t="s">
        <v>880</v>
      </c>
      <c r="AD28" s="79"/>
      <c r="AE28" s="79" t="b">
        <v>0</v>
      </c>
      <c r="AF28" s="79">
        <v>0</v>
      </c>
      <c r="AG28" s="87" t="s">
        <v>989</v>
      </c>
      <c r="AH28" s="79" t="b">
        <v>0</v>
      </c>
      <c r="AI28" s="79" t="s">
        <v>1000</v>
      </c>
      <c r="AJ28" s="79"/>
      <c r="AK28" s="87" t="s">
        <v>989</v>
      </c>
      <c r="AL28" s="79" t="b">
        <v>0</v>
      </c>
      <c r="AM28" s="79">
        <v>2</v>
      </c>
      <c r="AN28" s="87" t="s">
        <v>919</v>
      </c>
      <c r="AO28" s="79" t="s">
        <v>1005</v>
      </c>
      <c r="AP28" s="79" t="b">
        <v>0</v>
      </c>
      <c r="AQ28" s="87" t="s">
        <v>919</v>
      </c>
      <c r="AR28" s="79" t="s">
        <v>176</v>
      </c>
      <c r="AS28" s="79">
        <v>0</v>
      </c>
      <c r="AT28" s="79">
        <v>0</v>
      </c>
      <c r="AU28" s="79"/>
      <c r="AV28" s="79"/>
      <c r="AW28" s="79"/>
      <c r="AX28" s="79"/>
      <c r="AY28" s="79"/>
      <c r="AZ28" s="79"/>
      <c r="BA28" s="79"/>
      <c r="BB28" s="79"/>
      <c r="BC28">
        <v>1</v>
      </c>
      <c r="BD28" s="78" t="str">
        <f>REPLACE(INDEX(GroupVertices[Group],MATCH(Edges[[#This Row],[Vertex 1]],GroupVertices[Vertex],0)),1,1,"")</f>
        <v>7</v>
      </c>
      <c r="BE28" s="78" t="str">
        <f>REPLACE(INDEX(GroupVertices[Group],MATCH(Edges[[#This Row],[Vertex 2]],GroupVertices[Vertex],0)),1,1,"")</f>
        <v>7</v>
      </c>
      <c r="BF28" s="48">
        <v>0</v>
      </c>
      <c r="BG28" s="49">
        <v>0</v>
      </c>
      <c r="BH28" s="48">
        <v>0</v>
      </c>
      <c r="BI28" s="49">
        <v>0</v>
      </c>
      <c r="BJ28" s="48">
        <v>0</v>
      </c>
      <c r="BK28" s="49">
        <v>0</v>
      </c>
      <c r="BL28" s="48">
        <v>11</v>
      </c>
      <c r="BM28" s="49">
        <v>100</v>
      </c>
      <c r="BN28" s="48">
        <v>11</v>
      </c>
    </row>
    <row r="29" spans="1:66" ht="15">
      <c r="A29" s="64" t="s">
        <v>232</v>
      </c>
      <c r="B29" s="64" t="s">
        <v>267</v>
      </c>
      <c r="C29" s="65" t="s">
        <v>2867</v>
      </c>
      <c r="D29" s="66">
        <v>3</v>
      </c>
      <c r="E29" s="67" t="s">
        <v>132</v>
      </c>
      <c r="F29" s="68">
        <v>32</v>
      </c>
      <c r="G29" s="65"/>
      <c r="H29" s="69"/>
      <c r="I29" s="70"/>
      <c r="J29" s="70"/>
      <c r="K29" s="34" t="s">
        <v>65</v>
      </c>
      <c r="L29" s="77">
        <v>29</v>
      </c>
      <c r="M29" s="77"/>
      <c r="N29" s="72"/>
      <c r="O29" s="79" t="s">
        <v>350</v>
      </c>
      <c r="P29" s="81">
        <v>43692.56376157407</v>
      </c>
      <c r="Q29" s="79" t="s">
        <v>363</v>
      </c>
      <c r="R29" s="82" t="s">
        <v>417</v>
      </c>
      <c r="S29" s="79" t="s">
        <v>456</v>
      </c>
      <c r="T29" s="79"/>
      <c r="U29" s="79"/>
      <c r="V29" s="82" t="s">
        <v>567</v>
      </c>
      <c r="W29" s="81">
        <v>43692.56376157407</v>
      </c>
      <c r="X29" s="85">
        <v>43692</v>
      </c>
      <c r="Y29" s="87" t="s">
        <v>650</v>
      </c>
      <c r="Z29" s="82" t="s">
        <v>765</v>
      </c>
      <c r="AA29" s="79"/>
      <c r="AB29" s="79"/>
      <c r="AC29" s="87" t="s">
        <v>881</v>
      </c>
      <c r="AD29" s="79"/>
      <c r="AE29" s="79" t="b">
        <v>0</v>
      </c>
      <c r="AF29" s="79">
        <v>0</v>
      </c>
      <c r="AG29" s="87" t="s">
        <v>989</v>
      </c>
      <c r="AH29" s="79" t="b">
        <v>0</v>
      </c>
      <c r="AI29" s="79" t="s">
        <v>1000</v>
      </c>
      <c r="AJ29" s="79"/>
      <c r="AK29" s="87" t="s">
        <v>989</v>
      </c>
      <c r="AL29" s="79" t="b">
        <v>0</v>
      </c>
      <c r="AM29" s="79">
        <v>2</v>
      </c>
      <c r="AN29" s="87" t="s">
        <v>919</v>
      </c>
      <c r="AO29" s="79" t="s">
        <v>1002</v>
      </c>
      <c r="AP29" s="79" t="b">
        <v>0</v>
      </c>
      <c r="AQ29" s="87" t="s">
        <v>919</v>
      </c>
      <c r="AR29" s="79" t="s">
        <v>176</v>
      </c>
      <c r="AS29" s="79">
        <v>0</v>
      </c>
      <c r="AT29" s="79">
        <v>0</v>
      </c>
      <c r="AU29" s="79"/>
      <c r="AV29" s="79"/>
      <c r="AW29" s="79"/>
      <c r="AX29" s="79"/>
      <c r="AY29" s="79"/>
      <c r="AZ29" s="79"/>
      <c r="BA29" s="79"/>
      <c r="BB29" s="79"/>
      <c r="BC29">
        <v>1</v>
      </c>
      <c r="BD29" s="78" t="str">
        <f>REPLACE(INDEX(GroupVertices[Group],MATCH(Edges[[#This Row],[Vertex 1]],GroupVertices[Vertex],0)),1,1,"")</f>
        <v>7</v>
      </c>
      <c r="BE29" s="78" t="str">
        <f>REPLACE(INDEX(GroupVertices[Group],MATCH(Edges[[#This Row],[Vertex 2]],GroupVertices[Vertex],0)),1,1,"")</f>
        <v>7</v>
      </c>
      <c r="BF29" s="48"/>
      <c r="BG29" s="49"/>
      <c r="BH29" s="48"/>
      <c r="BI29" s="49"/>
      <c r="BJ29" s="48"/>
      <c r="BK29" s="49"/>
      <c r="BL29" s="48"/>
      <c r="BM29" s="49"/>
      <c r="BN29" s="48"/>
    </row>
    <row r="30" spans="1:66" ht="15">
      <c r="A30" s="64" t="s">
        <v>232</v>
      </c>
      <c r="B30" s="64" t="s">
        <v>326</v>
      </c>
      <c r="C30" s="65" t="s">
        <v>2867</v>
      </c>
      <c r="D30" s="66">
        <v>3</v>
      </c>
      <c r="E30" s="67" t="s">
        <v>132</v>
      </c>
      <c r="F30" s="68">
        <v>32</v>
      </c>
      <c r="G30" s="65"/>
      <c r="H30" s="69"/>
      <c r="I30" s="70"/>
      <c r="J30" s="70"/>
      <c r="K30" s="34" t="s">
        <v>65</v>
      </c>
      <c r="L30" s="77">
        <v>30</v>
      </c>
      <c r="M30" s="77"/>
      <c r="N30" s="72"/>
      <c r="O30" s="79" t="s">
        <v>351</v>
      </c>
      <c r="P30" s="81">
        <v>43692.56376157407</v>
      </c>
      <c r="Q30" s="79" t="s">
        <v>363</v>
      </c>
      <c r="R30" s="82" t="s">
        <v>417</v>
      </c>
      <c r="S30" s="79" t="s">
        <v>456</v>
      </c>
      <c r="T30" s="79"/>
      <c r="U30" s="79"/>
      <c r="V30" s="82" t="s">
        <v>567</v>
      </c>
      <c r="W30" s="81">
        <v>43692.56376157407</v>
      </c>
      <c r="X30" s="85">
        <v>43692</v>
      </c>
      <c r="Y30" s="87" t="s">
        <v>650</v>
      </c>
      <c r="Z30" s="82" t="s">
        <v>765</v>
      </c>
      <c r="AA30" s="79"/>
      <c r="AB30" s="79"/>
      <c r="AC30" s="87" t="s">
        <v>881</v>
      </c>
      <c r="AD30" s="79"/>
      <c r="AE30" s="79" t="b">
        <v>0</v>
      </c>
      <c r="AF30" s="79">
        <v>0</v>
      </c>
      <c r="AG30" s="87" t="s">
        <v>989</v>
      </c>
      <c r="AH30" s="79" t="b">
        <v>0</v>
      </c>
      <c r="AI30" s="79" t="s">
        <v>1000</v>
      </c>
      <c r="AJ30" s="79"/>
      <c r="AK30" s="87" t="s">
        <v>989</v>
      </c>
      <c r="AL30" s="79" t="b">
        <v>0</v>
      </c>
      <c r="AM30" s="79">
        <v>2</v>
      </c>
      <c r="AN30" s="87" t="s">
        <v>919</v>
      </c>
      <c r="AO30" s="79" t="s">
        <v>1002</v>
      </c>
      <c r="AP30" s="79" t="b">
        <v>0</v>
      </c>
      <c r="AQ30" s="87" t="s">
        <v>919</v>
      </c>
      <c r="AR30" s="79" t="s">
        <v>176</v>
      </c>
      <c r="AS30" s="79">
        <v>0</v>
      </c>
      <c r="AT30" s="79">
        <v>0</v>
      </c>
      <c r="AU30" s="79"/>
      <c r="AV30" s="79"/>
      <c r="AW30" s="79"/>
      <c r="AX30" s="79"/>
      <c r="AY30" s="79"/>
      <c r="AZ30" s="79"/>
      <c r="BA30" s="79"/>
      <c r="BB30" s="79"/>
      <c r="BC30">
        <v>1</v>
      </c>
      <c r="BD30" s="78" t="str">
        <f>REPLACE(INDEX(GroupVertices[Group],MATCH(Edges[[#This Row],[Vertex 1]],GroupVertices[Vertex],0)),1,1,"")</f>
        <v>7</v>
      </c>
      <c r="BE30" s="78" t="str">
        <f>REPLACE(INDEX(GroupVertices[Group],MATCH(Edges[[#This Row],[Vertex 2]],GroupVertices[Vertex],0)),1,1,"")</f>
        <v>7</v>
      </c>
      <c r="BF30" s="48">
        <v>0</v>
      </c>
      <c r="BG30" s="49">
        <v>0</v>
      </c>
      <c r="BH30" s="48">
        <v>0</v>
      </c>
      <c r="BI30" s="49">
        <v>0</v>
      </c>
      <c r="BJ30" s="48">
        <v>0</v>
      </c>
      <c r="BK30" s="49">
        <v>0</v>
      </c>
      <c r="BL30" s="48">
        <v>11</v>
      </c>
      <c r="BM30" s="49">
        <v>100</v>
      </c>
      <c r="BN30" s="48">
        <v>11</v>
      </c>
    </row>
    <row r="31" spans="1:66" ht="15">
      <c r="A31" s="64" t="s">
        <v>233</v>
      </c>
      <c r="B31" s="64" t="s">
        <v>248</v>
      </c>
      <c r="C31" s="65" t="s">
        <v>2867</v>
      </c>
      <c r="D31" s="66">
        <v>3</v>
      </c>
      <c r="E31" s="67" t="s">
        <v>132</v>
      </c>
      <c r="F31" s="68">
        <v>32</v>
      </c>
      <c r="G31" s="65"/>
      <c r="H31" s="69"/>
      <c r="I31" s="70"/>
      <c r="J31" s="70"/>
      <c r="K31" s="34" t="s">
        <v>65</v>
      </c>
      <c r="L31" s="77">
        <v>31</v>
      </c>
      <c r="M31" s="77"/>
      <c r="N31" s="72"/>
      <c r="O31" s="79" t="s">
        <v>350</v>
      </c>
      <c r="P31" s="81">
        <v>43692.565405092595</v>
      </c>
      <c r="Q31" s="79" t="s">
        <v>359</v>
      </c>
      <c r="R31" s="79"/>
      <c r="S31" s="79"/>
      <c r="T31" s="79"/>
      <c r="U31" s="79"/>
      <c r="V31" s="82" t="s">
        <v>568</v>
      </c>
      <c r="W31" s="81">
        <v>43692.565405092595</v>
      </c>
      <c r="X31" s="85">
        <v>43692</v>
      </c>
      <c r="Y31" s="87" t="s">
        <v>651</v>
      </c>
      <c r="Z31" s="82" t="s">
        <v>766</v>
      </c>
      <c r="AA31" s="79"/>
      <c r="AB31" s="79"/>
      <c r="AC31" s="87" t="s">
        <v>882</v>
      </c>
      <c r="AD31" s="79"/>
      <c r="AE31" s="79" t="b">
        <v>0</v>
      </c>
      <c r="AF31" s="79">
        <v>0</v>
      </c>
      <c r="AG31" s="87" t="s">
        <v>989</v>
      </c>
      <c r="AH31" s="79" t="b">
        <v>0</v>
      </c>
      <c r="AI31" s="79" t="s">
        <v>1000</v>
      </c>
      <c r="AJ31" s="79"/>
      <c r="AK31" s="87" t="s">
        <v>989</v>
      </c>
      <c r="AL31" s="79" t="b">
        <v>0</v>
      </c>
      <c r="AM31" s="79">
        <v>6</v>
      </c>
      <c r="AN31" s="87" t="s">
        <v>898</v>
      </c>
      <c r="AO31" s="79" t="s">
        <v>1005</v>
      </c>
      <c r="AP31" s="79" t="b">
        <v>0</v>
      </c>
      <c r="AQ31" s="87" t="s">
        <v>898</v>
      </c>
      <c r="AR31" s="79" t="s">
        <v>176</v>
      </c>
      <c r="AS31" s="79">
        <v>0</v>
      </c>
      <c r="AT31" s="79">
        <v>0</v>
      </c>
      <c r="AU31" s="79"/>
      <c r="AV31" s="79"/>
      <c r="AW31" s="79"/>
      <c r="AX31" s="79"/>
      <c r="AY31" s="79"/>
      <c r="AZ31" s="79"/>
      <c r="BA31" s="79"/>
      <c r="BB31" s="79"/>
      <c r="BC31">
        <v>1</v>
      </c>
      <c r="BD31" s="78" t="str">
        <f>REPLACE(INDEX(GroupVertices[Group],MATCH(Edges[[#This Row],[Vertex 1]],GroupVertices[Vertex],0)),1,1,"")</f>
        <v>4</v>
      </c>
      <c r="BE31" s="78" t="str">
        <f>REPLACE(INDEX(GroupVertices[Group],MATCH(Edges[[#This Row],[Vertex 2]],GroupVertices[Vertex],0)),1,1,"")</f>
        <v>4</v>
      </c>
      <c r="BF31" s="48"/>
      <c r="BG31" s="49"/>
      <c r="BH31" s="48"/>
      <c r="BI31" s="49"/>
      <c r="BJ31" s="48"/>
      <c r="BK31" s="49"/>
      <c r="BL31" s="48"/>
      <c r="BM31" s="49"/>
      <c r="BN31" s="48"/>
    </row>
    <row r="32" spans="1:66" ht="15">
      <c r="A32" s="64" t="s">
        <v>233</v>
      </c>
      <c r="B32" s="64" t="s">
        <v>323</v>
      </c>
      <c r="C32" s="65" t="s">
        <v>2867</v>
      </c>
      <c r="D32" s="66">
        <v>3</v>
      </c>
      <c r="E32" s="67" t="s">
        <v>132</v>
      </c>
      <c r="F32" s="68">
        <v>32</v>
      </c>
      <c r="G32" s="65"/>
      <c r="H32" s="69"/>
      <c r="I32" s="70"/>
      <c r="J32" s="70"/>
      <c r="K32" s="34" t="s">
        <v>65</v>
      </c>
      <c r="L32" s="77">
        <v>32</v>
      </c>
      <c r="M32" s="77"/>
      <c r="N32" s="72"/>
      <c r="O32" s="79" t="s">
        <v>351</v>
      </c>
      <c r="P32" s="81">
        <v>43692.565405092595</v>
      </c>
      <c r="Q32" s="79" t="s">
        <v>359</v>
      </c>
      <c r="R32" s="79"/>
      <c r="S32" s="79"/>
      <c r="T32" s="79"/>
      <c r="U32" s="79"/>
      <c r="V32" s="82" t="s">
        <v>568</v>
      </c>
      <c r="W32" s="81">
        <v>43692.565405092595</v>
      </c>
      <c r="X32" s="85">
        <v>43692</v>
      </c>
      <c r="Y32" s="87" t="s">
        <v>651</v>
      </c>
      <c r="Z32" s="82" t="s">
        <v>766</v>
      </c>
      <c r="AA32" s="79"/>
      <c r="AB32" s="79"/>
      <c r="AC32" s="87" t="s">
        <v>882</v>
      </c>
      <c r="AD32" s="79"/>
      <c r="AE32" s="79" t="b">
        <v>0</v>
      </c>
      <c r="AF32" s="79">
        <v>0</v>
      </c>
      <c r="AG32" s="87" t="s">
        <v>989</v>
      </c>
      <c r="AH32" s="79" t="b">
        <v>0</v>
      </c>
      <c r="AI32" s="79" t="s">
        <v>1000</v>
      </c>
      <c r="AJ32" s="79"/>
      <c r="AK32" s="87" t="s">
        <v>989</v>
      </c>
      <c r="AL32" s="79" t="b">
        <v>0</v>
      </c>
      <c r="AM32" s="79">
        <v>6</v>
      </c>
      <c r="AN32" s="87" t="s">
        <v>898</v>
      </c>
      <c r="AO32" s="79" t="s">
        <v>1005</v>
      </c>
      <c r="AP32" s="79" t="b">
        <v>0</v>
      </c>
      <c r="AQ32" s="87" t="s">
        <v>898</v>
      </c>
      <c r="AR32" s="79" t="s">
        <v>176</v>
      </c>
      <c r="AS32" s="79">
        <v>0</v>
      </c>
      <c r="AT32" s="79">
        <v>0</v>
      </c>
      <c r="AU32" s="79"/>
      <c r="AV32" s="79"/>
      <c r="AW32" s="79"/>
      <c r="AX32" s="79"/>
      <c r="AY32" s="79"/>
      <c r="AZ32" s="79"/>
      <c r="BA32" s="79"/>
      <c r="BB32" s="79"/>
      <c r="BC32">
        <v>1</v>
      </c>
      <c r="BD32" s="78" t="str">
        <f>REPLACE(INDEX(GroupVertices[Group],MATCH(Edges[[#This Row],[Vertex 1]],GroupVertices[Vertex],0)),1,1,"")</f>
        <v>4</v>
      </c>
      <c r="BE32" s="78" t="str">
        <f>REPLACE(INDEX(GroupVertices[Group],MATCH(Edges[[#This Row],[Vertex 2]],GroupVertices[Vertex],0)),1,1,"")</f>
        <v>4</v>
      </c>
      <c r="BF32" s="48"/>
      <c r="BG32" s="49"/>
      <c r="BH32" s="48"/>
      <c r="BI32" s="49"/>
      <c r="BJ32" s="48"/>
      <c r="BK32" s="49"/>
      <c r="BL32" s="48"/>
      <c r="BM32" s="49"/>
      <c r="BN32" s="48"/>
    </row>
    <row r="33" spans="1:66" ht="15">
      <c r="A33" s="64" t="s">
        <v>233</v>
      </c>
      <c r="B33" s="64" t="s">
        <v>246</v>
      </c>
      <c r="C33" s="65" t="s">
        <v>2867</v>
      </c>
      <c r="D33" s="66">
        <v>3</v>
      </c>
      <c r="E33" s="67" t="s">
        <v>132</v>
      </c>
      <c r="F33" s="68">
        <v>32</v>
      </c>
      <c r="G33" s="65"/>
      <c r="H33" s="69"/>
      <c r="I33" s="70"/>
      <c r="J33" s="70"/>
      <c r="K33" s="34" t="s">
        <v>65</v>
      </c>
      <c r="L33" s="77">
        <v>33</v>
      </c>
      <c r="M33" s="77"/>
      <c r="N33" s="72"/>
      <c r="O33" s="79" t="s">
        <v>351</v>
      </c>
      <c r="P33" s="81">
        <v>43692.565405092595</v>
      </c>
      <c r="Q33" s="79" t="s">
        <v>359</v>
      </c>
      <c r="R33" s="79"/>
      <c r="S33" s="79"/>
      <c r="T33" s="79"/>
      <c r="U33" s="79"/>
      <c r="V33" s="82" t="s">
        <v>568</v>
      </c>
      <c r="W33" s="81">
        <v>43692.565405092595</v>
      </c>
      <c r="X33" s="85">
        <v>43692</v>
      </c>
      <c r="Y33" s="87" t="s">
        <v>651</v>
      </c>
      <c r="Z33" s="82" t="s">
        <v>766</v>
      </c>
      <c r="AA33" s="79"/>
      <c r="AB33" s="79"/>
      <c r="AC33" s="87" t="s">
        <v>882</v>
      </c>
      <c r="AD33" s="79"/>
      <c r="AE33" s="79" t="b">
        <v>0</v>
      </c>
      <c r="AF33" s="79">
        <v>0</v>
      </c>
      <c r="AG33" s="87" t="s">
        <v>989</v>
      </c>
      <c r="AH33" s="79" t="b">
        <v>0</v>
      </c>
      <c r="AI33" s="79" t="s">
        <v>1000</v>
      </c>
      <c r="AJ33" s="79"/>
      <c r="AK33" s="87" t="s">
        <v>989</v>
      </c>
      <c r="AL33" s="79" t="b">
        <v>0</v>
      </c>
      <c r="AM33" s="79">
        <v>6</v>
      </c>
      <c r="AN33" s="87" t="s">
        <v>898</v>
      </c>
      <c r="AO33" s="79" t="s">
        <v>1005</v>
      </c>
      <c r="AP33" s="79" t="b">
        <v>0</v>
      </c>
      <c r="AQ33" s="87" t="s">
        <v>898</v>
      </c>
      <c r="AR33" s="79" t="s">
        <v>176</v>
      </c>
      <c r="AS33" s="79">
        <v>0</v>
      </c>
      <c r="AT33" s="79">
        <v>0</v>
      </c>
      <c r="AU33" s="79"/>
      <c r="AV33" s="79"/>
      <c r="AW33" s="79"/>
      <c r="AX33" s="79"/>
      <c r="AY33" s="79"/>
      <c r="AZ33" s="79"/>
      <c r="BA33" s="79"/>
      <c r="BB33" s="79"/>
      <c r="BC33">
        <v>1</v>
      </c>
      <c r="BD33" s="78" t="str">
        <f>REPLACE(INDEX(GroupVertices[Group],MATCH(Edges[[#This Row],[Vertex 1]],GroupVertices[Vertex],0)),1,1,"")</f>
        <v>4</v>
      </c>
      <c r="BE33" s="78" t="str">
        <f>REPLACE(INDEX(GroupVertices[Group],MATCH(Edges[[#This Row],[Vertex 2]],GroupVertices[Vertex],0)),1,1,"")</f>
        <v>4</v>
      </c>
      <c r="BF33" s="48">
        <v>1</v>
      </c>
      <c r="BG33" s="49">
        <v>4.166666666666667</v>
      </c>
      <c r="BH33" s="48">
        <v>0</v>
      </c>
      <c r="BI33" s="49">
        <v>0</v>
      </c>
      <c r="BJ33" s="48">
        <v>0</v>
      </c>
      <c r="BK33" s="49">
        <v>0</v>
      </c>
      <c r="BL33" s="48">
        <v>23</v>
      </c>
      <c r="BM33" s="49">
        <v>95.83333333333333</v>
      </c>
      <c r="BN33" s="48">
        <v>24</v>
      </c>
    </row>
    <row r="34" spans="1:66" ht="15">
      <c r="A34" s="64" t="s">
        <v>234</v>
      </c>
      <c r="B34" s="64" t="s">
        <v>243</v>
      </c>
      <c r="C34" s="65" t="s">
        <v>2867</v>
      </c>
      <c r="D34" s="66">
        <v>3</v>
      </c>
      <c r="E34" s="67" t="s">
        <v>132</v>
      </c>
      <c r="F34" s="68">
        <v>32</v>
      </c>
      <c r="G34" s="65"/>
      <c r="H34" s="69"/>
      <c r="I34" s="70"/>
      <c r="J34" s="70"/>
      <c r="K34" s="34" t="s">
        <v>65</v>
      </c>
      <c r="L34" s="77">
        <v>34</v>
      </c>
      <c r="M34" s="77"/>
      <c r="N34" s="72"/>
      <c r="O34" s="79" t="s">
        <v>350</v>
      </c>
      <c r="P34" s="81">
        <v>43692.592673611114</v>
      </c>
      <c r="Q34" s="79" t="s">
        <v>364</v>
      </c>
      <c r="R34" s="79"/>
      <c r="S34" s="79"/>
      <c r="T34" s="79"/>
      <c r="U34" s="79"/>
      <c r="V34" s="82" t="s">
        <v>569</v>
      </c>
      <c r="W34" s="81">
        <v>43692.592673611114</v>
      </c>
      <c r="X34" s="85">
        <v>43692</v>
      </c>
      <c r="Y34" s="87" t="s">
        <v>652</v>
      </c>
      <c r="Z34" s="82" t="s">
        <v>767</v>
      </c>
      <c r="AA34" s="79"/>
      <c r="AB34" s="79"/>
      <c r="AC34" s="87" t="s">
        <v>883</v>
      </c>
      <c r="AD34" s="79"/>
      <c r="AE34" s="79" t="b">
        <v>0</v>
      </c>
      <c r="AF34" s="79">
        <v>0</v>
      </c>
      <c r="AG34" s="87" t="s">
        <v>989</v>
      </c>
      <c r="AH34" s="79" t="b">
        <v>0</v>
      </c>
      <c r="AI34" s="79" t="s">
        <v>1000</v>
      </c>
      <c r="AJ34" s="79"/>
      <c r="AK34" s="87" t="s">
        <v>989</v>
      </c>
      <c r="AL34" s="79" t="b">
        <v>0</v>
      </c>
      <c r="AM34" s="79">
        <v>10</v>
      </c>
      <c r="AN34" s="87" t="s">
        <v>892</v>
      </c>
      <c r="AO34" s="79" t="s">
        <v>1001</v>
      </c>
      <c r="AP34" s="79" t="b">
        <v>0</v>
      </c>
      <c r="AQ34" s="87" t="s">
        <v>892</v>
      </c>
      <c r="AR34" s="79" t="s">
        <v>176</v>
      </c>
      <c r="AS34" s="79">
        <v>0</v>
      </c>
      <c r="AT34" s="79">
        <v>0</v>
      </c>
      <c r="AU34" s="79"/>
      <c r="AV34" s="79"/>
      <c r="AW34" s="79"/>
      <c r="AX34" s="79"/>
      <c r="AY34" s="79"/>
      <c r="AZ34" s="79"/>
      <c r="BA34" s="79"/>
      <c r="BB34" s="79"/>
      <c r="BC34">
        <v>1</v>
      </c>
      <c r="BD34" s="78" t="str">
        <f>REPLACE(INDEX(GroupVertices[Group],MATCH(Edges[[#This Row],[Vertex 1]],GroupVertices[Vertex],0)),1,1,"")</f>
        <v>5</v>
      </c>
      <c r="BE34" s="78" t="str">
        <f>REPLACE(INDEX(GroupVertices[Group],MATCH(Edges[[#This Row],[Vertex 2]],GroupVertices[Vertex],0)),1,1,"")</f>
        <v>5</v>
      </c>
      <c r="BF34" s="48">
        <v>1</v>
      </c>
      <c r="BG34" s="49">
        <v>2.9411764705882355</v>
      </c>
      <c r="BH34" s="48">
        <v>0</v>
      </c>
      <c r="BI34" s="49">
        <v>0</v>
      </c>
      <c r="BJ34" s="48">
        <v>0</v>
      </c>
      <c r="BK34" s="49">
        <v>0</v>
      </c>
      <c r="BL34" s="48">
        <v>33</v>
      </c>
      <c r="BM34" s="49">
        <v>97.05882352941177</v>
      </c>
      <c r="BN34" s="48">
        <v>34</v>
      </c>
    </row>
    <row r="35" spans="1:66" ht="15">
      <c r="A35" s="64" t="s">
        <v>235</v>
      </c>
      <c r="B35" s="64" t="s">
        <v>243</v>
      </c>
      <c r="C35" s="65" t="s">
        <v>2867</v>
      </c>
      <c r="D35" s="66">
        <v>3</v>
      </c>
      <c r="E35" s="67" t="s">
        <v>132</v>
      </c>
      <c r="F35" s="68">
        <v>32</v>
      </c>
      <c r="G35" s="65"/>
      <c r="H35" s="69"/>
      <c r="I35" s="70"/>
      <c r="J35" s="70"/>
      <c r="K35" s="34" t="s">
        <v>65</v>
      </c>
      <c r="L35" s="77">
        <v>35</v>
      </c>
      <c r="M35" s="77"/>
      <c r="N35" s="72"/>
      <c r="O35" s="79" t="s">
        <v>350</v>
      </c>
      <c r="P35" s="81">
        <v>43692.592673611114</v>
      </c>
      <c r="Q35" s="79" t="s">
        <v>364</v>
      </c>
      <c r="R35" s="79"/>
      <c r="S35" s="79"/>
      <c r="T35" s="79"/>
      <c r="U35" s="79"/>
      <c r="V35" s="82" t="s">
        <v>570</v>
      </c>
      <c r="W35" s="81">
        <v>43692.592673611114</v>
      </c>
      <c r="X35" s="85">
        <v>43692</v>
      </c>
      <c r="Y35" s="87" t="s">
        <v>652</v>
      </c>
      <c r="Z35" s="82" t="s">
        <v>768</v>
      </c>
      <c r="AA35" s="79"/>
      <c r="AB35" s="79"/>
      <c r="AC35" s="87" t="s">
        <v>884</v>
      </c>
      <c r="AD35" s="79"/>
      <c r="AE35" s="79" t="b">
        <v>0</v>
      </c>
      <c r="AF35" s="79">
        <v>0</v>
      </c>
      <c r="AG35" s="87" t="s">
        <v>989</v>
      </c>
      <c r="AH35" s="79" t="b">
        <v>0</v>
      </c>
      <c r="AI35" s="79" t="s">
        <v>1000</v>
      </c>
      <c r="AJ35" s="79"/>
      <c r="AK35" s="87" t="s">
        <v>989</v>
      </c>
      <c r="AL35" s="79" t="b">
        <v>0</v>
      </c>
      <c r="AM35" s="79">
        <v>10</v>
      </c>
      <c r="AN35" s="87" t="s">
        <v>892</v>
      </c>
      <c r="AO35" s="79" t="s">
        <v>1008</v>
      </c>
      <c r="AP35" s="79" t="b">
        <v>0</v>
      </c>
      <c r="AQ35" s="87" t="s">
        <v>892</v>
      </c>
      <c r="AR35" s="79" t="s">
        <v>176</v>
      </c>
      <c r="AS35" s="79">
        <v>0</v>
      </c>
      <c r="AT35" s="79">
        <v>0</v>
      </c>
      <c r="AU35" s="79"/>
      <c r="AV35" s="79"/>
      <c r="AW35" s="79"/>
      <c r="AX35" s="79"/>
      <c r="AY35" s="79"/>
      <c r="AZ35" s="79"/>
      <c r="BA35" s="79"/>
      <c r="BB35" s="79"/>
      <c r="BC35">
        <v>1</v>
      </c>
      <c r="BD35" s="78" t="str">
        <f>REPLACE(INDEX(GroupVertices[Group],MATCH(Edges[[#This Row],[Vertex 1]],GroupVertices[Vertex],0)),1,1,"")</f>
        <v>5</v>
      </c>
      <c r="BE35" s="78" t="str">
        <f>REPLACE(INDEX(GroupVertices[Group],MATCH(Edges[[#This Row],[Vertex 2]],GroupVertices[Vertex],0)),1,1,"")</f>
        <v>5</v>
      </c>
      <c r="BF35" s="48">
        <v>1</v>
      </c>
      <c r="BG35" s="49">
        <v>2.9411764705882355</v>
      </c>
      <c r="BH35" s="48">
        <v>0</v>
      </c>
      <c r="BI35" s="49">
        <v>0</v>
      </c>
      <c r="BJ35" s="48">
        <v>0</v>
      </c>
      <c r="BK35" s="49">
        <v>0</v>
      </c>
      <c r="BL35" s="48">
        <v>33</v>
      </c>
      <c r="BM35" s="49">
        <v>97.05882352941177</v>
      </c>
      <c r="BN35" s="48">
        <v>34</v>
      </c>
    </row>
    <row r="36" spans="1:66" ht="15">
      <c r="A36" s="64" t="s">
        <v>236</v>
      </c>
      <c r="B36" s="64" t="s">
        <v>243</v>
      </c>
      <c r="C36" s="65" t="s">
        <v>2867</v>
      </c>
      <c r="D36" s="66">
        <v>3</v>
      </c>
      <c r="E36" s="67" t="s">
        <v>132</v>
      </c>
      <c r="F36" s="68">
        <v>32</v>
      </c>
      <c r="G36" s="65"/>
      <c r="H36" s="69"/>
      <c r="I36" s="70"/>
      <c r="J36" s="70"/>
      <c r="K36" s="34" t="s">
        <v>65</v>
      </c>
      <c r="L36" s="77">
        <v>36</v>
      </c>
      <c r="M36" s="77"/>
      <c r="N36" s="72"/>
      <c r="O36" s="79" t="s">
        <v>350</v>
      </c>
      <c r="P36" s="81">
        <v>43692.59774305556</v>
      </c>
      <c r="Q36" s="79" t="s">
        <v>364</v>
      </c>
      <c r="R36" s="79"/>
      <c r="S36" s="79"/>
      <c r="T36" s="79"/>
      <c r="U36" s="79"/>
      <c r="V36" s="82" t="s">
        <v>571</v>
      </c>
      <c r="W36" s="81">
        <v>43692.59774305556</v>
      </c>
      <c r="X36" s="85">
        <v>43692</v>
      </c>
      <c r="Y36" s="87" t="s">
        <v>653</v>
      </c>
      <c r="Z36" s="82" t="s">
        <v>769</v>
      </c>
      <c r="AA36" s="79"/>
      <c r="AB36" s="79"/>
      <c r="AC36" s="87" t="s">
        <v>885</v>
      </c>
      <c r="AD36" s="79"/>
      <c r="AE36" s="79" t="b">
        <v>0</v>
      </c>
      <c r="AF36" s="79">
        <v>0</v>
      </c>
      <c r="AG36" s="87" t="s">
        <v>989</v>
      </c>
      <c r="AH36" s="79" t="b">
        <v>0</v>
      </c>
      <c r="AI36" s="79" t="s">
        <v>1000</v>
      </c>
      <c r="AJ36" s="79"/>
      <c r="AK36" s="87" t="s">
        <v>989</v>
      </c>
      <c r="AL36" s="79" t="b">
        <v>0</v>
      </c>
      <c r="AM36" s="79">
        <v>10</v>
      </c>
      <c r="AN36" s="87" t="s">
        <v>892</v>
      </c>
      <c r="AO36" s="79" t="s">
        <v>1008</v>
      </c>
      <c r="AP36" s="79" t="b">
        <v>0</v>
      </c>
      <c r="AQ36" s="87" t="s">
        <v>892</v>
      </c>
      <c r="AR36" s="79" t="s">
        <v>176</v>
      </c>
      <c r="AS36" s="79">
        <v>0</v>
      </c>
      <c r="AT36" s="79">
        <v>0</v>
      </c>
      <c r="AU36" s="79"/>
      <c r="AV36" s="79"/>
      <c r="AW36" s="79"/>
      <c r="AX36" s="79"/>
      <c r="AY36" s="79"/>
      <c r="AZ36" s="79"/>
      <c r="BA36" s="79"/>
      <c r="BB36" s="79"/>
      <c r="BC36">
        <v>1</v>
      </c>
      <c r="BD36" s="78" t="str">
        <f>REPLACE(INDEX(GroupVertices[Group],MATCH(Edges[[#This Row],[Vertex 1]],GroupVertices[Vertex],0)),1,1,"")</f>
        <v>5</v>
      </c>
      <c r="BE36" s="78" t="str">
        <f>REPLACE(INDEX(GroupVertices[Group],MATCH(Edges[[#This Row],[Vertex 2]],GroupVertices[Vertex],0)),1,1,"")</f>
        <v>5</v>
      </c>
      <c r="BF36" s="48">
        <v>1</v>
      </c>
      <c r="BG36" s="49">
        <v>2.9411764705882355</v>
      </c>
      <c r="BH36" s="48">
        <v>0</v>
      </c>
      <c r="BI36" s="49">
        <v>0</v>
      </c>
      <c r="BJ36" s="48">
        <v>0</v>
      </c>
      <c r="BK36" s="49">
        <v>0</v>
      </c>
      <c r="BL36" s="48">
        <v>33</v>
      </c>
      <c r="BM36" s="49">
        <v>97.05882352941177</v>
      </c>
      <c r="BN36" s="48">
        <v>34</v>
      </c>
    </row>
    <row r="37" spans="1:66" ht="15">
      <c r="A37" s="64" t="s">
        <v>237</v>
      </c>
      <c r="B37" s="64" t="s">
        <v>243</v>
      </c>
      <c r="C37" s="65" t="s">
        <v>2867</v>
      </c>
      <c r="D37" s="66">
        <v>3</v>
      </c>
      <c r="E37" s="67" t="s">
        <v>132</v>
      </c>
      <c r="F37" s="68">
        <v>32</v>
      </c>
      <c r="G37" s="65"/>
      <c r="H37" s="69"/>
      <c r="I37" s="70"/>
      <c r="J37" s="70"/>
      <c r="K37" s="34" t="s">
        <v>65</v>
      </c>
      <c r="L37" s="77">
        <v>37</v>
      </c>
      <c r="M37" s="77"/>
      <c r="N37" s="72"/>
      <c r="O37" s="79" t="s">
        <v>350</v>
      </c>
      <c r="P37" s="81">
        <v>43692.59954861111</v>
      </c>
      <c r="Q37" s="79" t="s">
        <v>364</v>
      </c>
      <c r="R37" s="79"/>
      <c r="S37" s="79"/>
      <c r="T37" s="79"/>
      <c r="U37" s="79"/>
      <c r="V37" s="82" t="s">
        <v>572</v>
      </c>
      <c r="W37" s="81">
        <v>43692.59954861111</v>
      </c>
      <c r="X37" s="85">
        <v>43692</v>
      </c>
      <c r="Y37" s="87" t="s">
        <v>654</v>
      </c>
      <c r="Z37" s="82" t="s">
        <v>770</v>
      </c>
      <c r="AA37" s="79"/>
      <c r="AB37" s="79"/>
      <c r="AC37" s="87" t="s">
        <v>886</v>
      </c>
      <c r="AD37" s="79"/>
      <c r="AE37" s="79" t="b">
        <v>0</v>
      </c>
      <c r="AF37" s="79">
        <v>0</v>
      </c>
      <c r="AG37" s="87" t="s">
        <v>989</v>
      </c>
      <c r="AH37" s="79" t="b">
        <v>0</v>
      </c>
      <c r="AI37" s="79" t="s">
        <v>1000</v>
      </c>
      <c r="AJ37" s="79"/>
      <c r="AK37" s="87" t="s">
        <v>989</v>
      </c>
      <c r="AL37" s="79" t="b">
        <v>0</v>
      </c>
      <c r="AM37" s="79">
        <v>10</v>
      </c>
      <c r="AN37" s="87" t="s">
        <v>892</v>
      </c>
      <c r="AO37" s="79" t="s">
        <v>1002</v>
      </c>
      <c r="AP37" s="79" t="b">
        <v>0</v>
      </c>
      <c r="AQ37" s="87" t="s">
        <v>892</v>
      </c>
      <c r="AR37" s="79" t="s">
        <v>176</v>
      </c>
      <c r="AS37" s="79">
        <v>0</v>
      </c>
      <c r="AT37" s="79">
        <v>0</v>
      </c>
      <c r="AU37" s="79"/>
      <c r="AV37" s="79"/>
      <c r="AW37" s="79"/>
      <c r="AX37" s="79"/>
      <c r="AY37" s="79"/>
      <c r="AZ37" s="79"/>
      <c r="BA37" s="79"/>
      <c r="BB37" s="79"/>
      <c r="BC37">
        <v>1</v>
      </c>
      <c r="BD37" s="78" t="str">
        <f>REPLACE(INDEX(GroupVertices[Group],MATCH(Edges[[#This Row],[Vertex 1]],GroupVertices[Vertex],0)),1,1,"")</f>
        <v>5</v>
      </c>
      <c r="BE37" s="78" t="str">
        <f>REPLACE(INDEX(GroupVertices[Group],MATCH(Edges[[#This Row],[Vertex 2]],GroupVertices[Vertex],0)),1,1,"")</f>
        <v>5</v>
      </c>
      <c r="BF37" s="48">
        <v>1</v>
      </c>
      <c r="BG37" s="49">
        <v>2.9411764705882355</v>
      </c>
      <c r="BH37" s="48">
        <v>0</v>
      </c>
      <c r="BI37" s="49">
        <v>0</v>
      </c>
      <c r="BJ37" s="48">
        <v>0</v>
      </c>
      <c r="BK37" s="49">
        <v>0</v>
      </c>
      <c r="BL37" s="48">
        <v>33</v>
      </c>
      <c r="BM37" s="49">
        <v>97.05882352941177</v>
      </c>
      <c r="BN37" s="48">
        <v>34</v>
      </c>
    </row>
    <row r="38" spans="1:66" ht="15">
      <c r="A38" s="64" t="s">
        <v>238</v>
      </c>
      <c r="B38" s="64" t="s">
        <v>243</v>
      </c>
      <c r="C38" s="65" t="s">
        <v>2867</v>
      </c>
      <c r="D38" s="66">
        <v>3</v>
      </c>
      <c r="E38" s="67" t="s">
        <v>132</v>
      </c>
      <c r="F38" s="68">
        <v>32</v>
      </c>
      <c r="G38" s="65"/>
      <c r="H38" s="69"/>
      <c r="I38" s="70"/>
      <c r="J38" s="70"/>
      <c r="K38" s="34" t="s">
        <v>65</v>
      </c>
      <c r="L38" s="77">
        <v>38</v>
      </c>
      <c r="M38" s="77"/>
      <c r="N38" s="72"/>
      <c r="O38" s="79" t="s">
        <v>350</v>
      </c>
      <c r="P38" s="81">
        <v>43692.60611111111</v>
      </c>
      <c r="Q38" s="79" t="s">
        <v>364</v>
      </c>
      <c r="R38" s="79"/>
      <c r="S38" s="79"/>
      <c r="T38" s="79"/>
      <c r="U38" s="79"/>
      <c r="V38" s="82" t="s">
        <v>573</v>
      </c>
      <c r="W38" s="81">
        <v>43692.60611111111</v>
      </c>
      <c r="X38" s="85">
        <v>43692</v>
      </c>
      <c r="Y38" s="87" t="s">
        <v>655</v>
      </c>
      <c r="Z38" s="82" t="s">
        <v>771</v>
      </c>
      <c r="AA38" s="79"/>
      <c r="AB38" s="79"/>
      <c r="AC38" s="87" t="s">
        <v>887</v>
      </c>
      <c r="AD38" s="79"/>
      <c r="AE38" s="79" t="b">
        <v>0</v>
      </c>
      <c r="AF38" s="79">
        <v>0</v>
      </c>
      <c r="AG38" s="87" t="s">
        <v>989</v>
      </c>
      <c r="AH38" s="79" t="b">
        <v>0</v>
      </c>
      <c r="AI38" s="79" t="s">
        <v>1000</v>
      </c>
      <c r="AJ38" s="79"/>
      <c r="AK38" s="87" t="s">
        <v>989</v>
      </c>
      <c r="AL38" s="79" t="b">
        <v>0</v>
      </c>
      <c r="AM38" s="79">
        <v>10</v>
      </c>
      <c r="AN38" s="87" t="s">
        <v>892</v>
      </c>
      <c r="AO38" s="79" t="s">
        <v>1002</v>
      </c>
      <c r="AP38" s="79" t="b">
        <v>0</v>
      </c>
      <c r="AQ38" s="87" t="s">
        <v>892</v>
      </c>
      <c r="AR38" s="79" t="s">
        <v>176</v>
      </c>
      <c r="AS38" s="79">
        <v>0</v>
      </c>
      <c r="AT38" s="79">
        <v>0</v>
      </c>
      <c r="AU38" s="79"/>
      <c r="AV38" s="79"/>
      <c r="AW38" s="79"/>
      <c r="AX38" s="79"/>
      <c r="AY38" s="79"/>
      <c r="AZ38" s="79"/>
      <c r="BA38" s="79"/>
      <c r="BB38" s="79"/>
      <c r="BC38">
        <v>1</v>
      </c>
      <c r="BD38" s="78" t="str">
        <f>REPLACE(INDEX(GroupVertices[Group],MATCH(Edges[[#This Row],[Vertex 1]],GroupVertices[Vertex],0)),1,1,"")</f>
        <v>5</v>
      </c>
      <c r="BE38" s="78" t="str">
        <f>REPLACE(INDEX(GroupVertices[Group],MATCH(Edges[[#This Row],[Vertex 2]],GroupVertices[Vertex],0)),1,1,"")</f>
        <v>5</v>
      </c>
      <c r="BF38" s="48">
        <v>1</v>
      </c>
      <c r="BG38" s="49">
        <v>2.9411764705882355</v>
      </c>
      <c r="BH38" s="48">
        <v>0</v>
      </c>
      <c r="BI38" s="49">
        <v>0</v>
      </c>
      <c r="BJ38" s="48">
        <v>0</v>
      </c>
      <c r="BK38" s="49">
        <v>0</v>
      </c>
      <c r="BL38" s="48">
        <v>33</v>
      </c>
      <c r="BM38" s="49">
        <v>97.05882352941177</v>
      </c>
      <c r="BN38" s="48">
        <v>34</v>
      </c>
    </row>
    <row r="39" spans="1:66" ht="15">
      <c r="A39" s="64" t="s">
        <v>239</v>
      </c>
      <c r="B39" s="64" t="s">
        <v>239</v>
      </c>
      <c r="C39" s="65" t="s">
        <v>2867</v>
      </c>
      <c r="D39" s="66">
        <v>3</v>
      </c>
      <c r="E39" s="67" t="s">
        <v>132</v>
      </c>
      <c r="F39" s="68">
        <v>32</v>
      </c>
      <c r="G39" s="65"/>
      <c r="H39" s="69"/>
      <c r="I39" s="70"/>
      <c r="J39" s="70"/>
      <c r="K39" s="34" t="s">
        <v>65</v>
      </c>
      <c r="L39" s="77">
        <v>39</v>
      </c>
      <c r="M39" s="77"/>
      <c r="N39" s="72"/>
      <c r="O39" s="79" t="s">
        <v>176</v>
      </c>
      <c r="P39" s="81">
        <v>43692.53167824074</v>
      </c>
      <c r="Q39" s="79" t="s">
        <v>365</v>
      </c>
      <c r="R39" s="79"/>
      <c r="S39" s="79"/>
      <c r="T39" s="79"/>
      <c r="U39" s="82" t="s">
        <v>522</v>
      </c>
      <c r="V39" s="82" t="s">
        <v>522</v>
      </c>
      <c r="W39" s="81">
        <v>43692.53167824074</v>
      </c>
      <c r="X39" s="85">
        <v>43692</v>
      </c>
      <c r="Y39" s="87" t="s">
        <v>656</v>
      </c>
      <c r="Z39" s="82" t="s">
        <v>772</v>
      </c>
      <c r="AA39" s="79"/>
      <c r="AB39" s="79"/>
      <c r="AC39" s="87" t="s">
        <v>888</v>
      </c>
      <c r="AD39" s="79"/>
      <c r="AE39" s="79" t="b">
        <v>0</v>
      </c>
      <c r="AF39" s="79">
        <v>6</v>
      </c>
      <c r="AG39" s="87" t="s">
        <v>989</v>
      </c>
      <c r="AH39" s="79" t="b">
        <v>0</v>
      </c>
      <c r="AI39" s="79" t="s">
        <v>1000</v>
      </c>
      <c r="AJ39" s="79"/>
      <c r="AK39" s="87" t="s">
        <v>989</v>
      </c>
      <c r="AL39" s="79" t="b">
        <v>0</v>
      </c>
      <c r="AM39" s="79">
        <v>2</v>
      </c>
      <c r="AN39" s="87" t="s">
        <v>989</v>
      </c>
      <c r="AO39" s="79" t="s">
        <v>1001</v>
      </c>
      <c r="AP39" s="79" t="b">
        <v>0</v>
      </c>
      <c r="AQ39" s="87" t="s">
        <v>888</v>
      </c>
      <c r="AR39" s="79" t="s">
        <v>350</v>
      </c>
      <c r="AS39" s="79">
        <v>0</v>
      </c>
      <c r="AT39" s="79">
        <v>0</v>
      </c>
      <c r="AU39" s="79"/>
      <c r="AV39" s="79"/>
      <c r="AW39" s="79"/>
      <c r="AX39" s="79"/>
      <c r="AY39" s="79"/>
      <c r="AZ39" s="79"/>
      <c r="BA39" s="79"/>
      <c r="BB39" s="79"/>
      <c r="BC39">
        <v>1</v>
      </c>
      <c r="BD39" s="78" t="str">
        <f>REPLACE(INDEX(GroupVertices[Group],MATCH(Edges[[#This Row],[Vertex 1]],GroupVertices[Vertex],0)),1,1,"")</f>
        <v>26</v>
      </c>
      <c r="BE39" s="78" t="str">
        <f>REPLACE(INDEX(GroupVertices[Group],MATCH(Edges[[#This Row],[Vertex 2]],GroupVertices[Vertex],0)),1,1,"")</f>
        <v>26</v>
      </c>
      <c r="BF39" s="48">
        <v>3</v>
      </c>
      <c r="BG39" s="49">
        <v>21.428571428571427</v>
      </c>
      <c r="BH39" s="48">
        <v>0</v>
      </c>
      <c r="BI39" s="49">
        <v>0</v>
      </c>
      <c r="BJ39" s="48">
        <v>0</v>
      </c>
      <c r="BK39" s="49">
        <v>0</v>
      </c>
      <c r="BL39" s="48">
        <v>11</v>
      </c>
      <c r="BM39" s="49">
        <v>78.57142857142857</v>
      </c>
      <c r="BN39" s="48">
        <v>14</v>
      </c>
    </row>
    <row r="40" spans="1:66" ht="15">
      <c r="A40" s="64" t="s">
        <v>240</v>
      </c>
      <c r="B40" s="64" t="s">
        <v>239</v>
      </c>
      <c r="C40" s="65" t="s">
        <v>2867</v>
      </c>
      <c r="D40" s="66">
        <v>3</v>
      </c>
      <c r="E40" s="67" t="s">
        <v>132</v>
      </c>
      <c r="F40" s="68">
        <v>32</v>
      </c>
      <c r="G40" s="65"/>
      <c r="H40" s="69"/>
      <c r="I40" s="70"/>
      <c r="J40" s="70"/>
      <c r="K40" s="34" t="s">
        <v>65</v>
      </c>
      <c r="L40" s="77">
        <v>40</v>
      </c>
      <c r="M40" s="77"/>
      <c r="N40" s="72"/>
      <c r="O40" s="79" t="s">
        <v>350</v>
      </c>
      <c r="P40" s="81">
        <v>43692.63418981482</v>
      </c>
      <c r="Q40" s="79" t="s">
        <v>365</v>
      </c>
      <c r="R40" s="79"/>
      <c r="S40" s="79"/>
      <c r="T40" s="79"/>
      <c r="U40" s="79"/>
      <c r="V40" s="82" t="s">
        <v>574</v>
      </c>
      <c r="W40" s="81">
        <v>43692.63418981482</v>
      </c>
      <c r="X40" s="85">
        <v>43692</v>
      </c>
      <c r="Y40" s="87" t="s">
        <v>657</v>
      </c>
      <c r="Z40" s="82" t="s">
        <v>773</v>
      </c>
      <c r="AA40" s="79"/>
      <c r="AB40" s="79"/>
      <c r="AC40" s="87" t="s">
        <v>889</v>
      </c>
      <c r="AD40" s="79"/>
      <c r="AE40" s="79" t="b">
        <v>0</v>
      </c>
      <c r="AF40" s="79">
        <v>0</v>
      </c>
      <c r="AG40" s="87" t="s">
        <v>989</v>
      </c>
      <c r="AH40" s="79" t="b">
        <v>0</v>
      </c>
      <c r="AI40" s="79" t="s">
        <v>1000</v>
      </c>
      <c r="AJ40" s="79"/>
      <c r="AK40" s="87" t="s">
        <v>989</v>
      </c>
      <c r="AL40" s="79" t="b">
        <v>0</v>
      </c>
      <c r="AM40" s="79">
        <v>2</v>
      </c>
      <c r="AN40" s="87" t="s">
        <v>888</v>
      </c>
      <c r="AO40" s="79" t="s">
        <v>1001</v>
      </c>
      <c r="AP40" s="79" t="b">
        <v>0</v>
      </c>
      <c r="AQ40" s="87" t="s">
        <v>888</v>
      </c>
      <c r="AR40" s="79" t="s">
        <v>176</v>
      </c>
      <c r="AS40" s="79">
        <v>0</v>
      </c>
      <c r="AT40" s="79">
        <v>0</v>
      </c>
      <c r="AU40" s="79"/>
      <c r="AV40" s="79"/>
      <c r="AW40" s="79"/>
      <c r="AX40" s="79"/>
      <c r="AY40" s="79"/>
      <c r="AZ40" s="79"/>
      <c r="BA40" s="79"/>
      <c r="BB40" s="79"/>
      <c r="BC40">
        <v>1</v>
      </c>
      <c r="BD40" s="78" t="str">
        <f>REPLACE(INDEX(GroupVertices[Group],MATCH(Edges[[#This Row],[Vertex 1]],GroupVertices[Vertex],0)),1,1,"")</f>
        <v>26</v>
      </c>
      <c r="BE40" s="78" t="str">
        <f>REPLACE(INDEX(GroupVertices[Group],MATCH(Edges[[#This Row],[Vertex 2]],GroupVertices[Vertex],0)),1,1,"")</f>
        <v>26</v>
      </c>
      <c r="BF40" s="48">
        <v>3</v>
      </c>
      <c r="BG40" s="49">
        <v>21.428571428571427</v>
      </c>
      <c r="BH40" s="48">
        <v>0</v>
      </c>
      <c r="BI40" s="49">
        <v>0</v>
      </c>
      <c r="BJ40" s="48">
        <v>0</v>
      </c>
      <c r="BK40" s="49">
        <v>0</v>
      </c>
      <c r="BL40" s="48">
        <v>11</v>
      </c>
      <c r="BM40" s="49">
        <v>78.57142857142857</v>
      </c>
      <c r="BN40" s="48">
        <v>14</v>
      </c>
    </row>
    <row r="41" spans="1:66" ht="15">
      <c r="A41" s="64" t="s">
        <v>241</v>
      </c>
      <c r="B41" s="64" t="s">
        <v>243</v>
      </c>
      <c r="C41" s="65" t="s">
        <v>2867</v>
      </c>
      <c r="D41" s="66">
        <v>3</v>
      </c>
      <c r="E41" s="67" t="s">
        <v>132</v>
      </c>
      <c r="F41" s="68">
        <v>32</v>
      </c>
      <c r="G41" s="65"/>
      <c r="H41" s="69"/>
      <c r="I41" s="70"/>
      <c r="J41" s="70"/>
      <c r="K41" s="34" t="s">
        <v>65</v>
      </c>
      <c r="L41" s="77">
        <v>41</v>
      </c>
      <c r="M41" s="77"/>
      <c r="N41" s="72"/>
      <c r="O41" s="79" t="s">
        <v>350</v>
      </c>
      <c r="P41" s="81">
        <v>43692.70663194444</v>
      </c>
      <c r="Q41" s="79" t="s">
        <v>364</v>
      </c>
      <c r="R41" s="79"/>
      <c r="S41" s="79"/>
      <c r="T41" s="79"/>
      <c r="U41" s="79"/>
      <c r="V41" s="82" t="s">
        <v>575</v>
      </c>
      <c r="W41" s="81">
        <v>43692.70663194444</v>
      </c>
      <c r="X41" s="85">
        <v>43692</v>
      </c>
      <c r="Y41" s="87" t="s">
        <v>658</v>
      </c>
      <c r="Z41" s="82" t="s">
        <v>774</v>
      </c>
      <c r="AA41" s="79"/>
      <c r="AB41" s="79"/>
      <c r="AC41" s="87" t="s">
        <v>890</v>
      </c>
      <c r="AD41" s="79"/>
      <c r="AE41" s="79" t="b">
        <v>0</v>
      </c>
      <c r="AF41" s="79">
        <v>0</v>
      </c>
      <c r="AG41" s="87" t="s">
        <v>989</v>
      </c>
      <c r="AH41" s="79" t="b">
        <v>0</v>
      </c>
      <c r="AI41" s="79" t="s">
        <v>1000</v>
      </c>
      <c r="AJ41" s="79"/>
      <c r="AK41" s="87" t="s">
        <v>989</v>
      </c>
      <c r="AL41" s="79" t="b">
        <v>0</v>
      </c>
      <c r="AM41" s="79">
        <v>10</v>
      </c>
      <c r="AN41" s="87" t="s">
        <v>892</v>
      </c>
      <c r="AO41" s="79" t="s">
        <v>1002</v>
      </c>
      <c r="AP41" s="79" t="b">
        <v>0</v>
      </c>
      <c r="AQ41" s="87" t="s">
        <v>892</v>
      </c>
      <c r="AR41" s="79" t="s">
        <v>176</v>
      </c>
      <c r="AS41" s="79">
        <v>0</v>
      </c>
      <c r="AT41" s="79">
        <v>0</v>
      </c>
      <c r="AU41" s="79"/>
      <c r="AV41" s="79"/>
      <c r="AW41" s="79"/>
      <c r="AX41" s="79"/>
      <c r="AY41" s="79"/>
      <c r="AZ41" s="79"/>
      <c r="BA41" s="79"/>
      <c r="BB41" s="79"/>
      <c r="BC41">
        <v>1</v>
      </c>
      <c r="BD41" s="78" t="str">
        <f>REPLACE(INDEX(GroupVertices[Group],MATCH(Edges[[#This Row],[Vertex 1]],GroupVertices[Vertex],0)),1,1,"")</f>
        <v>5</v>
      </c>
      <c r="BE41" s="78" t="str">
        <f>REPLACE(INDEX(GroupVertices[Group],MATCH(Edges[[#This Row],[Vertex 2]],GroupVertices[Vertex],0)),1,1,"")</f>
        <v>5</v>
      </c>
      <c r="BF41" s="48">
        <v>1</v>
      </c>
      <c r="BG41" s="49">
        <v>2.9411764705882355</v>
      </c>
      <c r="BH41" s="48">
        <v>0</v>
      </c>
      <c r="BI41" s="49">
        <v>0</v>
      </c>
      <c r="BJ41" s="48">
        <v>0</v>
      </c>
      <c r="BK41" s="49">
        <v>0</v>
      </c>
      <c r="BL41" s="48">
        <v>33</v>
      </c>
      <c r="BM41" s="49">
        <v>97.05882352941177</v>
      </c>
      <c r="BN41" s="48">
        <v>34</v>
      </c>
    </row>
    <row r="42" spans="1:66" ht="15">
      <c r="A42" s="64" t="s">
        <v>242</v>
      </c>
      <c r="B42" s="64" t="s">
        <v>243</v>
      </c>
      <c r="C42" s="65" t="s">
        <v>2867</v>
      </c>
      <c r="D42" s="66">
        <v>3</v>
      </c>
      <c r="E42" s="67" t="s">
        <v>132</v>
      </c>
      <c r="F42" s="68">
        <v>32</v>
      </c>
      <c r="G42" s="65"/>
      <c r="H42" s="69"/>
      <c r="I42" s="70"/>
      <c r="J42" s="70"/>
      <c r="K42" s="34" t="s">
        <v>65</v>
      </c>
      <c r="L42" s="77">
        <v>42</v>
      </c>
      <c r="M42" s="77"/>
      <c r="N42" s="72"/>
      <c r="O42" s="79" t="s">
        <v>350</v>
      </c>
      <c r="P42" s="81">
        <v>43692.713171296295</v>
      </c>
      <c r="Q42" s="79" t="s">
        <v>364</v>
      </c>
      <c r="R42" s="79"/>
      <c r="S42" s="79"/>
      <c r="T42" s="79"/>
      <c r="U42" s="79"/>
      <c r="V42" s="82" t="s">
        <v>576</v>
      </c>
      <c r="W42" s="81">
        <v>43692.713171296295</v>
      </c>
      <c r="X42" s="85">
        <v>43692</v>
      </c>
      <c r="Y42" s="87" t="s">
        <v>659</v>
      </c>
      <c r="Z42" s="82" t="s">
        <v>775</v>
      </c>
      <c r="AA42" s="79"/>
      <c r="AB42" s="79"/>
      <c r="AC42" s="87" t="s">
        <v>891</v>
      </c>
      <c r="AD42" s="79"/>
      <c r="AE42" s="79" t="b">
        <v>0</v>
      </c>
      <c r="AF42" s="79">
        <v>0</v>
      </c>
      <c r="AG42" s="87" t="s">
        <v>989</v>
      </c>
      <c r="AH42" s="79" t="b">
        <v>0</v>
      </c>
      <c r="AI42" s="79" t="s">
        <v>1000</v>
      </c>
      <c r="AJ42" s="79"/>
      <c r="AK42" s="87" t="s">
        <v>989</v>
      </c>
      <c r="AL42" s="79" t="b">
        <v>0</v>
      </c>
      <c r="AM42" s="79">
        <v>10</v>
      </c>
      <c r="AN42" s="87" t="s">
        <v>892</v>
      </c>
      <c r="AO42" s="79" t="s">
        <v>1007</v>
      </c>
      <c r="AP42" s="79" t="b">
        <v>0</v>
      </c>
      <c r="AQ42" s="87" t="s">
        <v>892</v>
      </c>
      <c r="AR42" s="79" t="s">
        <v>176</v>
      </c>
      <c r="AS42" s="79">
        <v>0</v>
      </c>
      <c r="AT42" s="79">
        <v>0</v>
      </c>
      <c r="AU42" s="79"/>
      <c r="AV42" s="79"/>
      <c r="AW42" s="79"/>
      <c r="AX42" s="79"/>
      <c r="AY42" s="79"/>
      <c r="AZ42" s="79"/>
      <c r="BA42" s="79"/>
      <c r="BB42" s="79"/>
      <c r="BC42">
        <v>1</v>
      </c>
      <c r="BD42" s="78" t="str">
        <f>REPLACE(INDEX(GroupVertices[Group],MATCH(Edges[[#This Row],[Vertex 1]],GroupVertices[Vertex],0)),1,1,"")</f>
        <v>5</v>
      </c>
      <c r="BE42" s="78" t="str">
        <f>REPLACE(INDEX(GroupVertices[Group],MATCH(Edges[[#This Row],[Vertex 2]],GroupVertices[Vertex],0)),1,1,"")</f>
        <v>5</v>
      </c>
      <c r="BF42" s="48">
        <v>1</v>
      </c>
      <c r="BG42" s="49">
        <v>2.9411764705882355</v>
      </c>
      <c r="BH42" s="48">
        <v>0</v>
      </c>
      <c r="BI42" s="49">
        <v>0</v>
      </c>
      <c r="BJ42" s="48">
        <v>0</v>
      </c>
      <c r="BK42" s="49">
        <v>0</v>
      </c>
      <c r="BL42" s="48">
        <v>33</v>
      </c>
      <c r="BM42" s="49">
        <v>97.05882352941177</v>
      </c>
      <c r="BN42" s="48">
        <v>34</v>
      </c>
    </row>
    <row r="43" spans="1:66" ht="15">
      <c r="A43" s="64" t="s">
        <v>243</v>
      </c>
      <c r="B43" s="64" t="s">
        <v>243</v>
      </c>
      <c r="C43" s="65" t="s">
        <v>2867</v>
      </c>
      <c r="D43" s="66">
        <v>3</v>
      </c>
      <c r="E43" s="67" t="s">
        <v>132</v>
      </c>
      <c r="F43" s="68">
        <v>32</v>
      </c>
      <c r="G43" s="65"/>
      <c r="H43" s="69"/>
      <c r="I43" s="70"/>
      <c r="J43" s="70"/>
      <c r="K43" s="34" t="s">
        <v>65</v>
      </c>
      <c r="L43" s="77">
        <v>43</v>
      </c>
      <c r="M43" s="77"/>
      <c r="N43" s="72"/>
      <c r="O43" s="79" t="s">
        <v>176</v>
      </c>
      <c r="P43" s="81">
        <v>43692.59101851852</v>
      </c>
      <c r="Q43" s="79" t="s">
        <v>364</v>
      </c>
      <c r="R43" s="82" t="s">
        <v>418</v>
      </c>
      <c r="S43" s="79" t="s">
        <v>457</v>
      </c>
      <c r="T43" s="79" t="s">
        <v>491</v>
      </c>
      <c r="U43" s="82" t="s">
        <v>523</v>
      </c>
      <c r="V43" s="82" t="s">
        <v>523</v>
      </c>
      <c r="W43" s="81">
        <v>43692.59101851852</v>
      </c>
      <c r="X43" s="85">
        <v>43692</v>
      </c>
      <c r="Y43" s="87" t="s">
        <v>660</v>
      </c>
      <c r="Z43" s="82" t="s">
        <v>776</v>
      </c>
      <c r="AA43" s="79"/>
      <c r="AB43" s="79"/>
      <c r="AC43" s="87" t="s">
        <v>892</v>
      </c>
      <c r="AD43" s="79"/>
      <c r="AE43" s="79" t="b">
        <v>0</v>
      </c>
      <c r="AF43" s="79">
        <v>6</v>
      </c>
      <c r="AG43" s="87" t="s">
        <v>989</v>
      </c>
      <c r="AH43" s="79" t="b">
        <v>0</v>
      </c>
      <c r="AI43" s="79" t="s">
        <v>1000</v>
      </c>
      <c r="AJ43" s="79"/>
      <c r="AK43" s="87" t="s">
        <v>989</v>
      </c>
      <c r="AL43" s="79" t="b">
        <v>0</v>
      </c>
      <c r="AM43" s="79">
        <v>10</v>
      </c>
      <c r="AN43" s="87" t="s">
        <v>989</v>
      </c>
      <c r="AO43" s="79" t="s">
        <v>1001</v>
      </c>
      <c r="AP43" s="79" t="b">
        <v>0</v>
      </c>
      <c r="AQ43" s="87" t="s">
        <v>892</v>
      </c>
      <c r="AR43" s="79" t="s">
        <v>176</v>
      </c>
      <c r="AS43" s="79">
        <v>0</v>
      </c>
      <c r="AT43" s="79">
        <v>0</v>
      </c>
      <c r="AU43" s="79"/>
      <c r="AV43" s="79"/>
      <c r="AW43" s="79"/>
      <c r="AX43" s="79"/>
      <c r="AY43" s="79"/>
      <c r="AZ43" s="79"/>
      <c r="BA43" s="79"/>
      <c r="BB43" s="79"/>
      <c r="BC43">
        <v>1</v>
      </c>
      <c r="BD43" s="78" t="str">
        <f>REPLACE(INDEX(GroupVertices[Group],MATCH(Edges[[#This Row],[Vertex 1]],GroupVertices[Vertex],0)),1,1,"")</f>
        <v>5</v>
      </c>
      <c r="BE43" s="78" t="str">
        <f>REPLACE(INDEX(GroupVertices[Group],MATCH(Edges[[#This Row],[Vertex 2]],GroupVertices[Vertex],0)),1,1,"")</f>
        <v>5</v>
      </c>
      <c r="BF43" s="48">
        <v>1</v>
      </c>
      <c r="BG43" s="49">
        <v>2.9411764705882355</v>
      </c>
      <c r="BH43" s="48">
        <v>0</v>
      </c>
      <c r="BI43" s="49">
        <v>0</v>
      </c>
      <c r="BJ43" s="48">
        <v>0</v>
      </c>
      <c r="BK43" s="49">
        <v>0</v>
      </c>
      <c r="BL43" s="48">
        <v>33</v>
      </c>
      <c r="BM43" s="49">
        <v>97.05882352941177</v>
      </c>
      <c r="BN43" s="48">
        <v>34</v>
      </c>
    </row>
    <row r="44" spans="1:66" ht="15">
      <c r="A44" s="64" t="s">
        <v>243</v>
      </c>
      <c r="B44" s="64" t="s">
        <v>243</v>
      </c>
      <c r="C44" s="65" t="s">
        <v>2867</v>
      </c>
      <c r="D44" s="66">
        <v>3</v>
      </c>
      <c r="E44" s="67" t="s">
        <v>132</v>
      </c>
      <c r="F44" s="68">
        <v>32</v>
      </c>
      <c r="G44" s="65"/>
      <c r="H44" s="69"/>
      <c r="I44" s="70"/>
      <c r="J44" s="70"/>
      <c r="K44" s="34" t="s">
        <v>65</v>
      </c>
      <c r="L44" s="77">
        <v>44</v>
      </c>
      <c r="M44" s="77"/>
      <c r="N44" s="72"/>
      <c r="O44" s="79" t="s">
        <v>350</v>
      </c>
      <c r="P44" s="81">
        <v>43692.61435185185</v>
      </c>
      <c r="Q44" s="79" t="s">
        <v>364</v>
      </c>
      <c r="R44" s="79"/>
      <c r="S44" s="79"/>
      <c r="T44" s="79"/>
      <c r="U44" s="79"/>
      <c r="V44" s="82" t="s">
        <v>577</v>
      </c>
      <c r="W44" s="81">
        <v>43692.61435185185</v>
      </c>
      <c r="X44" s="85">
        <v>43692</v>
      </c>
      <c r="Y44" s="87" t="s">
        <v>661</v>
      </c>
      <c r="Z44" s="82" t="s">
        <v>777</v>
      </c>
      <c r="AA44" s="79"/>
      <c r="AB44" s="79"/>
      <c r="AC44" s="87" t="s">
        <v>893</v>
      </c>
      <c r="AD44" s="79"/>
      <c r="AE44" s="79" t="b">
        <v>0</v>
      </c>
      <c r="AF44" s="79">
        <v>0</v>
      </c>
      <c r="AG44" s="87" t="s">
        <v>989</v>
      </c>
      <c r="AH44" s="79" t="b">
        <v>0</v>
      </c>
      <c r="AI44" s="79" t="s">
        <v>1000</v>
      </c>
      <c r="AJ44" s="79"/>
      <c r="AK44" s="87" t="s">
        <v>989</v>
      </c>
      <c r="AL44" s="79" t="b">
        <v>0</v>
      </c>
      <c r="AM44" s="79">
        <v>10</v>
      </c>
      <c r="AN44" s="87" t="s">
        <v>892</v>
      </c>
      <c r="AO44" s="79" t="s">
        <v>1001</v>
      </c>
      <c r="AP44" s="79" t="b">
        <v>0</v>
      </c>
      <c r="AQ44" s="87" t="s">
        <v>892</v>
      </c>
      <c r="AR44" s="79" t="s">
        <v>176</v>
      </c>
      <c r="AS44" s="79">
        <v>0</v>
      </c>
      <c r="AT44" s="79">
        <v>0</v>
      </c>
      <c r="AU44" s="79"/>
      <c r="AV44" s="79"/>
      <c r="AW44" s="79"/>
      <c r="AX44" s="79"/>
      <c r="AY44" s="79"/>
      <c r="AZ44" s="79"/>
      <c r="BA44" s="79"/>
      <c r="BB44" s="79"/>
      <c r="BC44">
        <v>1</v>
      </c>
      <c r="BD44" s="78" t="str">
        <f>REPLACE(INDEX(GroupVertices[Group],MATCH(Edges[[#This Row],[Vertex 1]],GroupVertices[Vertex],0)),1,1,"")</f>
        <v>5</v>
      </c>
      <c r="BE44" s="78" t="str">
        <f>REPLACE(INDEX(GroupVertices[Group],MATCH(Edges[[#This Row],[Vertex 2]],GroupVertices[Vertex],0)),1,1,"")</f>
        <v>5</v>
      </c>
      <c r="BF44" s="48">
        <v>1</v>
      </c>
      <c r="BG44" s="49">
        <v>2.9411764705882355</v>
      </c>
      <c r="BH44" s="48">
        <v>0</v>
      </c>
      <c r="BI44" s="49">
        <v>0</v>
      </c>
      <c r="BJ44" s="48">
        <v>0</v>
      </c>
      <c r="BK44" s="49">
        <v>0</v>
      </c>
      <c r="BL44" s="48">
        <v>33</v>
      </c>
      <c r="BM44" s="49">
        <v>97.05882352941177</v>
      </c>
      <c r="BN44" s="48">
        <v>34</v>
      </c>
    </row>
    <row r="45" spans="1:66" ht="15">
      <c r="A45" s="64" t="s">
        <v>244</v>
      </c>
      <c r="B45" s="64" t="s">
        <v>243</v>
      </c>
      <c r="C45" s="65" t="s">
        <v>2867</v>
      </c>
      <c r="D45" s="66">
        <v>3</v>
      </c>
      <c r="E45" s="67" t="s">
        <v>132</v>
      </c>
      <c r="F45" s="68">
        <v>32</v>
      </c>
      <c r="G45" s="65"/>
      <c r="H45" s="69"/>
      <c r="I45" s="70"/>
      <c r="J45" s="70"/>
      <c r="K45" s="34" t="s">
        <v>65</v>
      </c>
      <c r="L45" s="77">
        <v>45</v>
      </c>
      <c r="M45" s="77"/>
      <c r="N45" s="72"/>
      <c r="O45" s="79" t="s">
        <v>350</v>
      </c>
      <c r="P45" s="81">
        <v>43692.71481481481</v>
      </c>
      <c r="Q45" s="79" t="s">
        <v>364</v>
      </c>
      <c r="R45" s="79"/>
      <c r="S45" s="79"/>
      <c r="T45" s="79"/>
      <c r="U45" s="79"/>
      <c r="V45" s="82" t="s">
        <v>578</v>
      </c>
      <c r="W45" s="81">
        <v>43692.71481481481</v>
      </c>
      <c r="X45" s="85">
        <v>43692</v>
      </c>
      <c r="Y45" s="87" t="s">
        <v>662</v>
      </c>
      <c r="Z45" s="82" t="s">
        <v>778</v>
      </c>
      <c r="AA45" s="79"/>
      <c r="AB45" s="79"/>
      <c r="AC45" s="87" t="s">
        <v>894</v>
      </c>
      <c r="AD45" s="79"/>
      <c r="AE45" s="79" t="b">
        <v>0</v>
      </c>
      <c r="AF45" s="79">
        <v>0</v>
      </c>
      <c r="AG45" s="87" t="s">
        <v>989</v>
      </c>
      <c r="AH45" s="79" t="b">
        <v>0</v>
      </c>
      <c r="AI45" s="79" t="s">
        <v>1000</v>
      </c>
      <c r="AJ45" s="79"/>
      <c r="AK45" s="87" t="s">
        <v>989</v>
      </c>
      <c r="AL45" s="79" t="b">
        <v>0</v>
      </c>
      <c r="AM45" s="79">
        <v>10</v>
      </c>
      <c r="AN45" s="87" t="s">
        <v>892</v>
      </c>
      <c r="AO45" s="79" t="s">
        <v>1001</v>
      </c>
      <c r="AP45" s="79" t="b">
        <v>0</v>
      </c>
      <c r="AQ45" s="87" t="s">
        <v>892</v>
      </c>
      <c r="AR45" s="79" t="s">
        <v>176</v>
      </c>
      <c r="AS45" s="79">
        <v>0</v>
      </c>
      <c r="AT45" s="79">
        <v>0</v>
      </c>
      <c r="AU45" s="79"/>
      <c r="AV45" s="79"/>
      <c r="AW45" s="79"/>
      <c r="AX45" s="79"/>
      <c r="AY45" s="79"/>
      <c r="AZ45" s="79"/>
      <c r="BA45" s="79"/>
      <c r="BB45" s="79"/>
      <c r="BC45">
        <v>1</v>
      </c>
      <c r="BD45" s="78" t="str">
        <f>REPLACE(INDEX(GroupVertices[Group],MATCH(Edges[[#This Row],[Vertex 1]],GroupVertices[Vertex],0)),1,1,"")</f>
        <v>5</v>
      </c>
      <c r="BE45" s="78" t="str">
        <f>REPLACE(INDEX(GroupVertices[Group],MATCH(Edges[[#This Row],[Vertex 2]],GroupVertices[Vertex],0)),1,1,"")</f>
        <v>5</v>
      </c>
      <c r="BF45" s="48">
        <v>1</v>
      </c>
      <c r="BG45" s="49">
        <v>2.9411764705882355</v>
      </c>
      <c r="BH45" s="48">
        <v>0</v>
      </c>
      <c r="BI45" s="49">
        <v>0</v>
      </c>
      <c r="BJ45" s="48">
        <v>0</v>
      </c>
      <c r="BK45" s="49">
        <v>0</v>
      </c>
      <c r="BL45" s="48">
        <v>33</v>
      </c>
      <c r="BM45" s="49">
        <v>97.05882352941177</v>
      </c>
      <c r="BN45" s="48">
        <v>34</v>
      </c>
    </row>
    <row r="46" spans="1:66" ht="15">
      <c r="A46" s="64" t="s">
        <v>245</v>
      </c>
      <c r="B46" s="64" t="s">
        <v>323</v>
      </c>
      <c r="C46" s="65" t="s">
        <v>2867</v>
      </c>
      <c r="D46" s="66">
        <v>3</v>
      </c>
      <c r="E46" s="67" t="s">
        <v>132</v>
      </c>
      <c r="F46" s="68">
        <v>32</v>
      </c>
      <c r="G46" s="65"/>
      <c r="H46" s="69"/>
      <c r="I46" s="70"/>
      <c r="J46" s="70"/>
      <c r="K46" s="34" t="s">
        <v>65</v>
      </c>
      <c r="L46" s="77">
        <v>46</v>
      </c>
      <c r="M46" s="77"/>
      <c r="N46" s="72"/>
      <c r="O46" s="79" t="s">
        <v>351</v>
      </c>
      <c r="P46" s="81">
        <v>43692.6252662037</v>
      </c>
      <c r="Q46" s="79" t="s">
        <v>366</v>
      </c>
      <c r="R46" s="82" t="s">
        <v>419</v>
      </c>
      <c r="S46" s="79" t="s">
        <v>458</v>
      </c>
      <c r="T46" s="79" t="s">
        <v>492</v>
      </c>
      <c r="U46" s="79"/>
      <c r="V46" s="82" t="s">
        <v>579</v>
      </c>
      <c r="W46" s="81">
        <v>43692.6252662037</v>
      </c>
      <c r="X46" s="85">
        <v>43692</v>
      </c>
      <c r="Y46" s="87" t="s">
        <v>663</v>
      </c>
      <c r="Z46" s="82" t="s">
        <v>779</v>
      </c>
      <c r="AA46" s="79"/>
      <c r="AB46" s="79"/>
      <c r="AC46" s="87" t="s">
        <v>895</v>
      </c>
      <c r="AD46" s="79"/>
      <c r="AE46" s="79" t="b">
        <v>0</v>
      </c>
      <c r="AF46" s="79">
        <v>6</v>
      </c>
      <c r="AG46" s="87" t="s">
        <v>989</v>
      </c>
      <c r="AH46" s="79" t="b">
        <v>0</v>
      </c>
      <c r="AI46" s="79" t="s">
        <v>1000</v>
      </c>
      <c r="AJ46" s="79"/>
      <c r="AK46" s="87" t="s">
        <v>989</v>
      </c>
      <c r="AL46" s="79" t="b">
        <v>0</v>
      </c>
      <c r="AM46" s="79">
        <v>1</v>
      </c>
      <c r="AN46" s="87" t="s">
        <v>989</v>
      </c>
      <c r="AO46" s="79" t="s">
        <v>1006</v>
      </c>
      <c r="AP46" s="79" t="b">
        <v>0</v>
      </c>
      <c r="AQ46" s="87" t="s">
        <v>895</v>
      </c>
      <c r="AR46" s="79" t="s">
        <v>176</v>
      </c>
      <c r="AS46" s="79">
        <v>0</v>
      </c>
      <c r="AT46" s="79">
        <v>0</v>
      </c>
      <c r="AU46" s="79"/>
      <c r="AV46" s="79"/>
      <c r="AW46" s="79"/>
      <c r="AX46" s="79"/>
      <c r="AY46" s="79"/>
      <c r="AZ46" s="79"/>
      <c r="BA46" s="79"/>
      <c r="BB46" s="79"/>
      <c r="BC46">
        <v>1</v>
      </c>
      <c r="BD46" s="78" t="str">
        <f>REPLACE(INDEX(GroupVertices[Group],MATCH(Edges[[#This Row],[Vertex 1]],GroupVertices[Vertex],0)),1,1,"")</f>
        <v>4</v>
      </c>
      <c r="BE46" s="78" t="str">
        <f>REPLACE(INDEX(GroupVertices[Group],MATCH(Edges[[#This Row],[Vertex 2]],GroupVertices[Vertex],0)),1,1,"")</f>
        <v>4</v>
      </c>
      <c r="BF46" s="48"/>
      <c r="BG46" s="49"/>
      <c r="BH46" s="48"/>
      <c r="BI46" s="49"/>
      <c r="BJ46" s="48"/>
      <c r="BK46" s="49"/>
      <c r="BL46" s="48"/>
      <c r="BM46" s="49"/>
      <c r="BN46" s="48"/>
    </row>
    <row r="47" spans="1:66" ht="15">
      <c r="A47" s="64" t="s">
        <v>245</v>
      </c>
      <c r="B47" s="64" t="s">
        <v>246</v>
      </c>
      <c r="C47" s="65" t="s">
        <v>2867</v>
      </c>
      <c r="D47" s="66">
        <v>3</v>
      </c>
      <c r="E47" s="67" t="s">
        <v>132</v>
      </c>
      <c r="F47" s="68">
        <v>32</v>
      </c>
      <c r="G47" s="65"/>
      <c r="H47" s="69"/>
      <c r="I47" s="70"/>
      <c r="J47" s="70"/>
      <c r="K47" s="34" t="s">
        <v>66</v>
      </c>
      <c r="L47" s="77">
        <v>47</v>
      </c>
      <c r="M47" s="77"/>
      <c r="N47" s="72"/>
      <c r="O47" s="79" t="s">
        <v>351</v>
      </c>
      <c r="P47" s="81">
        <v>43692.6252662037</v>
      </c>
      <c r="Q47" s="79" t="s">
        <v>366</v>
      </c>
      <c r="R47" s="82" t="s">
        <v>419</v>
      </c>
      <c r="S47" s="79" t="s">
        <v>458</v>
      </c>
      <c r="T47" s="79" t="s">
        <v>492</v>
      </c>
      <c r="U47" s="79"/>
      <c r="V47" s="82" t="s">
        <v>579</v>
      </c>
      <c r="W47" s="81">
        <v>43692.6252662037</v>
      </c>
      <c r="X47" s="85">
        <v>43692</v>
      </c>
      <c r="Y47" s="87" t="s">
        <v>663</v>
      </c>
      <c r="Z47" s="82" t="s">
        <v>779</v>
      </c>
      <c r="AA47" s="79"/>
      <c r="AB47" s="79"/>
      <c r="AC47" s="87" t="s">
        <v>895</v>
      </c>
      <c r="AD47" s="79"/>
      <c r="AE47" s="79" t="b">
        <v>0</v>
      </c>
      <c r="AF47" s="79">
        <v>6</v>
      </c>
      <c r="AG47" s="87" t="s">
        <v>989</v>
      </c>
      <c r="AH47" s="79" t="b">
        <v>0</v>
      </c>
      <c r="AI47" s="79" t="s">
        <v>1000</v>
      </c>
      <c r="AJ47" s="79"/>
      <c r="AK47" s="87" t="s">
        <v>989</v>
      </c>
      <c r="AL47" s="79" t="b">
        <v>0</v>
      </c>
      <c r="AM47" s="79">
        <v>1</v>
      </c>
      <c r="AN47" s="87" t="s">
        <v>989</v>
      </c>
      <c r="AO47" s="79" t="s">
        <v>1006</v>
      </c>
      <c r="AP47" s="79" t="b">
        <v>0</v>
      </c>
      <c r="AQ47" s="87" t="s">
        <v>895</v>
      </c>
      <c r="AR47" s="79" t="s">
        <v>176</v>
      </c>
      <c r="AS47" s="79">
        <v>0</v>
      </c>
      <c r="AT47" s="79">
        <v>0</v>
      </c>
      <c r="AU47" s="79"/>
      <c r="AV47" s="79"/>
      <c r="AW47" s="79"/>
      <c r="AX47" s="79"/>
      <c r="AY47" s="79"/>
      <c r="AZ47" s="79"/>
      <c r="BA47" s="79"/>
      <c r="BB47" s="79"/>
      <c r="BC47">
        <v>1</v>
      </c>
      <c r="BD47" s="78" t="str">
        <f>REPLACE(INDEX(GroupVertices[Group],MATCH(Edges[[#This Row],[Vertex 1]],GroupVertices[Vertex],0)),1,1,"")</f>
        <v>4</v>
      </c>
      <c r="BE47" s="78" t="str">
        <f>REPLACE(INDEX(GroupVertices[Group],MATCH(Edges[[#This Row],[Vertex 2]],GroupVertices[Vertex],0)),1,1,"")</f>
        <v>4</v>
      </c>
      <c r="BF47" s="48">
        <v>3</v>
      </c>
      <c r="BG47" s="49">
        <v>9.090909090909092</v>
      </c>
      <c r="BH47" s="48">
        <v>0</v>
      </c>
      <c r="BI47" s="49">
        <v>0</v>
      </c>
      <c r="BJ47" s="48">
        <v>0</v>
      </c>
      <c r="BK47" s="49">
        <v>0</v>
      </c>
      <c r="BL47" s="48">
        <v>30</v>
      </c>
      <c r="BM47" s="49">
        <v>90.9090909090909</v>
      </c>
      <c r="BN47" s="48">
        <v>33</v>
      </c>
    </row>
    <row r="48" spans="1:66" ht="15">
      <c r="A48" s="64" t="s">
        <v>246</v>
      </c>
      <c r="B48" s="64" t="s">
        <v>245</v>
      </c>
      <c r="C48" s="65" t="s">
        <v>2867</v>
      </c>
      <c r="D48" s="66">
        <v>3</v>
      </c>
      <c r="E48" s="67" t="s">
        <v>132</v>
      </c>
      <c r="F48" s="68">
        <v>32</v>
      </c>
      <c r="G48" s="65"/>
      <c r="H48" s="69"/>
      <c r="I48" s="70"/>
      <c r="J48" s="70"/>
      <c r="K48" s="34" t="s">
        <v>66</v>
      </c>
      <c r="L48" s="77">
        <v>48</v>
      </c>
      <c r="M48" s="77"/>
      <c r="N48" s="72"/>
      <c r="O48" s="79" t="s">
        <v>350</v>
      </c>
      <c r="P48" s="81">
        <v>43692.821597222224</v>
      </c>
      <c r="Q48" s="79" t="s">
        <v>366</v>
      </c>
      <c r="R48" s="79"/>
      <c r="S48" s="79"/>
      <c r="T48" s="79"/>
      <c r="U48" s="79"/>
      <c r="V48" s="82" t="s">
        <v>580</v>
      </c>
      <c r="W48" s="81">
        <v>43692.821597222224</v>
      </c>
      <c r="X48" s="85">
        <v>43692</v>
      </c>
      <c r="Y48" s="87" t="s">
        <v>664</v>
      </c>
      <c r="Z48" s="82" t="s">
        <v>780</v>
      </c>
      <c r="AA48" s="79"/>
      <c r="AB48" s="79"/>
      <c r="AC48" s="87" t="s">
        <v>896</v>
      </c>
      <c r="AD48" s="79"/>
      <c r="AE48" s="79" t="b">
        <v>0</v>
      </c>
      <c r="AF48" s="79">
        <v>0</v>
      </c>
      <c r="AG48" s="87" t="s">
        <v>989</v>
      </c>
      <c r="AH48" s="79" t="b">
        <v>0</v>
      </c>
      <c r="AI48" s="79" t="s">
        <v>1000</v>
      </c>
      <c r="AJ48" s="79"/>
      <c r="AK48" s="87" t="s">
        <v>989</v>
      </c>
      <c r="AL48" s="79" t="b">
        <v>0</v>
      </c>
      <c r="AM48" s="79">
        <v>1</v>
      </c>
      <c r="AN48" s="87" t="s">
        <v>895</v>
      </c>
      <c r="AO48" s="79" t="s">
        <v>1005</v>
      </c>
      <c r="AP48" s="79" t="b">
        <v>0</v>
      </c>
      <c r="AQ48" s="87" t="s">
        <v>895</v>
      </c>
      <c r="AR48" s="79" t="s">
        <v>176</v>
      </c>
      <c r="AS48" s="79">
        <v>0</v>
      </c>
      <c r="AT48" s="79">
        <v>0</v>
      </c>
      <c r="AU48" s="79"/>
      <c r="AV48" s="79"/>
      <c r="AW48" s="79"/>
      <c r="AX48" s="79"/>
      <c r="AY48" s="79"/>
      <c r="AZ48" s="79"/>
      <c r="BA48" s="79"/>
      <c r="BB48" s="79"/>
      <c r="BC48">
        <v>1</v>
      </c>
      <c r="BD48" s="78" t="str">
        <f>REPLACE(INDEX(GroupVertices[Group],MATCH(Edges[[#This Row],[Vertex 1]],GroupVertices[Vertex],0)),1,1,"")</f>
        <v>4</v>
      </c>
      <c r="BE48" s="78" t="str">
        <f>REPLACE(INDEX(GroupVertices[Group],MATCH(Edges[[#This Row],[Vertex 2]],GroupVertices[Vertex],0)),1,1,"")</f>
        <v>4</v>
      </c>
      <c r="BF48" s="48"/>
      <c r="BG48" s="49"/>
      <c r="BH48" s="48"/>
      <c r="BI48" s="49"/>
      <c r="BJ48" s="48"/>
      <c r="BK48" s="49"/>
      <c r="BL48" s="48"/>
      <c r="BM48" s="49"/>
      <c r="BN48" s="48"/>
    </row>
    <row r="49" spans="1:66" ht="15">
      <c r="A49" s="64" t="s">
        <v>246</v>
      </c>
      <c r="B49" s="64" t="s">
        <v>245</v>
      </c>
      <c r="C49" s="65" t="s">
        <v>2867</v>
      </c>
      <c r="D49" s="66">
        <v>3</v>
      </c>
      <c r="E49" s="67" t="s">
        <v>132</v>
      </c>
      <c r="F49" s="68">
        <v>32</v>
      </c>
      <c r="G49" s="65"/>
      <c r="H49" s="69"/>
      <c r="I49" s="70"/>
      <c r="J49" s="70"/>
      <c r="K49" s="34" t="s">
        <v>66</v>
      </c>
      <c r="L49" s="77">
        <v>49</v>
      </c>
      <c r="M49" s="77"/>
      <c r="N49" s="72"/>
      <c r="O49" s="79" t="s">
        <v>351</v>
      </c>
      <c r="P49" s="81">
        <v>43692.821597222224</v>
      </c>
      <c r="Q49" s="79" t="s">
        <v>366</v>
      </c>
      <c r="R49" s="79"/>
      <c r="S49" s="79"/>
      <c r="T49" s="79"/>
      <c r="U49" s="79"/>
      <c r="V49" s="82" t="s">
        <v>580</v>
      </c>
      <c r="W49" s="81">
        <v>43692.821597222224</v>
      </c>
      <c r="X49" s="85">
        <v>43692</v>
      </c>
      <c r="Y49" s="87" t="s">
        <v>664</v>
      </c>
      <c r="Z49" s="82" t="s">
        <v>780</v>
      </c>
      <c r="AA49" s="79"/>
      <c r="AB49" s="79"/>
      <c r="AC49" s="87" t="s">
        <v>896</v>
      </c>
      <c r="AD49" s="79"/>
      <c r="AE49" s="79" t="b">
        <v>0</v>
      </c>
      <c r="AF49" s="79">
        <v>0</v>
      </c>
      <c r="AG49" s="87" t="s">
        <v>989</v>
      </c>
      <c r="AH49" s="79" t="b">
        <v>0</v>
      </c>
      <c r="AI49" s="79" t="s">
        <v>1000</v>
      </c>
      <c r="AJ49" s="79"/>
      <c r="AK49" s="87" t="s">
        <v>989</v>
      </c>
      <c r="AL49" s="79" t="b">
        <v>0</v>
      </c>
      <c r="AM49" s="79">
        <v>1</v>
      </c>
      <c r="AN49" s="87" t="s">
        <v>895</v>
      </c>
      <c r="AO49" s="79" t="s">
        <v>1005</v>
      </c>
      <c r="AP49" s="79" t="b">
        <v>0</v>
      </c>
      <c r="AQ49" s="87" t="s">
        <v>895</v>
      </c>
      <c r="AR49" s="79" t="s">
        <v>176</v>
      </c>
      <c r="AS49" s="79">
        <v>0</v>
      </c>
      <c r="AT49" s="79">
        <v>0</v>
      </c>
      <c r="AU49" s="79"/>
      <c r="AV49" s="79"/>
      <c r="AW49" s="79"/>
      <c r="AX49" s="79"/>
      <c r="AY49" s="79"/>
      <c r="AZ49" s="79"/>
      <c r="BA49" s="79"/>
      <c r="BB49" s="79"/>
      <c r="BC49">
        <v>1</v>
      </c>
      <c r="BD49" s="78" t="str">
        <f>REPLACE(INDEX(GroupVertices[Group],MATCH(Edges[[#This Row],[Vertex 1]],GroupVertices[Vertex],0)),1,1,"")</f>
        <v>4</v>
      </c>
      <c r="BE49" s="78" t="str">
        <f>REPLACE(INDEX(GroupVertices[Group],MATCH(Edges[[#This Row],[Vertex 2]],GroupVertices[Vertex],0)),1,1,"")</f>
        <v>4</v>
      </c>
      <c r="BF49" s="48">
        <v>3</v>
      </c>
      <c r="BG49" s="49">
        <v>9.090909090909092</v>
      </c>
      <c r="BH49" s="48">
        <v>0</v>
      </c>
      <c r="BI49" s="49">
        <v>0</v>
      </c>
      <c r="BJ49" s="48">
        <v>0</v>
      </c>
      <c r="BK49" s="49">
        <v>0</v>
      </c>
      <c r="BL49" s="48">
        <v>30</v>
      </c>
      <c r="BM49" s="49">
        <v>90.9090909090909</v>
      </c>
      <c r="BN49" s="48">
        <v>33</v>
      </c>
    </row>
    <row r="50" spans="1:66" ht="15">
      <c r="A50" s="64" t="s">
        <v>247</v>
      </c>
      <c r="B50" s="64" t="s">
        <v>247</v>
      </c>
      <c r="C50" s="65" t="s">
        <v>2867</v>
      </c>
      <c r="D50" s="66">
        <v>3</v>
      </c>
      <c r="E50" s="67" t="s">
        <v>132</v>
      </c>
      <c r="F50" s="68">
        <v>32</v>
      </c>
      <c r="G50" s="65"/>
      <c r="H50" s="69"/>
      <c r="I50" s="70"/>
      <c r="J50" s="70"/>
      <c r="K50" s="34" t="s">
        <v>65</v>
      </c>
      <c r="L50" s="77">
        <v>50</v>
      </c>
      <c r="M50" s="77"/>
      <c r="N50" s="72"/>
      <c r="O50" s="79" t="s">
        <v>176</v>
      </c>
      <c r="P50" s="81">
        <v>43692.875914351855</v>
      </c>
      <c r="Q50" s="79" t="s">
        <v>367</v>
      </c>
      <c r="R50" s="82" t="s">
        <v>420</v>
      </c>
      <c r="S50" s="79" t="s">
        <v>459</v>
      </c>
      <c r="T50" s="79"/>
      <c r="U50" s="82" t="s">
        <v>524</v>
      </c>
      <c r="V50" s="82" t="s">
        <v>524</v>
      </c>
      <c r="W50" s="81">
        <v>43692.875914351855</v>
      </c>
      <c r="X50" s="85">
        <v>43692</v>
      </c>
      <c r="Y50" s="87" t="s">
        <v>665</v>
      </c>
      <c r="Z50" s="82" t="s">
        <v>781</v>
      </c>
      <c r="AA50" s="79"/>
      <c r="AB50" s="79"/>
      <c r="AC50" s="87" t="s">
        <v>897</v>
      </c>
      <c r="AD50" s="79"/>
      <c r="AE50" s="79" t="b">
        <v>0</v>
      </c>
      <c r="AF50" s="79">
        <v>0</v>
      </c>
      <c r="AG50" s="87" t="s">
        <v>989</v>
      </c>
      <c r="AH50" s="79" t="b">
        <v>0</v>
      </c>
      <c r="AI50" s="79" t="s">
        <v>1000</v>
      </c>
      <c r="AJ50" s="79"/>
      <c r="AK50" s="87" t="s">
        <v>989</v>
      </c>
      <c r="AL50" s="79" t="b">
        <v>0</v>
      </c>
      <c r="AM50" s="79">
        <v>0</v>
      </c>
      <c r="AN50" s="87" t="s">
        <v>989</v>
      </c>
      <c r="AO50" s="79" t="s">
        <v>1006</v>
      </c>
      <c r="AP50" s="79" t="b">
        <v>0</v>
      </c>
      <c r="AQ50" s="87" t="s">
        <v>897</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8">
        <v>2</v>
      </c>
      <c r="BG50" s="49">
        <v>5.555555555555555</v>
      </c>
      <c r="BH50" s="48">
        <v>1</v>
      </c>
      <c r="BI50" s="49">
        <v>2.7777777777777777</v>
      </c>
      <c r="BJ50" s="48">
        <v>0</v>
      </c>
      <c r="BK50" s="49">
        <v>0</v>
      </c>
      <c r="BL50" s="48">
        <v>33</v>
      </c>
      <c r="BM50" s="49">
        <v>91.66666666666667</v>
      </c>
      <c r="BN50" s="48">
        <v>36</v>
      </c>
    </row>
    <row r="51" spans="1:66" ht="15">
      <c r="A51" s="64" t="s">
        <v>248</v>
      </c>
      <c r="B51" s="64" t="s">
        <v>323</v>
      </c>
      <c r="C51" s="65" t="s">
        <v>2867</v>
      </c>
      <c r="D51" s="66">
        <v>3</v>
      </c>
      <c r="E51" s="67" t="s">
        <v>132</v>
      </c>
      <c r="F51" s="68">
        <v>32</v>
      </c>
      <c r="G51" s="65"/>
      <c r="H51" s="69"/>
      <c r="I51" s="70"/>
      <c r="J51" s="70"/>
      <c r="K51" s="34" t="s">
        <v>65</v>
      </c>
      <c r="L51" s="77">
        <v>51</v>
      </c>
      <c r="M51" s="77"/>
      <c r="N51" s="72"/>
      <c r="O51" s="79" t="s">
        <v>351</v>
      </c>
      <c r="P51" s="81">
        <v>43691.786828703705</v>
      </c>
      <c r="Q51" s="79" t="s">
        <v>359</v>
      </c>
      <c r="R51" s="82" t="s">
        <v>421</v>
      </c>
      <c r="S51" s="79" t="s">
        <v>458</v>
      </c>
      <c r="T51" s="79"/>
      <c r="U51" s="79"/>
      <c r="V51" s="82" t="s">
        <v>581</v>
      </c>
      <c r="W51" s="81">
        <v>43691.786828703705</v>
      </c>
      <c r="X51" s="85">
        <v>43691</v>
      </c>
      <c r="Y51" s="87" t="s">
        <v>666</v>
      </c>
      <c r="Z51" s="82" t="s">
        <v>782</v>
      </c>
      <c r="AA51" s="79"/>
      <c r="AB51" s="79"/>
      <c r="AC51" s="87" t="s">
        <v>898</v>
      </c>
      <c r="AD51" s="79"/>
      <c r="AE51" s="79" t="b">
        <v>0</v>
      </c>
      <c r="AF51" s="79">
        <v>16</v>
      </c>
      <c r="AG51" s="87" t="s">
        <v>989</v>
      </c>
      <c r="AH51" s="79" t="b">
        <v>0</v>
      </c>
      <c r="AI51" s="79" t="s">
        <v>1000</v>
      </c>
      <c r="AJ51" s="79"/>
      <c r="AK51" s="87" t="s">
        <v>989</v>
      </c>
      <c r="AL51" s="79" t="b">
        <v>0</v>
      </c>
      <c r="AM51" s="79">
        <v>6</v>
      </c>
      <c r="AN51" s="87" t="s">
        <v>989</v>
      </c>
      <c r="AO51" s="79" t="s">
        <v>1005</v>
      </c>
      <c r="AP51" s="79" t="b">
        <v>0</v>
      </c>
      <c r="AQ51" s="87" t="s">
        <v>898</v>
      </c>
      <c r="AR51" s="79" t="s">
        <v>176</v>
      </c>
      <c r="AS51" s="79">
        <v>0</v>
      </c>
      <c r="AT51" s="79">
        <v>0</v>
      </c>
      <c r="AU51" s="79"/>
      <c r="AV51" s="79"/>
      <c r="AW51" s="79"/>
      <c r="AX51" s="79"/>
      <c r="AY51" s="79"/>
      <c r="AZ51" s="79"/>
      <c r="BA51" s="79"/>
      <c r="BB51" s="79"/>
      <c r="BC51">
        <v>1</v>
      </c>
      <c r="BD51" s="78" t="str">
        <f>REPLACE(INDEX(GroupVertices[Group],MATCH(Edges[[#This Row],[Vertex 1]],GroupVertices[Vertex],0)),1,1,"")</f>
        <v>4</v>
      </c>
      <c r="BE51" s="78" t="str">
        <f>REPLACE(INDEX(GroupVertices[Group],MATCH(Edges[[#This Row],[Vertex 2]],GroupVertices[Vertex],0)),1,1,"")</f>
        <v>4</v>
      </c>
      <c r="BF51" s="48"/>
      <c r="BG51" s="49"/>
      <c r="BH51" s="48"/>
      <c r="BI51" s="49"/>
      <c r="BJ51" s="48"/>
      <c r="BK51" s="49"/>
      <c r="BL51" s="48"/>
      <c r="BM51" s="49"/>
      <c r="BN51" s="48"/>
    </row>
    <row r="52" spans="1:66" ht="15">
      <c r="A52" s="64" t="s">
        <v>248</v>
      </c>
      <c r="B52" s="64" t="s">
        <v>246</v>
      </c>
      <c r="C52" s="65" t="s">
        <v>2867</v>
      </c>
      <c r="D52" s="66">
        <v>3</v>
      </c>
      <c r="E52" s="67" t="s">
        <v>132</v>
      </c>
      <c r="F52" s="68">
        <v>32</v>
      </c>
      <c r="G52" s="65"/>
      <c r="H52" s="69"/>
      <c r="I52" s="70"/>
      <c r="J52" s="70"/>
      <c r="K52" s="34" t="s">
        <v>66</v>
      </c>
      <c r="L52" s="77">
        <v>52</v>
      </c>
      <c r="M52" s="77"/>
      <c r="N52" s="72"/>
      <c r="O52" s="79" t="s">
        <v>351</v>
      </c>
      <c r="P52" s="81">
        <v>43691.786828703705</v>
      </c>
      <c r="Q52" s="79" t="s">
        <v>359</v>
      </c>
      <c r="R52" s="82" t="s">
        <v>421</v>
      </c>
      <c r="S52" s="79" t="s">
        <v>458</v>
      </c>
      <c r="T52" s="79"/>
      <c r="U52" s="79"/>
      <c r="V52" s="82" t="s">
        <v>581</v>
      </c>
      <c r="W52" s="81">
        <v>43691.786828703705</v>
      </c>
      <c r="X52" s="85">
        <v>43691</v>
      </c>
      <c r="Y52" s="87" t="s">
        <v>666</v>
      </c>
      <c r="Z52" s="82" t="s">
        <v>782</v>
      </c>
      <c r="AA52" s="79"/>
      <c r="AB52" s="79"/>
      <c r="AC52" s="87" t="s">
        <v>898</v>
      </c>
      <c r="AD52" s="79"/>
      <c r="AE52" s="79" t="b">
        <v>0</v>
      </c>
      <c r="AF52" s="79">
        <v>16</v>
      </c>
      <c r="AG52" s="87" t="s">
        <v>989</v>
      </c>
      <c r="AH52" s="79" t="b">
        <v>0</v>
      </c>
      <c r="AI52" s="79" t="s">
        <v>1000</v>
      </c>
      <c r="AJ52" s="79"/>
      <c r="AK52" s="87" t="s">
        <v>989</v>
      </c>
      <c r="AL52" s="79" t="b">
        <v>0</v>
      </c>
      <c r="AM52" s="79">
        <v>6</v>
      </c>
      <c r="AN52" s="87" t="s">
        <v>989</v>
      </c>
      <c r="AO52" s="79" t="s">
        <v>1005</v>
      </c>
      <c r="AP52" s="79" t="b">
        <v>0</v>
      </c>
      <c r="AQ52" s="87" t="s">
        <v>898</v>
      </c>
      <c r="AR52" s="79" t="s">
        <v>176</v>
      </c>
      <c r="AS52" s="79">
        <v>0</v>
      </c>
      <c r="AT52" s="79">
        <v>0</v>
      </c>
      <c r="AU52" s="79"/>
      <c r="AV52" s="79"/>
      <c r="AW52" s="79"/>
      <c r="AX52" s="79"/>
      <c r="AY52" s="79"/>
      <c r="AZ52" s="79"/>
      <c r="BA52" s="79"/>
      <c r="BB52" s="79"/>
      <c r="BC52">
        <v>1</v>
      </c>
      <c r="BD52" s="78" t="str">
        <f>REPLACE(INDEX(GroupVertices[Group],MATCH(Edges[[#This Row],[Vertex 1]],GroupVertices[Vertex],0)),1,1,"")</f>
        <v>4</v>
      </c>
      <c r="BE52" s="78" t="str">
        <f>REPLACE(INDEX(GroupVertices[Group],MATCH(Edges[[#This Row],[Vertex 2]],GroupVertices[Vertex],0)),1,1,"")</f>
        <v>4</v>
      </c>
      <c r="BF52" s="48">
        <v>1</v>
      </c>
      <c r="BG52" s="49">
        <v>4.166666666666667</v>
      </c>
      <c r="BH52" s="48">
        <v>0</v>
      </c>
      <c r="BI52" s="49">
        <v>0</v>
      </c>
      <c r="BJ52" s="48">
        <v>0</v>
      </c>
      <c r="BK52" s="49">
        <v>0</v>
      </c>
      <c r="BL52" s="48">
        <v>23</v>
      </c>
      <c r="BM52" s="49">
        <v>95.83333333333333</v>
      </c>
      <c r="BN52" s="48">
        <v>24</v>
      </c>
    </row>
    <row r="53" spans="1:66" ht="15">
      <c r="A53" s="64" t="s">
        <v>246</v>
      </c>
      <c r="B53" s="64" t="s">
        <v>248</v>
      </c>
      <c r="C53" s="65" t="s">
        <v>2867</v>
      </c>
      <c r="D53" s="66">
        <v>3</v>
      </c>
      <c r="E53" s="67" t="s">
        <v>132</v>
      </c>
      <c r="F53" s="68">
        <v>32</v>
      </c>
      <c r="G53" s="65"/>
      <c r="H53" s="69"/>
      <c r="I53" s="70"/>
      <c r="J53" s="70"/>
      <c r="K53" s="34" t="s">
        <v>66</v>
      </c>
      <c r="L53" s="77">
        <v>53</v>
      </c>
      <c r="M53" s="77"/>
      <c r="N53" s="72"/>
      <c r="O53" s="79" t="s">
        <v>350</v>
      </c>
      <c r="P53" s="81">
        <v>43691.844189814816</v>
      </c>
      <c r="Q53" s="79" t="s">
        <v>359</v>
      </c>
      <c r="R53" s="79"/>
      <c r="S53" s="79"/>
      <c r="T53" s="79"/>
      <c r="U53" s="79"/>
      <c r="V53" s="82" t="s">
        <v>580</v>
      </c>
      <c r="W53" s="81">
        <v>43691.844189814816</v>
      </c>
      <c r="X53" s="85">
        <v>43691</v>
      </c>
      <c r="Y53" s="87" t="s">
        <v>667</v>
      </c>
      <c r="Z53" s="82" t="s">
        <v>783</v>
      </c>
      <c r="AA53" s="79"/>
      <c r="AB53" s="79"/>
      <c r="AC53" s="87" t="s">
        <v>899</v>
      </c>
      <c r="AD53" s="79"/>
      <c r="AE53" s="79" t="b">
        <v>0</v>
      </c>
      <c r="AF53" s="79">
        <v>0</v>
      </c>
      <c r="AG53" s="87" t="s">
        <v>989</v>
      </c>
      <c r="AH53" s="79" t="b">
        <v>0</v>
      </c>
      <c r="AI53" s="79" t="s">
        <v>1000</v>
      </c>
      <c r="AJ53" s="79"/>
      <c r="AK53" s="87" t="s">
        <v>989</v>
      </c>
      <c r="AL53" s="79" t="b">
        <v>0</v>
      </c>
      <c r="AM53" s="79">
        <v>6</v>
      </c>
      <c r="AN53" s="87" t="s">
        <v>898</v>
      </c>
      <c r="AO53" s="79" t="s">
        <v>1005</v>
      </c>
      <c r="AP53" s="79" t="b">
        <v>0</v>
      </c>
      <c r="AQ53" s="87" t="s">
        <v>898</v>
      </c>
      <c r="AR53" s="79" t="s">
        <v>176</v>
      </c>
      <c r="AS53" s="79">
        <v>0</v>
      </c>
      <c r="AT53" s="79">
        <v>0</v>
      </c>
      <c r="AU53" s="79"/>
      <c r="AV53" s="79"/>
      <c r="AW53" s="79"/>
      <c r="AX53" s="79"/>
      <c r="AY53" s="79"/>
      <c r="AZ53" s="79"/>
      <c r="BA53" s="79"/>
      <c r="BB53" s="79"/>
      <c r="BC53">
        <v>1</v>
      </c>
      <c r="BD53" s="78" t="str">
        <f>REPLACE(INDEX(GroupVertices[Group],MATCH(Edges[[#This Row],[Vertex 1]],GroupVertices[Vertex],0)),1,1,"")</f>
        <v>4</v>
      </c>
      <c r="BE53" s="78" t="str">
        <f>REPLACE(INDEX(GroupVertices[Group],MATCH(Edges[[#This Row],[Vertex 2]],GroupVertices[Vertex],0)),1,1,"")</f>
        <v>4</v>
      </c>
      <c r="BF53" s="48"/>
      <c r="BG53" s="49"/>
      <c r="BH53" s="48"/>
      <c r="BI53" s="49"/>
      <c r="BJ53" s="48"/>
      <c r="BK53" s="49"/>
      <c r="BL53" s="48"/>
      <c r="BM53" s="49"/>
      <c r="BN53" s="48"/>
    </row>
    <row r="54" spans="1:66" ht="15">
      <c r="A54" s="64" t="s">
        <v>249</v>
      </c>
      <c r="B54" s="64" t="s">
        <v>248</v>
      </c>
      <c r="C54" s="65" t="s">
        <v>2867</v>
      </c>
      <c r="D54" s="66">
        <v>3</v>
      </c>
      <c r="E54" s="67" t="s">
        <v>132</v>
      </c>
      <c r="F54" s="68">
        <v>32</v>
      </c>
      <c r="G54" s="65"/>
      <c r="H54" s="69"/>
      <c r="I54" s="70"/>
      <c r="J54" s="70"/>
      <c r="K54" s="34" t="s">
        <v>65</v>
      </c>
      <c r="L54" s="77">
        <v>54</v>
      </c>
      <c r="M54" s="77"/>
      <c r="N54" s="72"/>
      <c r="O54" s="79" t="s">
        <v>350</v>
      </c>
      <c r="P54" s="81">
        <v>43692.94474537037</v>
      </c>
      <c r="Q54" s="79" t="s">
        <v>359</v>
      </c>
      <c r="R54" s="79"/>
      <c r="S54" s="79"/>
      <c r="T54" s="79"/>
      <c r="U54" s="79"/>
      <c r="V54" s="82" t="s">
        <v>582</v>
      </c>
      <c r="W54" s="81">
        <v>43692.94474537037</v>
      </c>
      <c r="X54" s="85">
        <v>43692</v>
      </c>
      <c r="Y54" s="87" t="s">
        <v>668</v>
      </c>
      <c r="Z54" s="82" t="s">
        <v>784</v>
      </c>
      <c r="AA54" s="79"/>
      <c r="AB54" s="79"/>
      <c r="AC54" s="87" t="s">
        <v>900</v>
      </c>
      <c r="AD54" s="79"/>
      <c r="AE54" s="79" t="b">
        <v>0</v>
      </c>
      <c r="AF54" s="79">
        <v>0</v>
      </c>
      <c r="AG54" s="87" t="s">
        <v>989</v>
      </c>
      <c r="AH54" s="79" t="b">
        <v>0</v>
      </c>
      <c r="AI54" s="79" t="s">
        <v>1000</v>
      </c>
      <c r="AJ54" s="79"/>
      <c r="AK54" s="87" t="s">
        <v>989</v>
      </c>
      <c r="AL54" s="79" t="b">
        <v>0</v>
      </c>
      <c r="AM54" s="79">
        <v>6</v>
      </c>
      <c r="AN54" s="87" t="s">
        <v>898</v>
      </c>
      <c r="AO54" s="79" t="s">
        <v>1001</v>
      </c>
      <c r="AP54" s="79" t="b">
        <v>0</v>
      </c>
      <c r="AQ54" s="87" t="s">
        <v>898</v>
      </c>
      <c r="AR54" s="79" t="s">
        <v>176</v>
      </c>
      <c r="AS54" s="79">
        <v>0</v>
      </c>
      <c r="AT54" s="79">
        <v>0</v>
      </c>
      <c r="AU54" s="79"/>
      <c r="AV54" s="79"/>
      <c r="AW54" s="79"/>
      <c r="AX54" s="79"/>
      <c r="AY54" s="79"/>
      <c r="AZ54" s="79"/>
      <c r="BA54" s="79"/>
      <c r="BB54" s="79"/>
      <c r="BC54">
        <v>1</v>
      </c>
      <c r="BD54" s="78" t="str">
        <f>REPLACE(INDEX(GroupVertices[Group],MATCH(Edges[[#This Row],[Vertex 1]],GroupVertices[Vertex],0)),1,1,"")</f>
        <v>4</v>
      </c>
      <c r="BE54" s="78" t="str">
        <f>REPLACE(INDEX(GroupVertices[Group],MATCH(Edges[[#This Row],[Vertex 2]],GroupVertices[Vertex],0)),1,1,"")</f>
        <v>4</v>
      </c>
      <c r="BF54" s="48"/>
      <c r="BG54" s="49"/>
      <c r="BH54" s="48"/>
      <c r="BI54" s="49"/>
      <c r="BJ54" s="48"/>
      <c r="BK54" s="49"/>
      <c r="BL54" s="48"/>
      <c r="BM54" s="49"/>
      <c r="BN54" s="48"/>
    </row>
    <row r="55" spans="1:66" ht="15">
      <c r="A55" s="64" t="s">
        <v>246</v>
      </c>
      <c r="B55" s="64" t="s">
        <v>323</v>
      </c>
      <c r="C55" s="65" t="s">
        <v>2868</v>
      </c>
      <c r="D55" s="66">
        <v>3</v>
      </c>
      <c r="E55" s="67" t="s">
        <v>136</v>
      </c>
      <c r="F55" s="68">
        <v>6</v>
      </c>
      <c r="G55" s="65"/>
      <c r="H55" s="69"/>
      <c r="I55" s="70"/>
      <c r="J55" s="70"/>
      <c r="K55" s="34" t="s">
        <v>65</v>
      </c>
      <c r="L55" s="77">
        <v>55</v>
      </c>
      <c r="M55" s="77"/>
      <c r="N55" s="72"/>
      <c r="O55" s="79" t="s">
        <v>351</v>
      </c>
      <c r="P55" s="81">
        <v>43691.844189814816</v>
      </c>
      <c r="Q55" s="79" t="s">
        <v>359</v>
      </c>
      <c r="R55" s="79"/>
      <c r="S55" s="79"/>
      <c r="T55" s="79"/>
      <c r="U55" s="79"/>
      <c r="V55" s="82" t="s">
        <v>580</v>
      </c>
      <c r="W55" s="81">
        <v>43691.844189814816</v>
      </c>
      <c r="X55" s="85">
        <v>43691</v>
      </c>
      <c r="Y55" s="87" t="s">
        <v>667</v>
      </c>
      <c r="Z55" s="82" t="s">
        <v>783</v>
      </c>
      <c r="AA55" s="79"/>
      <c r="AB55" s="79"/>
      <c r="AC55" s="87" t="s">
        <v>899</v>
      </c>
      <c r="AD55" s="79"/>
      <c r="AE55" s="79" t="b">
        <v>0</v>
      </c>
      <c r="AF55" s="79">
        <v>0</v>
      </c>
      <c r="AG55" s="87" t="s">
        <v>989</v>
      </c>
      <c r="AH55" s="79" t="b">
        <v>0</v>
      </c>
      <c r="AI55" s="79" t="s">
        <v>1000</v>
      </c>
      <c r="AJ55" s="79"/>
      <c r="AK55" s="87" t="s">
        <v>989</v>
      </c>
      <c r="AL55" s="79" t="b">
        <v>0</v>
      </c>
      <c r="AM55" s="79">
        <v>6</v>
      </c>
      <c r="AN55" s="87" t="s">
        <v>898</v>
      </c>
      <c r="AO55" s="79" t="s">
        <v>1005</v>
      </c>
      <c r="AP55" s="79" t="b">
        <v>0</v>
      </c>
      <c r="AQ55" s="87" t="s">
        <v>898</v>
      </c>
      <c r="AR55" s="79" t="s">
        <v>176</v>
      </c>
      <c r="AS55" s="79">
        <v>0</v>
      </c>
      <c r="AT55" s="79">
        <v>0</v>
      </c>
      <c r="AU55" s="79"/>
      <c r="AV55" s="79"/>
      <c r="AW55" s="79"/>
      <c r="AX55" s="79"/>
      <c r="AY55" s="79"/>
      <c r="AZ55" s="79"/>
      <c r="BA55" s="79"/>
      <c r="BB55" s="79"/>
      <c r="BC55">
        <v>2</v>
      </c>
      <c r="BD55" s="78" t="str">
        <f>REPLACE(INDEX(GroupVertices[Group],MATCH(Edges[[#This Row],[Vertex 1]],GroupVertices[Vertex],0)),1,1,"")</f>
        <v>4</v>
      </c>
      <c r="BE55" s="78" t="str">
        <f>REPLACE(INDEX(GroupVertices[Group],MATCH(Edges[[#This Row],[Vertex 2]],GroupVertices[Vertex],0)),1,1,"")</f>
        <v>4</v>
      </c>
      <c r="BF55" s="48">
        <v>1</v>
      </c>
      <c r="BG55" s="49">
        <v>4.166666666666667</v>
      </c>
      <c r="BH55" s="48">
        <v>0</v>
      </c>
      <c r="BI55" s="49">
        <v>0</v>
      </c>
      <c r="BJ55" s="48">
        <v>0</v>
      </c>
      <c r="BK55" s="49">
        <v>0</v>
      </c>
      <c r="BL55" s="48">
        <v>23</v>
      </c>
      <c r="BM55" s="49">
        <v>95.83333333333333</v>
      </c>
      <c r="BN55" s="48">
        <v>24</v>
      </c>
    </row>
    <row r="56" spans="1:66" ht="15">
      <c r="A56" s="64" t="s">
        <v>246</v>
      </c>
      <c r="B56" s="64" t="s">
        <v>323</v>
      </c>
      <c r="C56" s="65" t="s">
        <v>2868</v>
      </c>
      <c r="D56" s="66">
        <v>3</v>
      </c>
      <c r="E56" s="67" t="s">
        <v>136</v>
      </c>
      <c r="F56" s="68">
        <v>6</v>
      </c>
      <c r="G56" s="65"/>
      <c r="H56" s="69"/>
      <c r="I56" s="70"/>
      <c r="J56" s="70"/>
      <c r="K56" s="34" t="s">
        <v>65</v>
      </c>
      <c r="L56" s="77">
        <v>56</v>
      </c>
      <c r="M56" s="77"/>
      <c r="N56" s="72"/>
      <c r="O56" s="79" t="s">
        <v>351</v>
      </c>
      <c r="P56" s="81">
        <v>43692.821597222224</v>
      </c>
      <c r="Q56" s="79" t="s">
        <v>366</v>
      </c>
      <c r="R56" s="79"/>
      <c r="S56" s="79"/>
      <c r="T56" s="79"/>
      <c r="U56" s="79"/>
      <c r="V56" s="82" t="s">
        <v>580</v>
      </c>
      <c r="W56" s="81">
        <v>43692.821597222224</v>
      </c>
      <c r="X56" s="85">
        <v>43692</v>
      </c>
      <c r="Y56" s="87" t="s">
        <v>664</v>
      </c>
      <c r="Z56" s="82" t="s">
        <v>780</v>
      </c>
      <c r="AA56" s="79"/>
      <c r="AB56" s="79"/>
      <c r="AC56" s="87" t="s">
        <v>896</v>
      </c>
      <c r="AD56" s="79"/>
      <c r="AE56" s="79" t="b">
        <v>0</v>
      </c>
      <c r="AF56" s="79">
        <v>0</v>
      </c>
      <c r="AG56" s="87" t="s">
        <v>989</v>
      </c>
      <c r="AH56" s="79" t="b">
        <v>0</v>
      </c>
      <c r="AI56" s="79" t="s">
        <v>1000</v>
      </c>
      <c r="AJ56" s="79"/>
      <c r="AK56" s="87" t="s">
        <v>989</v>
      </c>
      <c r="AL56" s="79" t="b">
        <v>0</v>
      </c>
      <c r="AM56" s="79">
        <v>1</v>
      </c>
      <c r="AN56" s="87" t="s">
        <v>895</v>
      </c>
      <c r="AO56" s="79" t="s">
        <v>1005</v>
      </c>
      <c r="AP56" s="79" t="b">
        <v>0</v>
      </c>
      <c r="AQ56" s="87" t="s">
        <v>895</v>
      </c>
      <c r="AR56" s="79" t="s">
        <v>176</v>
      </c>
      <c r="AS56" s="79">
        <v>0</v>
      </c>
      <c r="AT56" s="79">
        <v>0</v>
      </c>
      <c r="AU56" s="79"/>
      <c r="AV56" s="79"/>
      <c r="AW56" s="79"/>
      <c r="AX56" s="79"/>
      <c r="AY56" s="79"/>
      <c r="AZ56" s="79"/>
      <c r="BA56" s="79"/>
      <c r="BB56" s="79"/>
      <c r="BC56">
        <v>2</v>
      </c>
      <c r="BD56" s="78" t="str">
        <f>REPLACE(INDEX(GroupVertices[Group],MATCH(Edges[[#This Row],[Vertex 1]],GroupVertices[Vertex],0)),1,1,"")</f>
        <v>4</v>
      </c>
      <c r="BE56" s="78" t="str">
        <f>REPLACE(INDEX(GroupVertices[Group],MATCH(Edges[[#This Row],[Vertex 2]],GroupVertices[Vertex],0)),1,1,"")</f>
        <v>4</v>
      </c>
      <c r="BF56" s="48"/>
      <c r="BG56" s="49"/>
      <c r="BH56" s="48"/>
      <c r="BI56" s="49"/>
      <c r="BJ56" s="48"/>
      <c r="BK56" s="49"/>
      <c r="BL56" s="48"/>
      <c r="BM56" s="49"/>
      <c r="BN56" s="48"/>
    </row>
    <row r="57" spans="1:66" ht="15">
      <c r="A57" s="64" t="s">
        <v>249</v>
      </c>
      <c r="B57" s="64" t="s">
        <v>323</v>
      </c>
      <c r="C57" s="65" t="s">
        <v>2867</v>
      </c>
      <c r="D57" s="66">
        <v>3</v>
      </c>
      <c r="E57" s="67" t="s">
        <v>132</v>
      </c>
      <c r="F57" s="68">
        <v>32</v>
      </c>
      <c r="G57" s="65"/>
      <c r="H57" s="69"/>
      <c r="I57" s="70"/>
      <c r="J57" s="70"/>
      <c r="K57" s="34" t="s">
        <v>65</v>
      </c>
      <c r="L57" s="77">
        <v>57</v>
      </c>
      <c r="M57" s="77"/>
      <c r="N57" s="72"/>
      <c r="O57" s="79" t="s">
        <v>351</v>
      </c>
      <c r="P57" s="81">
        <v>43692.94474537037</v>
      </c>
      <c r="Q57" s="79" t="s">
        <v>359</v>
      </c>
      <c r="R57" s="79"/>
      <c r="S57" s="79"/>
      <c r="T57" s="79"/>
      <c r="U57" s="79"/>
      <c r="V57" s="82" t="s">
        <v>582</v>
      </c>
      <c r="W57" s="81">
        <v>43692.94474537037</v>
      </c>
      <c r="X57" s="85">
        <v>43692</v>
      </c>
      <c r="Y57" s="87" t="s">
        <v>668</v>
      </c>
      <c r="Z57" s="82" t="s">
        <v>784</v>
      </c>
      <c r="AA57" s="79"/>
      <c r="AB57" s="79"/>
      <c r="AC57" s="87" t="s">
        <v>900</v>
      </c>
      <c r="AD57" s="79"/>
      <c r="AE57" s="79" t="b">
        <v>0</v>
      </c>
      <c r="AF57" s="79">
        <v>0</v>
      </c>
      <c r="AG57" s="87" t="s">
        <v>989</v>
      </c>
      <c r="AH57" s="79" t="b">
        <v>0</v>
      </c>
      <c r="AI57" s="79" t="s">
        <v>1000</v>
      </c>
      <c r="AJ57" s="79"/>
      <c r="AK57" s="87" t="s">
        <v>989</v>
      </c>
      <c r="AL57" s="79" t="b">
        <v>0</v>
      </c>
      <c r="AM57" s="79">
        <v>6</v>
      </c>
      <c r="AN57" s="87" t="s">
        <v>898</v>
      </c>
      <c r="AO57" s="79" t="s">
        <v>1001</v>
      </c>
      <c r="AP57" s="79" t="b">
        <v>0</v>
      </c>
      <c r="AQ57" s="87" t="s">
        <v>898</v>
      </c>
      <c r="AR57" s="79" t="s">
        <v>176</v>
      </c>
      <c r="AS57" s="79">
        <v>0</v>
      </c>
      <c r="AT57" s="79">
        <v>0</v>
      </c>
      <c r="AU57" s="79"/>
      <c r="AV57" s="79"/>
      <c r="AW57" s="79"/>
      <c r="AX57" s="79"/>
      <c r="AY57" s="79"/>
      <c r="AZ57" s="79"/>
      <c r="BA57" s="79"/>
      <c r="BB57" s="79"/>
      <c r="BC57">
        <v>1</v>
      </c>
      <c r="BD57" s="78" t="str">
        <f>REPLACE(INDEX(GroupVertices[Group],MATCH(Edges[[#This Row],[Vertex 1]],GroupVertices[Vertex],0)),1,1,"")</f>
        <v>4</v>
      </c>
      <c r="BE57" s="78" t="str">
        <f>REPLACE(INDEX(GroupVertices[Group],MATCH(Edges[[#This Row],[Vertex 2]],GroupVertices[Vertex],0)),1,1,"")</f>
        <v>4</v>
      </c>
      <c r="BF57" s="48"/>
      <c r="BG57" s="49"/>
      <c r="BH57" s="48"/>
      <c r="BI57" s="49"/>
      <c r="BJ57" s="48"/>
      <c r="BK57" s="49"/>
      <c r="BL57" s="48"/>
      <c r="BM57" s="49"/>
      <c r="BN57" s="48"/>
    </row>
    <row r="58" spans="1:66" ht="15">
      <c r="A58" s="64" t="s">
        <v>249</v>
      </c>
      <c r="B58" s="64" t="s">
        <v>246</v>
      </c>
      <c r="C58" s="65" t="s">
        <v>2867</v>
      </c>
      <c r="D58" s="66">
        <v>3</v>
      </c>
      <c r="E58" s="67" t="s">
        <v>132</v>
      </c>
      <c r="F58" s="68">
        <v>32</v>
      </c>
      <c r="G58" s="65"/>
      <c r="H58" s="69"/>
      <c r="I58" s="70"/>
      <c r="J58" s="70"/>
      <c r="K58" s="34" t="s">
        <v>65</v>
      </c>
      <c r="L58" s="77">
        <v>58</v>
      </c>
      <c r="M58" s="77"/>
      <c r="N58" s="72"/>
      <c r="O58" s="79" t="s">
        <v>351</v>
      </c>
      <c r="P58" s="81">
        <v>43692.94474537037</v>
      </c>
      <c r="Q58" s="79" t="s">
        <v>359</v>
      </c>
      <c r="R58" s="79"/>
      <c r="S58" s="79"/>
      <c r="T58" s="79"/>
      <c r="U58" s="79"/>
      <c r="V58" s="82" t="s">
        <v>582</v>
      </c>
      <c r="W58" s="81">
        <v>43692.94474537037</v>
      </c>
      <c r="X58" s="85">
        <v>43692</v>
      </c>
      <c r="Y58" s="87" t="s">
        <v>668</v>
      </c>
      <c r="Z58" s="82" t="s">
        <v>784</v>
      </c>
      <c r="AA58" s="79"/>
      <c r="AB58" s="79"/>
      <c r="AC58" s="87" t="s">
        <v>900</v>
      </c>
      <c r="AD58" s="79"/>
      <c r="AE58" s="79" t="b">
        <v>0</v>
      </c>
      <c r="AF58" s="79">
        <v>0</v>
      </c>
      <c r="AG58" s="87" t="s">
        <v>989</v>
      </c>
      <c r="AH58" s="79" t="b">
        <v>0</v>
      </c>
      <c r="AI58" s="79" t="s">
        <v>1000</v>
      </c>
      <c r="AJ58" s="79"/>
      <c r="AK58" s="87" t="s">
        <v>989</v>
      </c>
      <c r="AL58" s="79" t="b">
        <v>0</v>
      </c>
      <c r="AM58" s="79">
        <v>6</v>
      </c>
      <c r="AN58" s="87" t="s">
        <v>898</v>
      </c>
      <c r="AO58" s="79" t="s">
        <v>1001</v>
      </c>
      <c r="AP58" s="79" t="b">
        <v>0</v>
      </c>
      <c r="AQ58" s="87" t="s">
        <v>898</v>
      </c>
      <c r="AR58" s="79" t="s">
        <v>176</v>
      </c>
      <c r="AS58" s="79">
        <v>0</v>
      </c>
      <c r="AT58" s="79">
        <v>0</v>
      </c>
      <c r="AU58" s="79"/>
      <c r="AV58" s="79"/>
      <c r="AW58" s="79"/>
      <c r="AX58" s="79"/>
      <c r="AY58" s="79"/>
      <c r="AZ58" s="79"/>
      <c r="BA58" s="79"/>
      <c r="BB58" s="79"/>
      <c r="BC58">
        <v>1</v>
      </c>
      <c r="BD58" s="78" t="str">
        <f>REPLACE(INDEX(GroupVertices[Group],MATCH(Edges[[#This Row],[Vertex 1]],GroupVertices[Vertex],0)),1,1,"")</f>
        <v>4</v>
      </c>
      <c r="BE58" s="78" t="str">
        <f>REPLACE(INDEX(GroupVertices[Group],MATCH(Edges[[#This Row],[Vertex 2]],GroupVertices[Vertex],0)),1,1,"")</f>
        <v>4</v>
      </c>
      <c r="BF58" s="48">
        <v>1</v>
      </c>
      <c r="BG58" s="49">
        <v>4.166666666666667</v>
      </c>
      <c r="BH58" s="48">
        <v>0</v>
      </c>
      <c r="BI58" s="49">
        <v>0</v>
      </c>
      <c r="BJ58" s="48">
        <v>0</v>
      </c>
      <c r="BK58" s="49">
        <v>0</v>
      </c>
      <c r="BL58" s="48">
        <v>23</v>
      </c>
      <c r="BM58" s="49">
        <v>95.83333333333333</v>
      </c>
      <c r="BN58" s="48">
        <v>24</v>
      </c>
    </row>
    <row r="59" spans="1:66" ht="15">
      <c r="A59" s="64" t="s">
        <v>250</v>
      </c>
      <c r="B59" s="64" t="s">
        <v>264</v>
      </c>
      <c r="C59" s="65" t="s">
        <v>2867</v>
      </c>
      <c r="D59" s="66">
        <v>3</v>
      </c>
      <c r="E59" s="67" t="s">
        <v>132</v>
      </c>
      <c r="F59" s="68">
        <v>32</v>
      </c>
      <c r="G59" s="65"/>
      <c r="H59" s="69"/>
      <c r="I59" s="70"/>
      <c r="J59" s="70"/>
      <c r="K59" s="34" t="s">
        <v>65</v>
      </c>
      <c r="L59" s="77">
        <v>59</v>
      </c>
      <c r="M59" s="77"/>
      <c r="N59" s="72"/>
      <c r="O59" s="79" t="s">
        <v>350</v>
      </c>
      <c r="P59" s="81">
        <v>43693.128958333335</v>
      </c>
      <c r="Q59" s="79" t="s">
        <v>368</v>
      </c>
      <c r="R59" s="79"/>
      <c r="S59" s="79"/>
      <c r="T59" s="79" t="s">
        <v>493</v>
      </c>
      <c r="U59" s="79"/>
      <c r="V59" s="82" t="s">
        <v>583</v>
      </c>
      <c r="W59" s="81">
        <v>43693.128958333335</v>
      </c>
      <c r="X59" s="85">
        <v>43693</v>
      </c>
      <c r="Y59" s="87" t="s">
        <v>669</v>
      </c>
      <c r="Z59" s="82" t="s">
        <v>785</v>
      </c>
      <c r="AA59" s="79"/>
      <c r="AB59" s="79"/>
      <c r="AC59" s="87" t="s">
        <v>901</v>
      </c>
      <c r="AD59" s="79"/>
      <c r="AE59" s="79" t="b">
        <v>0</v>
      </c>
      <c r="AF59" s="79">
        <v>0</v>
      </c>
      <c r="AG59" s="87" t="s">
        <v>989</v>
      </c>
      <c r="AH59" s="79" t="b">
        <v>0</v>
      </c>
      <c r="AI59" s="79" t="s">
        <v>1000</v>
      </c>
      <c r="AJ59" s="79"/>
      <c r="AK59" s="87" t="s">
        <v>989</v>
      </c>
      <c r="AL59" s="79" t="b">
        <v>0</v>
      </c>
      <c r="AM59" s="79">
        <v>2</v>
      </c>
      <c r="AN59" s="87" t="s">
        <v>916</v>
      </c>
      <c r="AO59" s="79" t="s">
        <v>1001</v>
      </c>
      <c r="AP59" s="79" t="b">
        <v>0</v>
      </c>
      <c r="AQ59" s="87" t="s">
        <v>916</v>
      </c>
      <c r="AR59" s="79" t="s">
        <v>176</v>
      </c>
      <c r="AS59" s="79">
        <v>0</v>
      </c>
      <c r="AT59" s="79">
        <v>0</v>
      </c>
      <c r="AU59" s="79"/>
      <c r="AV59" s="79"/>
      <c r="AW59" s="79"/>
      <c r="AX59" s="79"/>
      <c r="AY59" s="79"/>
      <c r="AZ59" s="79"/>
      <c r="BA59" s="79"/>
      <c r="BB59" s="79"/>
      <c r="BC59">
        <v>1</v>
      </c>
      <c r="BD59" s="78" t="str">
        <f>REPLACE(INDEX(GroupVertices[Group],MATCH(Edges[[#This Row],[Vertex 1]],GroupVertices[Vertex],0)),1,1,"")</f>
        <v>17</v>
      </c>
      <c r="BE59" s="78" t="str">
        <f>REPLACE(INDEX(GroupVertices[Group],MATCH(Edges[[#This Row],[Vertex 2]],GroupVertices[Vertex],0)),1,1,"")</f>
        <v>17</v>
      </c>
      <c r="BF59" s="48">
        <v>3</v>
      </c>
      <c r="BG59" s="49">
        <v>7.6923076923076925</v>
      </c>
      <c r="BH59" s="48">
        <v>0</v>
      </c>
      <c r="BI59" s="49">
        <v>0</v>
      </c>
      <c r="BJ59" s="48">
        <v>0</v>
      </c>
      <c r="BK59" s="49">
        <v>0</v>
      </c>
      <c r="BL59" s="48">
        <v>36</v>
      </c>
      <c r="BM59" s="49">
        <v>92.3076923076923</v>
      </c>
      <c r="BN59" s="48">
        <v>39</v>
      </c>
    </row>
    <row r="60" spans="1:66" ht="15">
      <c r="A60" s="64" t="s">
        <v>251</v>
      </c>
      <c r="B60" s="64" t="s">
        <v>251</v>
      </c>
      <c r="C60" s="65" t="s">
        <v>2867</v>
      </c>
      <c r="D60" s="66">
        <v>3</v>
      </c>
      <c r="E60" s="67" t="s">
        <v>132</v>
      </c>
      <c r="F60" s="68">
        <v>32</v>
      </c>
      <c r="G60" s="65"/>
      <c r="H60" s="69"/>
      <c r="I60" s="70"/>
      <c r="J60" s="70"/>
      <c r="K60" s="34" t="s">
        <v>65</v>
      </c>
      <c r="L60" s="77">
        <v>60</v>
      </c>
      <c r="M60" s="77"/>
      <c r="N60" s="72"/>
      <c r="O60" s="79" t="s">
        <v>176</v>
      </c>
      <c r="P60" s="81">
        <v>43686.709178240744</v>
      </c>
      <c r="Q60" s="79" t="s">
        <v>369</v>
      </c>
      <c r="R60" s="82" t="s">
        <v>422</v>
      </c>
      <c r="S60" s="79" t="s">
        <v>460</v>
      </c>
      <c r="T60" s="79" t="s">
        <v>494</v>
      </c>
      <c r="U60" s="79"/>
      <c r="V60" s="82" t="s">
        <v>584</v>
      </c>
      <c r="W60" s="81">
        <v>43686.709178240744</v>
      </c>
      <c r="X60" s="85">
        <v>43686</v>
      </c>
      <c r="Y60" s="87" t="s">
        <v>670</v>
      </c>
      <c r="Z60" s="82" t="s">
        <v>786</v>
      </c>
      <c r="AA60" s="79"/>
      <c r="AB60" s="79"/>
      <c r="AC60" s="87" t="s">
        <v>902</v>
      </c>
      <c r="AD60" s="79"/>
      <c r="AE60" s="79" t="b">
        <v>0</v>
      </c>
      <c r="AF60" s="79">
        <v>0</v>
      </c>
      <c r="AG60" s="87" t="s">
        <v>989</v>
      </c>
      <c r="AH60" s="79" t="b">
        <v>0</v>
      </c>
      <c r="AI60" s="79" t="s">
        <v>1000</v>
      </c>
      <c r="AJ60" s="79"/>
      <c r="AK60" s="87" t="s">
        <v>989</v>
      </c>
      <c r="AL60" s="79" t="b">
        <v>0</v>
      </c>
      <c r="AM60" s="79">
        <v>1</v>
      </c>
      <c r="AN60" s="87" t="s">
        <v>989</v>
      </c>
      <c r="AO60" s="79" t="s">
        <v>1009</v>
      </c>
      <c r="AP60" s="79" t="b">
        <v>0</v>
      </c>
      <c r="AQ60" s="87" t="s">
        <v>902</v>
      </c>
      <c r="AR60" s="79" t="s">
        <v>350</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8">
        <v>0</v>
      </c>
      <c r="BG60" s="49">
        <v>0</v>
      </c>
      <c r="BH60" s="48">
        <v>0</v>
      </c>
      <c r="BI60" s="49">
        <v>0</v>
      </c>
      <c r="BJ60" s="48">
        <v>0</v>
      </c>
      <c r="BK60" s="49">
        <v>0</v>
      </c>
      <c r="BL60" s="48">
        <v>13</v>
      </c>
      <c r="BM60" s="49">
        <v>100</v>
      </c>
      <c r="BN60" s="48">
        <v>13</v>
      </c>
    </row>
    <row r="61" spans="1:66" ht="15">
      <c r="A61" s="64" t="s">
        <v>251</v>
      </c>
      <c r="B61" s="64" t="s">
        <v>251</v>
      </c>
      <c r="C61" s="65" t="s">
        <v>2867</v>
      </c>
      <c r="D61" s="66">
        <v>3</v>
      </c>
      <c r="E61" s="67" t="s">
        <v>132</v>
      </c>
      <c r="F61" s="68">
        <v>32</v>
      </c>
      <c r="G61" s="65"/>
      <c r="H61" s="69"/>
      <c r="I61" s="70"/>
      <c r="J61" s="70"/>
      <c r="K61" s="34" t="s">
        <v>65</v>
      </c>
      <c r="L61" s="77">
        <v>61</v>
      </c>
      <c r="M61" s="77"/>
      <c r="N61" s="72"/>
      <c r="O61" s="79" t="s">
        <v>350</v>
      </c>
      <c r="P61" s="81">
        <v>43693.54244212963</v>
      </c>
      <c r="Q61" s="79" t="s">
        <v>369</v>
      </c>
      <c r="R61" s="79"/>
      <c r="S61" s="79"/>
      <c r="T61" s="79" t="s">
        <v>494</v>
      </c>
      <c r="U61" s="79"/>
      <c r="V61" s="82" t="s">
        <v>584</v>
      </c>
      <c r="W61" s="81">
        <v>43693.54244212963</v>
      </c>
      <c r="X61" s="85">
        <v>43693</v>
      </c>
      <c r="Y61" s="87" t="s">
        <v>671</v>
      </c>
      <c r="Z61" s="82" t="s">
        <v>787</v>
      </c>
      <c r="AA61" s="79"/>
      <c r="AB61" s="79"/>
      <c r="AC61" s="87" t="s">
        <v>903</v>
      </c>
      <c r="AD61" s="79"/>
      <c r="AE61" s="79" t="b">
        <v>0</v>
      </c>
      <c r="AF61" s="79">
        <v>0</v>
      </c>
      <c r="AG61" s="87" t="s">
        <v>989</v>
      </c>
      <c r="AH61" s="79" t="b">
        <v>0</v>
      </c>
      <c r="AI61" s="79" t="s">
        <v>1000</v>
      </c>
      <c r="AJ61" s="79"/>
      <c r="AK61" s="87" t="s">
        <v>989</v>
      </c>
      <c r="AL61" s="79" t="b">
        <v>0</v>
      </c>
      <c r="AM61" s="79">
        <v>1</v>
      </c>
      <c r="AN61" s="87" t="s">
        <v>902</v>
      </c>
      <c r="AO61" s="79" t="s">
        <v>1009</v>
      </c>
      <c r="AP61" s="79" t="b">
        <v>0</v>
      </c>
      <c r="AQ61" s="87" t="s">
        <v>902</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8">
        <v>0</v>
      </c>
      <c r="BG61" s="49">
        <v>0</v>
      </c>
      <c r="BH61" s="48">
        <v>0</v>
      </c>
      <c r="BI61" s="49">
        <v>0</v>
      </c>
      <c r="BJ61" s="48">
        <v>0</v>
      </c>
      <c r="BK61" s="49">
        <v>0</v>
      </c>
      <c r="BL61" s="48">
        <v>13</v>
      </c>
      <c r="BM61" s="49">
        <v>100</v>
      </c>
      <c r="BN61" s="48">
        <v>13</v>
      </c>
    </row>
    <row r="62" spans="1:66" ht="15">
      <c r="A62" s="64" t="s">
        <v>252</v>
      </c>
      <c r="B62" s="64" t="s">
        <v>252</v>
      </c>
      <c r="C62" s="65" t="s">
        <v>2867</v>
      </c>
      <c r="D62" s="66">
        <v>3</v>
      </c>
      <c r="E62" s="67" t="s">
        <v>132</v>
      </c>
      <c r="F62" s="68">
        <v>32</v>
      </c>
      <c r="G62" s="65"/>
      <c r="H62" s="69"/>
      <c r="I62" s="70"/>
      <c r="J62" s="70"/>
      <c r="K62" s="34" t="s">
        <v>65</v>
      </c>
      <c r="L62" s="77">
        <v>62</v>
      </c>
      <c r="M62" s="77"/>
      <c r="N62" s="72"/>
      <c r="O62" s="79" t="s">
        <v>176</v>
      </c>
      <c r="P62" s="81">
        <v>43693.663460648146</v>
      </c>
      <c r="Q62" s="79" t="s">
        <v>370</v>
      </c>
      <c r="R62" s="82" t="s">
        <v>423</v>
      </c>
      <c r="S62" s="79" t="s">
        <v>461</v>
      </c>
      <c r="T62" s="79"/>
      <c r="U62" s="79"/>
      <c r="V62" s="82" t="s">
        <v>585</v>
      </c>
      <c r="W62" s="81">
        <v>43693.663460648146</v>
      </c>
      <c r="X62" s="85">
        <v>43693</v>
      </c>
      <c r="Y62" s="87" t="s">
        <v>672</v>
      </c>
      <c r="Z62" s="82" t="s">
        <v>788</v>
      </c>
      <c r="AA62" s="79"/>
      <c r="AB62" s="79"/>
      <c r="AC62" s="87" t="s">
        <v>904</v>
      </c>
      <c r="AD62" s="79"/>
      <c r="AE62" s="79" t="b">
        <v>0</v>
      </c>
      <c r="AF62" s="79">
        <v>0</v>
      </c>
      <c r="AG62" s="87" t="s">
        <v>989</v>
      </c>
      <c r="AH62" s="79" t="b">
        <v>0</v>
      </c>
      <c r="AI62" s="79" t="s">
        <v>1000</v>
      </c>
      <c r="AJ62" s="79"/>
      <c r="AK62" s="87" t="s">
        <v>989</v>
      </c>
      <c r="AL62" s="79" t="b">
        <v>0</v>
      </c>
      <c r="AM62" s="79">
        <v>0</v>
      </c>
      <c r="AN62" s="87" t="s">
        <v>989</v>
      </c>
      <c r="AO62" s="79" t="s">
        <v>1010</v>
      </c>
      <c r="AP62" s="79" t="b">
        <v>0</v>
      </c>
      <c r="AQ62" s="87" t="s">
        <v>904</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8">
        <v>1</v>
      </c>
      <c r="BG62" s="49">
        <v>11.11111111111111</v>
      </c>
      <c r="BH62" s="48">
        <v>0</v>
      </c>
      <c r="BI62" s="49">
        <v>0</v>
      </c>
      <c r="BJ62" s="48">
        <v>0</v>
      </c>
      <c r="BK62" s="49">
        <v>0</v>
      </c>
      <c r="BL62" s="48">
        <v>8</v>
      </c>
      <c r="BM62" s="49">
        <v>88.88888888888889</v>
      </c>
      <c r="BN62" s="48">
        <v>9</v>
      </c>
    </row>
    <row r="63" spans="1:66" ht="15">
      <c r="A63" s="64" t="s">
        <v>253</v>
      </c>
      <c r="B63" s="64" t="s">
        <v>253</v>
      </c>
      <c r="C63" s="65" t="s">
        <v>2867</v>
      </c>
      <c r="D63" s="66">
        <v>3</v>
      </c>
      <c r="E63" s="67" t="s">
        <v>132</v>
      </c>
      <c r="F63" s="68">
        <v>32</v>
      </c>
      <c r="G63" s="65"/>
      <c r="H63" s="69"/>
      <c r="I63" s="70"/>
      <c r="J63" s="70"/>
      <c r="K63" s="34" t="s">
        <v>65</v>
      </c>
      <c r="L63" s="77">
        <v>63</v>
      </c>
      <c r="M63" s="77"/>
      <c r="N63" s="72"/>
      <c r="O63" s="79" t="s">
        <v>176</v>
      </c>
      <c r="P63" s="81">
        <v>43693.712175925924</v>
      </c>
      <c r="Q63" s="79" t="s">
        <v>371</v>
      </c>
      <c r="R63" s="82" t="s">
        <v>424</v>
      </c>
      <c r="S63" s="79" t="s">
        <v>462</v>
      </c>
      <c r="T63" s="79"/>
      <c r="U63" s="79"/>
      <c r="V63" s="82" t="s">
        <v>586</v>
      </c>
      <c r="W63" s="81">
        <v>43693.712175925924</v>
      </c>
      <c r="X63" s="85">
        <v>43693</v>
      </c>
      <c r="Y63" s="87" t="s">
        <v>673</v>
      </c>
      <c r="Z63" s="82" t="s">
        <v>789</v>
      </c>
      <c r="AA63" s="79"/>
      <c r="AB63" s="79"/>
      <c r="AC63" s="87" t="s">
        <v>905</v>
      </c>
      <c r="AD63" s="79"/>
      <c r="AE63" s="79" t="b">
        <v>0</v>
      </c>
      <c r="AF63" s="79">
        <v>1</v>
      </c>
      <c r="AG63" s="87" t="s">
        <v>989</v>
      </c>
      <c r="AH63" s="79" t="b">
        <v>0</v>
      </c>
      <c r="AI63" s="79" t="s">
        <v>1000</v>
      </c>
      <c r="AJ63" s="79"/>
      <c r="AK63" s="87" t="s">
        <v>989</v>
      </c>
      <c r="AL63" s="79" t="b">
        <v>0</v>
      </c>
      <c r="AM63" s="79">
        <v>0</v>
      </c>
      <c r="AN63" s="87" t="s">
        <v>989</v>
      </c>
      <c r="AO63" s="79" t="s">
        <v>1011</v>
      </c>
      <c r="AP63" s="79" t="b">
        <v>0</v>
      </c>
      <c r="AQ63" s="87" t="s">
        <v>905</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8">
        <v>0</v>
      </c>
      <c r="BG63" s="49">
        <v>0</v>
      </c>
      <c r="BH63" s="48">
        <v>0</v>
      </c>
      <c r="BI63" s="49">
        <v>0</v>
      </c>
      <c r="BJ63" s="48">
        <v>0</v>
      </c>
      <c r="BK63" s="49">
        <v>0</v>
      </c>
      <c r="BL63" s="48">
        <v>33</v>
      </c>
      <c r="BM63" s="49">
        <v>100</v>
      </c>
      <c r="BN63" s="48">
        <v>33</v>
      </c>
    </row>
    <row r="64" spans="1:66" ht="15">
      <c r="A64" s="64" t="s">
        <v>254</v>
      </c>
      <c r="B64" s="64" t="s">
        <v>254</v>
      </c>
      <c r="C64" s="65" t="s">
        <v>2867</v>
      </c>
      <c r="D64" s="66">
        <v>3</v>
      </c>
      <c r="E64" s="67" t="s">
        <v>132</v>
      </c>
      <c r="F64" s="68">
        <v>32</v>
      </c>
      <c r="G64" s="65"/>
      <c r="H64" s="69"/>
      <c r="I64" s="70"/>
      <c r="J64" s="70"/>
      <c r="K64" s="34" t="s">
        <v>65</v>
      </c>
      <c r="L64" s="77">
        <v>64</v>
      </c>
      <c r="M64" s="77"/>
      <c r="N64" s="72"/>
      <c r="O64" s="79" t="s">
        <v>176</v>
      </c>
      <c r="P64" s="81">
        <v>43693.72920138889</v>
      </c>
      <c r="Q64" s="79" t="s">
        <v>372</v>
      </c>
      <c r="R64" s="82" t="s">
        <v>425</v>
      </c>
      <c r="S64" s="79" t="s">
        <v>463</v>
      </c>
      <c r="T64" s="79" t="s">
        <v>495</v>
      </c>
      <c r="U64" s="82" t="s">
        <v>525</v>
      </c>
      <c r="V64" s="82" t="s">
        <v>525</v>
      </c>
      <c r="W64" s="81">
        <v>43693.72920138889</v>
      </c>
      <c r="X64" s="85">
        <v>43693</v>
      </c>
      <c r="Y64" s="87" t="s">
        <v>674</v>
      </c>
      <c r="Z64" s="82" t="s">
        <v>790</v>
      </c>
      <c r="AA64" s="79"/>
      <c r="AB64" s="79"/>
      <c r="AC64" s="87" t="s">
        <v>906</v>
      </c>
      <c r="AD64" s="79"/>
      <c r="AE64" s="79" t="b">
        <v>0</v>
      </c>
      <c r="AF64" s="79">
        <v>0</v>
      </c>
      <c r="AG64" s="87" t="s">
        <v>989</v>
      </c>
      <c r="AH64" s="79" t="b">
        <v>0</v>
      </c>
      <c r="AI64" s="79" t="s">
        <v>1000</v>
      </c>
      <c r="AJ64" s="79"/>
      <c r="AK64" s="87" t="s">
        <v>989</v>
      </c>
      <c r="AL64" s="79" t="b">
        <v>0</v>
      </c>
      <c r="AM64" s="79">
        <v>0</v>
      </c>
      <c r="AN64" s="87" t="s">
        <v>989</v>
      </c>
      <c r="AO64" s="79" t="s">
        <v>1012</v>
      </c>
      <c r="AP64" s="79" t="b">
        <v>0</v>
      </c>
      <c r="AQ64" s="87" t="s">
        <v>906</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8">
        <v>1</v>
      </c>
      <c r="BG64" s="49">
        <v>2.7027027027027026</v>
      </c>
      <c r="BH64" s="48">
        <v>0</v>
      </c>
      <c r="BI64" s="49">
        <v>0</v>
      </c>
      <c r="BJ64" s="48">
        <v>0</v>
      </c>
      <c r="BK64" s="49">
        <v>0</v>
      </c>
      <c r="BL64" s="48">
        <v>36</v>
      </c>
      <c r="BM64" s="49">
        <v>97.29729729729729</v>
      </c>
      <c r="BN64" s="48">
        <v>37</v>
      </c>
    </row>
    <row r="65" spans="1:66" ht="15">
      <c r="A65" s="64" t="s">
        <v>255</v>
      </c>
      <c r="B65" s="64" t="s">
        <v>327</v>
      </c>
      <c r="C65" s="65" t="s">
        <v>2867</v>
      </c>
      <c r="D65" s="66">
        <v>3</v>
      </c>
      <c r="E65" s="67" t="s">
        <v>132</v>
      </c>
      <c r="F65" s="68">
        <v>32</v>
      </c>
      <c r="G65" s="65"/>
      <c r="H65" s="69"/>
      <c r="I65" s="70"/>
      <c r="J65" s="70"/>
      <c r="K65" s="34" t="s">
        <v>65</v>
      </c>
      <c r="L65" s="77">
        <v>65</v>
      </c>
      <c r="M65" s="77"/>
      <c r="N65" s="72"/>
      <c r="O65" s="79" t="s">
        <v>351</v>
      </c>
      <c r="P65" s="81">
        <v>43693.75278935185</v>
      </c>
      <c r="Q65" s="79" t="s">
        <v>373</v>
      </c>
      <c r="R65" s="82" t="s">
        <v>426</v>
      </c>
      <c r="S65" s="79" t="s">
        <v>464</v>
      </c>
      <c r="T65" s="79" t="s">
        <v>496</v>
      </c>
      <c r="U65" s="79"/>
      <c r="V65" s="82" t="s">
        <v>587</v>
      </c>
      <c r="W65" s="81">
        <v>43693.75278935185</v>
      </c>
      <c r="X65" s="85">
        <v>43693</v>
      </c>
      <c r="Y65" s="87" t="s">
        <v>675</v>
      </c>
      <c r="Z65" s="82" t="s">
        <v>791</v>
      </c>
      <c r="AA65" s="79"/>
      <c r="AB65" s="79"/>
      <c r="AC65" s="87" t="s">
        <v>907</v>
      </c>
      <c r="AD65" s="79"/>
      <c r="AE65" s="79" t="b">
        <v>0</v>
      </c>
      <c r="AF65" s="79">
        <v>1</v>
      </c>
      <c r="AG65" s="87" t="s">
        <v>989</v>
      </c>
      <c r="AH65" s="79" t="b">
        <v>0</v>
      </c>
      <c r="AI65" s="79" t="s">
        <v>1000</v>
      </c>
      <c r="AJ65" s="79"/>
      <c r="AK65" s="87" t="s">
        <v>989</v>
      </c>
      <c r="AL65" s="79" t="b">
        <v>0</v>
      </c>
      <c r="AM65" s="79">
        <v>1</v>
      </c>
      <c r="AN65" s="87" t="s">
        <v>989</v>
      </c>
      <c r="AO65" s="79" t="s">
        <v>1006</v>
      </c>
      <c r="AP65" s="79" t="b">
        <v>0</v>
      </c>
      <c r="AQ65" s="87" t="s">
        <v>907</v>
      </c>
      <c r="AR65" s="79" t="s">
        <v>176</v>
      </c>
      <c r="AS65" s="79">
        <v>0</v>
      </c>
      <c r="AT65" s="79">
        <v>0</v>
      </c>
      <c r="AU65" s="79"/>
      <c r="AV65" s="79"/>
      <c r="AW65" s="79"/>
      <c r="AX65" s="79"/>
      <c r="AY65" s="79"/>
      <c r="AZ65" s="79"/>
      <c r="BA65" s="79"/>
      <c r="BB65" s="79"/>
      <c r="BC65">
        <v>1</v>
      </c>
      <c r="BD65" s="78" t="str">
        <f>REPLACE(INDEX(GroupVertices[Group],MATCH(Edges[[#This Row],[Vertex 1]],GroupVertices[Vertex],0)),1,1,"")</f>
        <v>12</v>
      </c>
      <c r="BE65" s="78" t="str">
        <f>REPLACE(INDEX(GroupVertices[Group],MATCH(Edges[[#This Row],[Vertex 2]],GroupVertices[Vertex],0)),1,1,"")</f>
        <v>12</v>
      </c>
      <c r="BF65" s="48"/>
      <c r="BG65" s="49"/>
      <c r="BH65" s="48"/>
      <c r="BI65" s="49"/>
      <c r="BJ65" s="48"/>
      <c r="BK65" s="49"/>
      <c r="BL65" s="48"/>
      <c r="BM65" s="49"/>
      <c r="BN65" s="48"/>
    </row>
    <row r="66" spans="1:66" ht="15">
      <c r="A66" s="64" t="s">
        <v>255</v>
      </c>
      <c r="B66" s="64" t="s">
        <v>328</v>
      </c>
      <c r="C66" s="65" t="s">
        <v>2867</v>
      </c>
      <c r="D66" s="66">
        <v>3</v>
      </c>
      <c r="E66" s="67" t="s">
        <v>132</v>
      </c>
      <c r="F66" s="68">
        <v>32</v>
      </c>
      <c r="G66" s="65"/>
      <c r="H66" s="69"/>
      <c r="I66" s="70"/>
      <c r="J66" s="70"/>
      <c r="K66" s="34" t="s">
        <v>65</v>
      </c>
      <c r="L66" s="77">
        <v>66</v>
      </c>
      <c r="M66" s="77"/>
      <c r="N66" s="72"/>
      <c r="O66" s="79" t="s">
        <v>351</v>
      </c>
      <c r="P66" s="81">
        <v>43693.75278935185</v>
      </c>
      <c r="Q66" s="79" t="s">
        <v>373</v>
      </c>
      <c r="R66" s="82" t="s">
        <v>426</v>
      </c>
      <c r="S66" s="79" t="s">
        <v>464</v>
      </c>
      <c r="T66" s="79" t="s">
        <v>496</v>
      </c>
      <c r="U66" s="79"/>
      <c r="V66" s="82" t="s">
        <v>587</v>
      </c>
      <c r="W66" s="81">
        <v>43693.75278935185</v>
      </c>
      <c r="X66" s="85">
        <v>43693</v>
      </c>
      <c r="Y66" s="87" t="s">
        <v>675</v>
      </c>
      <c r="Z66" s="82" t="s">
        <v>791</v>
      </c>
      <c r="AA66" s="79"/>
      <c r="AB66" s="79"/>
      <c r="AC66" s="87" t="s">
        <v>907</v>
      </c>
      <c r="AD66" s="79"/>
      <c r="AE66" s="79" t="b">
        <v>0</v>
      </c>
      <c r="AF66" s="79">
        <v>1</v>
      </c>
      <c r="AG66" s="87" t="s">
        <v>989</v>
      </c>
      <c r="AH66" s="79" t="b">
        <v>0</v>
      </c>
      <c r="AI66" s="79" t="s">
        <v>1000</v>
      </c>
      <c r="AJ66" s="79"/>
      <c r="AK66" s="87" t="s">
        <v>989</v>
      </c>
      <c r="AL66" s="79" t="b">
        <v>0</v>
      </c>
      <c r="AM66" s="79">
        <v>1</v>
      </c>
      <c r="AN66" s="87" t="s">
        <v>989</v>
      </c>
      <c r="AO66" s="79" t="s">
        <v>1006</v>
      </c>
      <c r="AP66" s="79" t="b">
        <v>0</v>
      </c>
      <c r="AQ66" s="87" t="s">
        <v>907</v>
      </c>
      <c r="AR66" s="79" t="s">
        <v>176</v>
      </c>
      <c r="AS66" s="79">
        <v>0</v>
      </c>
      <c r="AT66" s="79">
        <v>0</v>
      </c>
      <c r="AU66" s="79"/>
      <c r="AV66" s="79"/>
      <c r="AW66" s="79"/>
      <c r="AX66" s="79"/>
      <c r="AY66" s="79"/>
      <c r="AZ66" s="79"/>
      <c r="BA66" s="79"/>
      <c r="BB66" s="79"/>
      <c r="BC66">
        <v>1</v>
      </c>
      <c r="BD66" s="78" t="str">
        <f>REPLACE(INDEX(GroupVertices[Group],MATCH(Edges[[#This Row],[Vertex 1]],GroupVertices[Vertex],0)),1,1,"")</f>
        <v>12</v>
      </c>
      <c r="BE66" s="78" t="str">
        <f>REPLACE(INDEX(GroupVertices[Group],MATCH(Edges[[#This Row],[Vertex 2]],GroupVertices[Vertex],0)),1,1,"")</f>
        <v>12</v>
      </c>
      <c r="BF66" s="48">
        <v>0</v>
      </c>
      <c r="BG66" s="49">
        <v>0</v>
      </c>
      <c r="BH66" s="48">
        <v>0</v>
      </c>
      <c r="BI66" s="49">
        <v>0</v>
      </c>
      <c r="BJ66" s="48">
        <v>0</v>
      </c>
      <c r="BK66" s="49">
        <v>0</v>
      </c>
      <c r="BL66" s="48">
        <v>34</v>
      </c>
      <c r="BM66" s="49">
        <v>100</v>
      </c>
      <c r="BN66" s="48">
        <v>34</v>
      </c>
    </row>
    <row r="67" spans="1:66" ht="15">
      <c r="A67" s="64" t="s">
        <v>256</v>
      </c>
      <c r="B67" s="64" t="s">
        <v>255</v>
      </c>
      <c r="C67" s="65" t="s">
        <v>2867</v>
      </c>
      <c r="D67" s="66">
        <v>3</v>
      </c>
      <c r="E67" s="67" t="s">
        <v>132</v>
      </c>
      <c r="F67" s="68">
        <v>32</v>
      </c>
      <c r="G67" s="65"/>
      <c r="H67" s="69"/>
      <c r="I67" s="70"/>
      <c r="J67" s="70"/>
      <c r="K67" s="34" t="s">
        <v>65</v>
      </c>
      <c r="L67" s="77">
        <v>67</v>
      </c>
      <c r="M67" s="77"/>
      <c r="N67" s="72"/>
      <c r="O67" s="79" t="s">
        <v>350</v>
      </c>
      <c r="P67" s="81">
        <v>43693.752847222226</v>
      </c>
      <c r="Q67" s="79" t="s">
        <v>373</v>
      </c>
      <c r="R67" s="79"/>
      <c r="S67" s="79"/>
      <c r="T67" s="79"/>
      <c r="U67" s="79"/>
      <c r="V67" s="82" t="s">
        <v>588</v>
      </c>
      <c r="W67" s="81">
        <v>43693.752847222226</v>
      </c>
      <c r="X67" s="85">
        <v>43693</v>
      </c>
      <c r="Y67" s="87" t="s">
        <v>676</v>
      </c>
      <c r="Z67" s="82" t="s">
        <v>792</v>
      </c>
      <c r="AA67" s="79"/>
      <c r="AB67" s="79"/>
      <c r="AC67" s="87" t="s">
        <v>908</v>
      </c>
      <c r="AD67" s="79"/>
      <c r="AE67" s="79" t="b">
        <v>0</v>
      </c>
      <c r="AF67" s="79">
        <v>0</v>
      </c>
      <c r="AG67" s="87" t="s">
        <v>989</v>
      </c>
      <c r="AH67" s="79" t="b">
        <v>0</v>
      </c>
      <c r="AI67" s="79" t="s">
        <v>1000</v>
      </c>
      <c r="AJ67" s="79"/>
      <c r="AK67" s="87" t="s">
        <v>989</v>
      </c>
      <c r="AL67" s="79" t="b">
        <v>0</v>
      </c>
      <c r="AM67" s="79">
        <v>1</v>
      </c>
      <c r="AN67" s="87" t="s">
        <v>907</v>
      </c>
      <c r="AO67" s="79" t="s">
        <v>1013</v>
      </c>
      <c r="AP67" s="79" t="b">
        <v>0</v>
      </c>
      <c r="AQ67" s="87" t="s">
        <v>907</v>
      </c>
      <c r="AR67" s="79" t="s">
        <v>176</v>
      </c>
      <c r="AS67" s="79">
        <v>0</v>
      </c>
      <c r="AT67" s="79">
        <v>0</v>
      </c>
      <c r="AU67" s="79"/>
      <c r="AV67" s="79"/>
      <c r="AW67" s="79"/>
      <c r="AX67" s="79"/>
      <c r="AY67" s="79"/>
      <c r="AZ67" s="79"/>
      <c r="BA67" s="79"/>
      <c r="BB67" s="79"/>
      <c r="BC67">
        <v>1</v>
      </c>
      <c r="BD67" s="78" t="str">
        <f>REPLACE(INDEX(GroupVertices[Group],MATCH(Edges[[#This Row],[Vertex 1]],GroupVertices[Vertex],0)),1,1,"")</f>
        <v>12</v>
      </c>
      <c r="BE67" s="78" t="str">
        <f>REPLACE(INDEX(GroupVertices[Group],MATCH(Edges[[#This Row],[Vertex 2]],GroupVertices[Vertex],0)),1,1,"")</f>
        <v>12</v>
      </c>
      <c r="BF67" s="48"/>
      <c r="BG67" s="49"/>
      <c r="BH67" s="48"/>
      <c r="BI67" s="49"/>
      <c r="BJ67" s="48"/>
      <c r="BK67" s="49"/>
      <c r="BL67" s="48"/>
      <c r="BM67" s="49"/>
      <c r="BN67" s="48"/>
    </row>
    <row r="68" spans="1:66" ht="15">
      <c r="A68" s="64" t="s">
        <v>256</v>
      </c>
      <c r="B68" s="64" t="s">
        <v>327</v>
      </c>
      <c r="C68" s="65" t="s">
        <v>2867</v>
      </c>
      <c r="D68" s="66">
        <v>3</v>
      </c>
      <c r="E68" s="67" t="s">
        <v>132</v>
      </c>
      <c r="F68" s="68">
        <v>32</v>
      </c>
      <c r="G68" s="65"/>
      <c r="H68" s="69"/>
      <c r="I68" s="70"/>
      <c r="J68" s="70"/>
      <c r="K68" s="34" t="s">
        <v>65</v>
      </c>
      <c r="L68" s="77">
        <v>68</v>
      </c>
      <c r="M68" s="77"/>
      <c r="N68" s="72"/>
      <c r="O68" s="79" t="s">
        <v>351</v>
      </c>
      <c r="P68" s="81">
        <v>43693.752847222226</v>
      </c>
      <c r="Q68" s="79" t="s">
        <v>373</v>
      </c>
      <c r="R68" s="79"/>
      <c r="S68" s="79"/>
      <c r="T68" s="79"/>
      <c r="U68" s="79"/>
      <c r="V68" s="82" t="s">
        <v>588</v>
      </c>
      <c r="W68" s="81">
        <v>43693.752847222226</v>
      </c>
      <c r="X68" s="85">
        <v>43693</v>
      </c>
      <c r="Y68" s="87" t="s">
        <v>676</v>
      </c>
      <c r="Z68" s="82" t="s">
        <v>792</v>
      </c>
      <c r="AA68" s="79"/>
      <c r="AB68" s="79"/>
      <c r="AC68" s="87" t="s">
        <v>908</v>
      </c>
      <c r="AD68" s="79"/>
      <c r="AE68" s="79" t="b">
        <v>0</v>
      </c>
      <c r="AF68" s="79">
        <v>0</v>
      </c>
      <c r="AG68" s="87" t="s">
        <v>989</v>
      </c>
      <c r="AH68" s="79" t="b">
        <v>0</v>
      </c>
      <c r="AI68" s="79" t="s">
        <v>1000</v>
      </c>
      <c r="AJ68" s="79"/>
      <c r="AK68" s="87" t="s">
        <v>989</v>
      </c>
      <c r="AL68" s="79" t="b">
        <v>0</v>
      </c>
      <c r="AM68" s="79">
        <v>1</v>
      </c>
      <c r="AN68" s="87" t="s">
        <v>907</v>
      </c>
      <c r="AO68" s="79" t="s">
        <v>1013</v>
      </c>
      <c r="AP68" s="79" t="b">
        <v>0</v>
      </c>
      <c r="AQ68" s="87" t="s">
        <v>907</v>
      </c>
      <c r="AR68" s="79" t="s">
        <v>176</v>
      </c>
      <c r="AS68" s="79">
        <v>0</v>
      </c>
      <c r="AT68" s="79">
        <v>0</v>
      </c>
      <c r="AU68" s="79"/>
      <c r="AV68" s="79"/>
      <c r="AW68" s="79"/>
      <c r="AX68" s="79"/>
      <c r="AY68" s="79"/>
      <c r="AZ68" s="79"/>
      <c r="BA68" s="79"/>
      <c r="BB68" s="79"/>
      <c r="BC68">
        <v>1</v>
      </c>
      <c r="BD68" s="78" t="str">
        <f>REPLACE(INDEX(GroupVertices[Group],MATCH(Edges[[#This Row],[Vertex 1]],GroupVertices[Vertex],0)),1,1,"")</f>
        <v>12</v>
      </c>
      <c r="BE68" s="78" t="str">
        <f>REPLACE(INDEX(GroupVertices[Group],MATCH(Edges[[#This Row],[Vertex 2]],GroupVertices[Vertex],0)),1,1,"")</f>
        <v>12</v>
      </c>
      <c r="BF68" s="48"/>
      <c r="BG68" s="49"/>
      <c r="BH68" s="48"/>
      <c r="BI68" s="49"/>
      <c r="BJ68" s="48"/>
      <c r="BK68" s="49"/>
      <c r="BL68" s="48"/>
      <c r="BM68" s="49"/>
      <c r="BN68" s="48"/>
    </row>
    <row r="69" spans="1:66" ht="15">
      <c r="A69" s="64" t="s">
        <v>256</v>
      </c>
      <c r="B69" s="64" t="s">
        <v>328</v>
      </c>
      <c r="C69" s="65" t="s">
        <v>2867</v>
      </c>
      <c r="D69" s="66">
        <v>3</v>
      </c>
      <c r="E69" s="67" t="s">
        <v>132</v>
      </c>
      <c r="F69" s="68">
        <v>32</v>
      </c>
      <c r="G69" s="65"/>
      <c r="H69" s="69"/>
      <c r="I69" s="70"/>
      <c r="J69" s="70"/>
      <c r="K69" s="34" t="s">
        <v>65</v>
      </c>
      <c r="L69" s="77">
        <v>69</v>
      </c>
      <c r="M69" s="77"/>
      <c r="N69" s="72"/>
      <c r="O69" s="79" t="s">
        <v>351</v>
      </c>
      <c r="P69" s="81">
        <v>43693.752847222226</v>
      </c>
      <c r="Q69" s="79" t="s">
        <v>373</v>
      </c>
      <c r="R69" s="79"/>
      <c r="S69" s="79"/>
      <c r="T69" s="79"/>
      <c r="U69" s="79"/>
      <c r="V69" s="82" t="s">
        <v>588</v>
      </c>
      <c r="W69" s="81">
        <v>43693.752847222226</v>
      </c>
      <c r="X69" s="85">
        <v>43693</v>
      </c>
      <c r="Y69" s="87" t="s">
        <v>676</v>
      </c>
      <c r="Z69" s="82" t="s">
        <v>792</v>
      </c>
      <c r="AA69" s="79"/>
      <c r="AB69" s="79"/>
      <c r="AC69" s="87" t="s">
        <v>908</v>
      </c>
      <c r="AD69" s="79"/>
      <c r="AE69" s="79" t="b">
        <v>0</v>
      </c>
      <c r="AF69" s="79">
        <v>0</v>
      </c>
      <c r="AG69" s="87" t="s">
        <v>989</v>
      </c>
      <c r="AH69" s="79" t="b">
        <v>0</v>
      </c>
      <c r="AI69" s="79" t="s">
        <v>1000</v>
      </c>
      <c r="AJ69" s="79"/>
      <c r="AK69" s="87" t="s">
        <v>989</v>
      </c>
      <c r="AL69" s="79" t="b">
        <v>0</v>
      </c>
      <c r="AM69" s="79">
        <v>1</v>
      </c>
      <c r="AN69" s="87" t="s">
        <v>907</v>
      </c>
      <c r="AO69" s="79" t="s">
        <v>1013</v>
      </c>
      <c r="AP69" s="79" t="b">
        <v>0</v>
      </c>
      <c r="AQ69" s="87" t="s">
        <v>907</v>
      </c>
      <c r="AR69" s="79" t="s">
        <v>176</v>
      </c>
      <c r="AS69" s="79">
        <v>0</v>
      </c>
      <c r="AT69" s="79">
        <v>0</v>
      </c>
      <c r="AU69" s="79"/>
      <c r="AV69" s="79"/>
      <c r="AW69" s="79"/>
      <c r="AX69" s="79"/>
      <c r="AY69" s="79"/>
      <c r="AZ69" s="79"/>
      <c r="BA69" s="79"/>
      <c r="BB69" s="79"/>
      <c r="BC69">
        <v>1</v>
      </c>
      <c r="BD69" s="78" t="str">
        <f>REPLACE(INDEX(GroupVertices[Group],MATCH(Edges[[#This Row],[Vertex 1]],GroupVertices[Vertex],0)),1,1,"")</f>
        <v>12</v>
      </c>
      <c r="BE69" s="78" t="str">
        <f>REPLACE(INDEX(GroupVertices[Group],MATCH(Edges[[#This Row],[Vertex 2]],GroupVertices[Vertex],0)),1,1,"")</f>
        <v>12</v>
      </c>
      <c r="BF69" s="48">
        <v>0</v>
      </c>
      <c r="BG69" s="49">
        <v>0</v>
      </c>
      <c r="BH69" s="48">
        <v>0</v>
      </c>
      <c r="BI69" s="49">
        <v>0</v>
      </c>
      <c r="BJ69" s="48">
        <v>0</v>
      </c>
      <c r="BK69" s="49">
        <v>0</v>
      </c>
      <c r="BL69" s="48">
        <v>34</v>
      </c>
      <c r="BM69" s="49">
        <v>100</v>
      </c>
      <c r="BN69" s="48">
        <v>34</v>
      </c>
    </row>
    <row r="70" spans="1:66" ht="15">
      <c r="A70" s="64" t="s">
        <v>257</v>
      </c>
      <c r="B70" s="64" t="s">
        <v>257</v>
      </c>
      <c r="C70" s="65" t="s">
        <v>2867</v>
      </c>
      <c r="D70" s="66">
        <v>3</v>
      </c>
      <c r="E70" s="67" t="s">
        <v>132</v>
      </c>
      <c r="F70" s="68">
        <v>32</v>
      </c>
      <c r="G70" s="65"/>
      <c r="H70" s="69"/>
      <c r="I70" s="70"/>
      <c r="J70" s="70"/>
      <c r="K70" s="34" t="s">
        <v>65</v>
      </c>
      <c r="L70" s="77">
        <v>70</v>
      </c>
      <c r="M70" s="77"/>
      <c r="N70" s="72"/>
      <c r="O70" s="79" t="s">
        <v>176</v>
      </c>
      <c r="P70" s="81">
        <v>43693.80196759259</v>
      </c>
      <c r="Q70" s="79" t="s">
        <v>374</v>
      </c>
      <c r="R70" s="79"/>
      <c r="S70" s="79"/>
      <c r="T70" s="79"/>
      <c r="U70" s="79"/>
      <c r="V70" s="82" t="s">
        <v>589</v>
      </c>
      <c r="W70" s="81">
        <v>43693.80196759259</v>
      </c>
      <c r="X70" s="85">
        <v>43693</v>
      </c>
      <c r="Y70" s="87" t="s">
        <v>677</v>
      </c>
      <c r="Z70" s="82" t="s">
        <v>793</v>
      </c>
      <c r="AA70" s="79"/>
      <c r="AB70" s="79"/>
      <c r="AC70" s="87" t="s">
        <v>909</v>
      </c>
      <c r="AD70" s="87" t="s">
        <v>983</v>
      </c>
      <c r="AE70" s="79" t="b">
        <v>0</v>
      </c>
      <c r="AF70" s="79">
        <v>3</v>
      </c>
      <c r="AG70" s="87" t="s">
        <v>994</v>
      </c>
      <c r="AH70" s="79" t="b">
        <v>0</v>
      </c>
      <c r="AI70" s="79" t="s">
        <v>1000</v>
      </c>
      <c r="AJ70" s="79"/>
      <c r="AK70" s="87" t="s">
        <v>989</v>
      </c>
      <c r="AL70" s="79" t="b">
        <v>0</v>
      </c>
      <c r="AM70" s="79">
        <v>0</v>
      </c>
      <c r="AN70" s="87" t="s">
        <v>989</v>
      </c>
      <c r="AO70" s="79" t="s">
        <v>1005</v>
      </c>
      <c r="AP70" s="79" t="b">
        <v>0</v>
      </c>
      <c r="AQ70" s="87" t="s">
        <v>983</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8">
        <v>0</v>
      </c>
      <c r="BG70" s="49">
        <v>0</v>
      </c>
      <c r="BH70" s="48">
        <v>2</v>
      </c>
      <c r="BI70" s="49">
        <v>6.666666666666667</v>
      </c>
      <c r="BJ70" s="48">
        <v>0</v>
      </c>
      <c r="BK70" s="49">
        <v>0</v>
      </c>
      <c r="BL70" s="48">
        <v>28</v>
      </c>
      <c r="BM70" s="49">
        <v>93.33333333333333</v>
      </c>
      <c r="BN70" s="48">
        <v>30</v>
      </c>
    </row>
    <row r="71" spans="1:66" ht="15">
      <c r="A71" s="64" t="s">
        <v>258</v>
      </c>
      <c r="B71" s="64" t="s">
        <v>284</v>
      </c>
      <c r="C71" s="65" t="s">
        <v>2867</v>
      </c>
      <c r="D71" s="66">
        <v>3</v>
      </c>
      <c r="E71" s="67" t="s">
        <v>132</v>
      </c>
      <c r="F71" s="68">
        <v>32</v>
      </c>
      <c r="G71" s="65"/>
      <c r="H71" s="69"/>
      <c r="I71" s="70"/>
      <c r="J71" s="70"/>
      <c r="K71" s="34" t="s">
        <v>65</v>
      </c>
      <c r="L71" s="77">
        <v>71</v>
      </c>
      <c r="M71" s="77"/>
      <c r="N71" s="72"/>
      <c r="O71" s="79" t="s">
        <v>350</v>
      </c>
      <c r="P71" s="81">
        <v>43693.87871527778</v>
      </c>
      <c r="Q71" s="79" t="s">
        <v>375</v>
      </c>
      <c r="R71" s="79"/>
      <c r="S71" s="79"/>
      <c r="T71" s="79" t="s">
        <v>497</v>
      </c>
      <c r="U71" s="79"/>
      <c r="V71" s="82" t="s">
        <v>590</v>
      </c>
      <c r="W71" s="81">
        <v>43693.87871527778</v>
      </c>
      <c r="X71" s="85">
        <v>43693</v>
      </c>
      <c r="Y71" s="87" t="s">
        <v>678</v>
      </c>
      <c r="Z71" s="82" t="s">
        <v>794</v>
      </c>
      <c r="AA71" s="79"/>
      <c r="AB71" s="79"/>
      <c r="AC71" s="87" t="s">
        <v>910</v>
      </c>
      <c r="AD71" s="79"/>
      <c r="AE71" s="79" t="b">
        <v>0</v>
      </c>
      <c r="AF71" s="79">
        <v>0</v>
      </c>
      <c r="AG71" s="87" t="s">
        <v>989</v>
      </c>
      <c r="AH71" s="79" t="b">
        <v>0</v>
      </c>
      <c r="AI71" s="79" t="s">
        <v>1000</v>
      </c>
      <c r="AJ71" s="79"/>
      <c r="AK71" s="87" t="s">
        <v>989</v>
      </c>
      <c r="AL71" s="79" t="b">
        <v>0</v>
      </c>
      <c r="AM71" s="79">
        <v>4</v>
      </c>
      <c r="AN71" s="87" t="s">
        <v>938</v>
      </c>
      <c r="AO71" s="79" t="s">
        <v>1005</v>
      </c>
      <c r="AP71" s="79" t="b">
        <v>0</v>
      </c>
      <c r="AQ71" s="87" t="s">
        <v>938</v>
      </c>
      <c r="AR71" s="79" t="s">
        <v>176</v>
      </c>
      <c r="AS71" s="79">
        <v>0</v>
      </c>
      <c r="AT71" s="79">
        <v>0</v>
      </c>
      <c r="AU71" s="79"/>
      <c r="AV71" s="79"/>
      <c r="AW71" s="79"/>
      <c r="AX71" s="79"/>
      <c r="AY71" s="79"/>
      <c r="AZ71" s="79"/>
      <c r="BA71" s="79"/>
      <c r="BB71" s="79"/>
      <c r="BC71">
        <v>1</v>
      </c>
      <c r="BD71" s="78" t="str">
        <f>REPLACE(INDEX(GroupVertices[Group],MATCH(Edges[[#This Row],[Vertex 1]],GroupVertices[Vertex],0)),1,1,"")</f>
        <v>9</v>
      </c>
      <c r="BE71" s="78" t="str">
        <f>REPLACE(INDEX(GroupVertices[Group],MATCH(Edges[[#This Row],[Vertex 2]],GroupVertices[Vertex],0)),1,1,"")</f>
        <v>9</v>
      </c>
      <c r="BF71" s="48"/>
      <c r="BG71" s="49"/>
      <c r="BH71" s="48"/>
      <c r="BI71" s="49"/>
      <c r="BJ71" s="48"/>
      <c r="BK71" s="49"/>
      <c r="BL71" s="48"/>
      <c r="BM71" s="49"/>
      <c r="BN71" s="48"/>
    </row>
    <row r="72" spans="1:66" ht="15">
      <c r="A72" s="64" t="s">
        <v>258</v>
      </c>
      <c r="B72" s="64" t="s">
        <v>329</v>
      </c>
      <c r="C72" s="65" t="s">
        <v>2867</v>
      </c>
      <c r="D72" s="66">
        <v>3</v>
      </c>
      <c r="E72" s="67" t="s">
        <v>132</v>
      </c>
      <c r="F72" s="68">
        <v>32</v>
      </c>
      <c r="G72" s="65"/>
      <c r="H72" s="69"/>
      <c r="I72" s="70"/>
      <c r="J72" s="70"/>
      <c r="K72" s="34" t="s">
        <v>65</v>
      </c>
      <c r="L72" s="77">
        <v>72</v>
      </c>
      <c r="M72" s="77"/>
      <c r="N72" s="72"/>
      <c r="O72" s="79" t="s">
        <v>351</v>
      </c>
      <c r="P72" s="81">
        <v>43693.87871527778</v>
      </c>
      <c r="Q72" s="79" t="s">
        <v>375</v>
      </c>
      <c r="R72" s="79"/>
      <c r="S72" s="79"/>
      <c r="T72" s="79" t="s">
        <v>497</v>
      </c>
      <c r="U72" s="79"/>
      <c r="V72" s="82" t="s">
        <v>590</v>
      </c>
      <c r="W72" s="81">
        <v>43693.87871527778</v>
      </c>
      <c r="X72" s="85">
        <v>43693</v>
      </c>
      <c r="Y72" s="87" t="s">
        <v>678</v>
      </c>
      <c r="Z72" s="82" t="s">
        <v>794</v>
      </c>
      <c r="AA72" s="79"/>
      <c r="AB72" s="79"/>
      <c r="AC72" s="87" t="s">
        <v>910</v>
      </c>
      <c r="AD72" s="79"/>
      <c r="AE72" s="79" t="b">
        <v>0</v>
      </c>
      <c r="AF72" s="79">
        <v>0</v>
      </c>
      <c r="AG72" s="87" t="s">
        <v>989</v>
      </c>
      <c r="AH72" s="79" t="b">
        <v>0</v>
      </c>
      <c r="AI72" s="79" t="s">
        <v>1000</v>
      </c>
      <c r="AJ72" s="79"/>
      <c r="AK72" s="87" t="s">
        <v>989</v>
      </c>
      <c r="AL72" s="79" t="b">
        <v>0</v>
      </c>
      <c r="AM72" s="79">
        <v>4</v>
      </c>
      <c r="AN72" s="87" t="s">
        <v>938</v>
      </c>
      <c r="AO72" s="79" t="s">
        <v>1005</v>
      </c>
      <c r="AP72" s="79" t="b">
        <v>0</v>
      </c>
      <c r="AQ72" s="87" t="s">
        <v>938</v>
      </c>
      <c r="AR72" s="79" t="s">
        <v>176</v>
      </c>
      <c r="AS72" s="79">
        <v>0</v>
      </c>
      <c r="AT72" s="79">
        <v>0</v>
      </c>
      <c r="AU72" s="79"/>
      <c r="AV72" s="79"/>
      <c r="AW72" s="79"/>
      <c r="AX72" s="79"/>
      <c r="AY72" s="79"/>
      <c r="AZ72" s="79"/>
      <c r="BA72" s="79"/>
      <c r="BB72" s="79"/>
      <c r="BC72">
        <v>1</v>
      </c>
      <c r="BD72" s="78" t="str">
        <f>REPLACE(INDEX(GroupVertices[Group],MATCH(Edges[[#This Row],[Vertex 1]],GroupVertices[Vertex],0)),1,1,"")</f>
        <v>9</v>
      </c>
      <c r="BE72" s="78" t="str">
        <f>REPLACE(INDEX(GroupVertices[Group],MATCH(Edges[[#This Row],[Vertex 2]],GroupVertices[Vertex],0)),1,1,"")</f>
        <v>9</v>
      </c>
      <c r="BF72" s="48">
        <v>0</v>
      </c>
      <c r="BG72" s="49">
        <v>0</v>
      </c>
      <c r="BH72" s="48">
        <v>0</v>
      </c>
      <c r="BI72" s="49">
        <v>0</v>
      </c>
      <c r="BJ72" s="48">
        <v>0</v>
      </c>
      <c r="BK72" s="49">
        <v>0</v>
      </c>
      <c r="BL72" s="48">
        <v>31</v>
      </c>
      <c r="BM72" s="49">
        <v>100</v>
      </c>
      <c r="BN72" s="48">
        <v>31</v>
      </c>
    </row>
    <row r="73" spans="1:66" ht="15">
      <c r="A73" s="64" t="s">
        <v>259</v>
      </c>
      <c r="B73" s="64" t="s">
        <v>284</v>
      </c>
      <c r="C73" s="65" t="s">
        <v>2867</v>
      </c>
      <c r="D73" s="66">
        <v>3</v>
      </c>
      <c r="E73" s="67" t="s">
        <v>132</v>
      </c>
      <c r="F73" s="68">
        <v>32</v>
      </c>
      <c r="G73" s="65"/>
      <c r="H73" s="69"/>
      <c r="I73" s="70"/>
      <c r="J73" s="70"/>
      <c r="K73" s="34" t="s">
        <v>65</v>
      </c>
      <c r="L73" s="77">
        <v>73</v>
      </c>
      <c r="M73" s="77"/>
      <c r="N73" s="72"/>
      <c r="O73" s="79" t="s">
        <v>350</v>
      </c>
      <c r="P73" s="81">
        <v>43693.888136574074</v>
      </c>
      <c r="Q73" s="79" t="s">
        <v>375</v>
      </c>
      <c r="R73" s="79"/>
      <c r="S73" s="79"/>
      <c r="T73" s="79" t="s">
        <v>497</v>
      </c>
      <c r="U73" s="79"/>
      <c r="V73" s="82" t="s">
        <v>591</v>
      </c>
      <c r="W73" s="81">
        <v>43693.888136574074</v>
      </c>
      <c r="X73" s="85">
        <v>43693</v>
      </c>
      <c r="Y73" s="87" t="s">
        <v>679</v>
      </c>
      <c r="Z73" s="82" t="s">
        <v>795</v>
      </c>
      <c r="AA73" s="79"/>
      <c r="AB73" s="79"/>
      <c r="AC73" s="87" t="s">
        <v>911</v>
      </c>
      <c r="AD73" s="79"/>
      <c r="AE73" s="79" t="b">
        <v>0</v>
      </c>
      <c r="AF73" s="79">
        <v>0</v>
      </c>
      <c r="AG73" s="87" t="s">
        <v>989</v>
      </c>
      <c r="AH73" s="79" t="b">
        <v>0</v>
      </c>
      <c r="AI73" s="79" t="s">
        <v>1000</v>
      </c>
      <c r="AJ73" s="79"/>
      <c r="AK73" s="87" t="s">
        <v>989</v>
      </c>
      <c r="AL73" s="79" t="b">
        <v>0</v>
      </c>
      <c r="AM73" s="79">
        <v>4</v>
      </c>
      <c r="AN73" s="87" t="s">
        <v>938</v>
      </c>
      <c r="AO73" s="79" t="s">
        <v>1001</v>
      </c>
      <c r="AP73" s="79" t="b">
        <v>0</v>
      </c>
      <c r="AQ73" s="87" t="s">
        <v>938</v>
      </c>
      <c r="AR73" s="79" t="s">
        <v>176</v>
      </c>
      <c r="AS73" s="79">
        <v>0</v>
      </c>
      <c r="AT73" s="79">
        <v>0</v>
      </c>
      <c r="AU73" s="79"/>
      <c r="AV73" s="79"/>
      <c r="AW73" s="79"/>
      <c r="AX73" s="79"/>
      <c r="AY73" s="79"/>
      <c r="AZ73" s="79"/>
      <c r="BA73" s="79"/>
      <c r="BB73" s="79"/>
      <c r="BC73">
        <v>1</v>
      </c>
      <c r="BD73" s="78" t="str">
        <f>REPLACE(INDEX(GroupVertices[Group],MATCH(Edges[[#This Row],[Vertex 1]],GroupVertices[Vertex],0)),1,1,"")</f>
        <v>9</v>
      </c>
      <c r="BE73" s="78" t="str">
        <f>REPLACE(INDEX(GroupVertices[Group],MATCH(Edges[[#This Row],[Vertex 2]],GroupVertices[Vertex],0)),1,1,"")</f>
        <v>9</v>
      </c>
      <c r="BF73" s="48"/>
      <c r="BG73" s="49"/>
      <c r="BH73" s="48"/>
      <c r="BI73" s="49"/>
      <c r="BJ73" s="48"/>
      <c r="BK73" s="49"/>
      <c r="BL73" s="48"/>
      <c r="BM73" s="49"/>
      <c r="BN73" s="48"/>
    </row>
    <row r="74" spans="1:66" ht="15">
      <c r="A74" s="64" t="s">
        <v>259</v>
      </c>
      <c r="B74" s="64" t="s">
        <v>329</v>
      </c>
      <c r="C74" s="65" t="s">
        <v>2867</v>
      </c>
      <c r="D74" s="66">
        <v>3</v>
      </c>
      <c r="E74" s="67" t="s">
        <v>132</v>
      </c>
      <c r="F74" s="68">
        <v>32</v>
      </c>
      <c r="G74" s="65"/>
      <c r="H74" s="69"/>
      <c r="I74" s="70"/>
      <c r="J74" s="70"/>
      <c r="K74" s="34" t="s">
        <v>65</v>
      </c>
      <c r="L74" s="77">
        <v>74</v>
      </c>
      <c r="M74" s="77"/>
      <c r="N74" s="72"/>
      <c r="O74" s="79" t="s">
        <v>351</v>
      </c>
      <c r="P74" s="81">
        <v>43693.888136574074</v>
      </c>
      <c r="Q74" s="79" t="s">
        <v>375</v>
      </c>
      <c r="R74" s="79"/>
      <c r="S74" s="79"/>
      <c r="T74" s="79" t="s">
        <v>497</v>
      </c>
      <c r="U74" s="79"/>
      <c r="V74" s="82" t="s">
        <v>591</v>
      </c>
      <c r="W74" s="81">
        <v>43693.888136574074</v>
      </c>
      <c r="X74" s="85">
        <v>43693</v>
      </c>
      <c r="Y74" s="87" t="s">
        <v>679</v>
      </c>
      <c r="Z74" s="82" t="s">
        <v>795</v>
      </c>
      <c r="AA74" s="79"/>
      <c r="AB74" s="79"/>
      <c r="AC74" s="87" t="s">
        <v>911</v>
      </c>
      <c r="AD74" s="79"/>
      <c r="AE74" s="79" t="b">
        <v>0</v>
      </c>
      <c r="AF74" s="79">
        <v>0</v>
      </c>
      <c r="AG74" s="87" t="s">
        <v>989</v>
      </c>
      <c r="AH74" s="79" t="b">
        <v>0</v>
      </c>
      <c r="AI74" s="79" t="s">
        <v>1000</v>
      </c>
      <c r="AJ74" s="79"/>
      <c r="AK74" s="87" t="s">
        <v>989</v>
      </c>
      <c r="AL74" s="79" t="b">
        <v>0</v>
      </c>
      <c r="AM74" s="79">
        <v>4</v>
      </c>
      <c r="AN74" s="87" t="s">
        <v>938</v>
      </c>
      <c r="AO74" s="79" t="s">
        <v>1001</v>
      </c>
      <c r="AP74" s="79" t="b">
        <v>0</v>
      </c>
      <c r="AQ74" s="87" t="s">
        <v>938</v>
      </c>
      <c r="AR74" s="79" t="s">
        <v>176</v>
      </c>
      <c r="AS74" s="79">
        <v>0</v>
      </c>
      <c r="AT74" s="79">
        <v>0</v>
      </c>
      <c r="AU74" s="79"/>
      <c r="AV74" s="79"/>
      <c r="AW74" s="79"/>
      <c r="AX74" s="79"/>
      <c r="AY74" s="79"/>
      <c r="AZ74" s="79"/>
      <c r="BA74" s="79"/>
      <c r="BB74" s="79"/>
      <c r="BC74">
        <v>1</v>
      </c>
      <c r="BD74" s="78" t="str">
        <f>REPLACE(INDEX(GroupVertices[Group],MATCH(Edges[[#This Row],[Vertex 1]],GroupVertices[Vertex],0)),1,1,"")</f>
        <v>9</v>
      </c>
      <c r="BE74" s="78" t="str">
        <f>REPLACE(INDEX(GroupVertices[Group],MATCH(Edges[[#This Row],[Vertex 2]],GroupVertices[Vertex],0)),1,1,"")</f>
        <v>9</v>
      </c>
      <c r="BF74" s="48">
        <v>0</v>
      </c>
      <c r="BG74" s="49">
        <v>0</v>
      </c>
      <c r="BH74" s="48">
        <v>0</v>
      </c>
      <c r="BI74" s="49">
        <v>0</v>
      </c>
      <c r="BJ74" s="48">
        <v>0</v>
      </c>
      <c r="BK74" s="49">
        <v>0</v>
      </c>
      <c r="BL74" s="48">
        <v>31</v>
      </c>
      <c r="BM74" s="49">
        <v>100</v>
      </c>
      <c r="BN74" s="48">
        <v>31</v>
      </c>
    </row>
    <row r="75" spans="1:66" ht="15">
      <c r="A75" s="64" t="s">
        <v>260</v>
      </c>
      <c r="B75" s="64" t="s">
        <v>260</v>
      </c>
      <c r="C75" s="65" t="s">
        <v>2867</v>
      </c>
      <c r="D75" s="66">
        <v>3</v>
      </c>
      <c r="E75" s="67" t="s">
        <v>132</v>
      </c>
      <c r="F75" s="68">
        <v>32</v>
      </c>
      <c r="G75" s="65"/>
      <c r="H75" s="69"/>
      <c r="I75" s="70"/>
      <c r="J75" s="70"/>
      <c r="K75" s="34" t="s">
        <v>65</v>
      </c>
      <c r="L75" s="77">
        <v>75</v>
      </c>
      <c r="M75" s="77"/>
      <c r="N75" s="72"/>
      <c r="O75" s="79" t="s">
        <v>176</v>
      </c>
      <c r="P75" s="81">
        <v>43668.923680555556</v>
      </c>
      <c r="Q75" s="79" t="s">
        <v>376</v>
      </c>
      <c r="R75" s="82" t="s">
        <v>427</v>
      </c>
      <c r="S75" s="79" t="s">
        <v>465</v>
      </c>
      <c r="T75" s="79"/>
      <c r="U75" s="79"/>
      <c r="V75" s="82" t="s">
        <v>592</v>
      </c>
      <c r="W75" s="81">
        <v>43668.923680555556</v>
      </c>
      <c r="X75" s="85">
        <v>43668</v>
      </c>
      <c r="Y75" s="87" t="s">
        <v>680</v>
      </c>
      <c r="Z75" s="82" t="s">
        <v>796</v>
      </c>
      <c r="AA75" s="79"/>
      <c r="AB75" s="79"/>
      <c r="AC75" s="87" t="s">
        <v>912</v>
      </c>
      <c r="AD75" s="79"/>
      <c r="AE75" s="79" t="b">
        <v>0</v>
      </c>
      <c r="AF75" s="79">
        <v>672</v>
      </c>
      <c r="AG75" s="87" t="s">
        <v>989</v>
      </c>
      <c r="AH75" s="79" t="b">
        <v>0</v>
      </c>
      <c r="AI75" s="79" t="s">
        <v>1000</v>
      </c>
      <c r="AJ75" s="79"/>
      <c r="AK75" s="87" t="s">
        <v>989</v>
      </c>
      <c r="AL75" s="79" t="b">
        <v>0</v>
      </c>
      <c r="AM75" s="79">
        <v>278</v>
      </c>
      <c r="AN75" s="87" t="s">
        <v>989</v>
      </c>
      <c r="AO75" s="79" t="s">
        <v>1006</v>
      </c>
      <c r="AP75" s="79" t="b">
        <v>0</v>
      </c>
      <c r="AQ75" s="87" t="s">
        <v>912</v>
      </c>
      <c r="AR75" s="79" t="s">
        <v>350</v>
      </c>
      <c r="AS75" s="79">
        <v>0</v>
      </c>
      <c r="AT75" s="79">
        <v>0</v>
      </c>
      <c r="AU75" s="79"/>
      <c r="AV75" s="79"/>
      <c r="AW75" s="79"/>
      <c r="AX75" s="79"/>
      <c r="AY75" s="79"/>
      <c r="AZ75" s="79"/>
      <c r="BA75" s="79"/>
      <c r="BB75" s="79"/>
      <c r="BC75">
        <v>1</v>
      </c>
      <c r="BD75" s="78" t="str">
        <f>REPLACE(INDEX(GroupVertices[Group],MATCH(Edges[[#This Row],[Vertex 1]],GroupVertices[Vertex],0)),1,1,"")</f>
        <v>25</v>
      </c>
      <c r="BE75" s="78" t="str">
        <f>REPLACE(INDEX(GroupVertices[Group],MATCH(Edges[[#This Row],[Vertex 2]],GroupVertices[Vertex],0)),1,1,"")</f>
        <v>25</v>
      </c>
      <c r="BF75" s="48">
        <v>1</v>
      </c>
      <c r="BG75" s="49">
        <v>3.8461538461538463</v>
      </c>
      <c r="BH75" s="48">
        <v>0</v>
      </c>
      <c r="BI75" s="49">
        <v>0</v>
      </c>
      <c r="BJ75" s="48">
        <v>0</v>
      </c>
      <c r="BK75" s="49">
        <v>0</v>
      </c>
      <c r="BL75" s="48">
        <v>25</v>
      </c>
      <c r="BM75" s="49">
        <v>96.15384615384616</v>
      </c>
      <c r="BN75" s="48">
        <v>26</v>
      </c>
    </row>
    <row r="76" spans="1:66" ht="15">
      <c r="A76" s="64" t="s">
        <v>261</v>
      </c>
      <c r="B76" s="64" t="s">
        <v>260</v>
      </c>
      <c r="C76" s="65" t="s">
        <v>2867</v>
      </c>
      <c r="D76" s="66">
        <v>3</v>
      </c>
      <c r="E76" s="67" t="s">
        <v>132</v>
      </c>
      <c r="F76" s="68">
        <v>32</v>
      </c>
      <c r="G76" s="65"/>
      <c r="H76" s="69"/>
      <c r="I76" s="70"/>
      <c r="J76" s="70"/>
      <c r="K76" s="34" t="s">
        <v>65</v>
      </c>
      <c r="L76" s="77">
        <v>76</v>
      </c>
      <c r="M76" s="77"/>
      <c r="N76" s="72"/>
      <c r="O76" s="79" t="s">
        <v>350</v>
      </c>
      <c r="P76" s="81">
        <v>43694.54331018519</v>
      </c>
      <c r="Q76" s="79" t="s">
        <v>376</v>
      </c>
      <c r="R76" s="79"/>
      <c r="S76" s="79"/>
      <c r="T76" s="79"/>
      <c r="U76" s="79"/>
      <c r="V76" s="82" t="s">
        <v>593</v>
      </c>
      <c r="W76" s="81">
        <v>43694.54331018519</v>
      </c>
      <c r="X76" s="85">
        <v>43694</v>
      </c>
      <c r="Y76" s="87" t="s">
        <v>681</v>
      </c>
      <c r="Z76" s="82" t="s">
        <v>797</v>
      </c>
      <c r="AA76" s="79"/>
      <c r="AB76" s="79"/>
      <c r="AC76" s="87" t="s">
        <v>913</v>
      </c>
      <c r="AD76" s="79"/>
      <c r="AE76" s="79" t="b">
        <v>0</v>
      </c>
      <c r="AF76" s="79">
        <v>0</v>
      </c>
      <c r="AG76" s="87" t="s">
        <v>989</v>
      </c>
      <c r="AH76" s="79" t="b">
        <v>0</v>
      </c>
      <c r="AI76" s="79" t="s">
        <v>1000</v>
      </c>
      <c r="AJ76" s="79"/>
      <c r="AK76" s="87" t="s">
        <v>989</v>
      </c>
      <c r="AL76" s="79" t="b">
        <v>0</v>
      </c>
      <c r="AM76" s="79">
        <v>278</v>
      </c>
      <c r="AN76" s="87" t="s">
        <v>912</v>
      </c>
      <c r="AO76" s="79" t="s">
        <v>1002</v>
      </c>
      <c r="AP76" s="79" t="b">
        <v>0</v>
      </c>
      <c r="AQ76" s="87" t="s">
        <v>912</v>
      </c>
      <c r="AR76" s="79" t="s">
        <v>176</v>
      </c>
      <c r="AS76" s="79">
        <v>0</v>
      </c>
      <c r="AT76" s="79">
        <v>0</v>
      </c>
      <c r="AU76" s="79"/>
      <c r="AV76" s="79"/>
      <c r="AW76" s="79"/>
      <c r="AX76" s="79"/>
      <c r="AY76" s="79"/>
      <c r="AZ76" s="79"/>
      <c r="BA76" s="79"/>
      <c r="BB76" s="79"/>
      <c r="BC76">
        <v>1</v>
      </c>
      <c r="BD76" s="78" t="str">
        <f>REPLACE(INDEX(GroupVertices[Group],MATCH(Edges[[#This Row],[Vertex 1]],GroupVertices[Vertex],0)),1,1,"")</f>
        <v>25</v>
      </c>
      <c r="BE76" s="78" t="str">
        <f>REPLACE(INDEX(GroupVertices[Group],MATCH(Edges[[#This Row],[Vertex 2]],GroupVertices[Vertex],0)),1,1,"")</f>
        <v>25</v>
      </c>
      <c r="BF76" s="48">
        <v>1</v>
      </c>
      <c r="BG76" s="49">
        <v>3.8461538461538463</v>
      </c>
      <c r="BH76" s="48">
        <v>0</v>
      </c>
      <c r="BI76" s="49">
        <v>0</v>
      </c>
      <c r="BJ76" s="48">
        <v>0</v>
      </c>
      <c r="BK76" s="49">
        <v>0</v>
      </c>
      <c r="BL76" s="48">
        <v>25</v>
      </c>
      <c r="BM76" s="49">
        <v>96.15384615384616</v>
      </c>
      <c r="BN76" s="48">
        <v>26</v>
      </c>
    </row>
    <row r="77" spans="1:66" ht="15">
      <c r="A77" s="64" t="s">
        <v>262</v>
      </c>
      <c r="B77" s="64" t="s">
        <v>262</v>
      </c>
      <c r="C77" s="65" t="s">
        <v>2867</v>
      </c>
      <c r="D77" s="66">
        <v>3</v>
      </c>
      <c r="E77" s="67" t="s">
        <v>132</v>
      </c>
      <c r="F77" s="68">
        <v>32</v>
      </c>
      <c r="G77" s="65"/>
      <c r="H77" s="69"/>
      <c r="I77" s="70"/>
      <c r="J77" s="70"/>
      <c r="K77" s="34" t="s">
        <v>65</v>
      </c>
      <c r="L77" s="77">
        <v>77</v>
      </c>
      <c r="M77" s="77"/>
      <c r="N77" s="72"/>
      <c r="O77" s="79" t="s">
        <v>176</v>
      </c>
      <c r="P77" s="81">
        <v>43695.42386574074</v>
      </c>
      <c r="Q77" s="79" t="s">
        <v>377</v>
      </c>
      <c r="R77" s="79"/>
      <c r="S77" s="79"/>
      <c r="T77" s="79" t="s">
        <v>498</v>
      </c>
      <c r="U77" s="79"/>
      <c r="V77" s="82" t="s">
        <v>594</v>
      </c>
      <c r="W77" s="81">
        <v>43695.42386574074</v>
      </c>
      <c r="X77" s="85">
        <v>43695</v>
      </c>
      <c r="Y77" s="87" t="s">
        <v>682</v>
      </c>
      <c r="Z77" s="82" t="s">
        <v>798</v>
      </c>
      <c r="AA77" s="79"/>
      <c r="AB77" s="79"/>
      <c r="AC77" s="87" t="s">
        <v>914</v>
      </c>
      <c r="AD77" s="87" t="s">
        <v>984</v>
      </c>
      <c r="AE77" s="79" t="b">
        <v>0</v>
      </c>
      <c r="AF77" s="79">
        <v>0</v>
      </c>
      <c r="AG77" s="87" t="s">
        <v>995</v>
      </c>
      <c r="AH77" s="79" t="b">
        <v>0</v>
      </c>
      <c r="AI77" s="79" t="s">
        <v>1000</v>
      </c>
      <c r="AJ77" s="79"/>
      <c r="AK77" s="87" t="s">
        <v>989</v>
      </c>
      <c r="AL77" s="79" t="b">
        <v>0</v>
      </c>
      <c r="AM77" s="79">
        <v>0</v>
      </c>
      <c r="AN77" s="87" t="s">
        <v>989</v>
      </c>
      <c r="AO77" s="79" t="s">
        <v>1002</v>
      </c>
      <c r="AP77" s="79" t="b">
        <v>0</v>
      </c>
      <c r="AQ77" s="87" t="s">
        <v>984</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8">
        <v>1</v>
      </c>
      <c r="BG77" s="49">
        <v>2.5641025641025643</v>
      </c>
      <c r="BH77" s="48">
        <v>1</v>
      </c>
      <c r="BI77" s="49">
        <v>2.5641025641025643</v>
      </c>
      <c r="BJ77" s="48">
        <v>0</v>
      </c>
      <c r="BK77" s="49">
        <v>0</v>
      </c>
      <c r="BL77" s="48">
        <v>37</v>
      </c>
      <c r="BM77" s="49">
        <v>94.87179487179488</v>
      </c>
      <c r="BN77" s="48">
        <v>39</v>
      </c>
    </row>
    <row r="78" spans="1:66" ht="15">
      <c r="A78" s="64" t="s">
        <v>263</v>
      </c>
      <c r="B78" s="64" t="s">
        <v>330</v>
      </c>
      <c r="C78" s="65" t="s">
        <v>2867</v>
      </c>
      <c r="D78" s="66">
        <v>3</v>
      </c>
      <c r="E78" s="67" t="s">
        <v>132</v>
      </c>
      <c r="F78" s="68">
        <v>32</v>
      </c>
      <c r="G78" s="65"/>
      <c r="H78" s="69"/>
      <c r="I78" s="70"/>
      <c r="J78" s="70"/>
      <c r="K78" s="34" t="s">
        <v>65</v>
      </c>
      <c r="L78" s="77">
        <v>78</v>
      </c>
      <c r="M78" s="77"/>
      <c r="N78" s="72"/>
      <c r="O78" s="79" t="s">
        <v>351</v>
      </c>
      <c r="P78" s="81">
        <v>43695.75775462963</v>
      </c>
      <c r="Q78" s="79" t="s">
        <v>378</v>
      </c>
      <c r="R78" s="79"/>
      <c r="S78" s="79"/>
      <c r="T78" s="79"/>
      <c r="U78" s="79"/>
      <c r="V78" s="82" t="s">
        <v>595</v>
      </c>
      <c r="W78" s="81">
        <v>43695.75775462963</v>
      </c>
      <c r="X78" s="85">
        <v>43695</v>
      </c>
      <c r="Y78" s="87" t="s">
        <v>683</v>
      </c>
      <c r="Z78" s="82" t="s">
        <v>799</v>
      </c>
      <c r="AA78" s="79"/>
      <c r="AB78" s="79"/>
      <c r="AC78" s="87" t="s">
        <v>915</v>
      </c>
      <c r="AD78" s="87" t="s">
        <v>985</v>
      </c>
      <c r="AE78" s="79" t="b">
        <v>0</v>
      </c>
      <c r="AF78" s="79">
        <v>0</v>
      </c>
      <c r="AG78" s="87" t="s">
        <v>996</v>
      </c>
      <c r="AH78" s="79" t="b">
        <v>0</v>
      </c>
      <c r="AI78" s="79" t="s">
        <v>1000</v>
      </c>
      <c r="AJ78" s="79"/>
      <c r="AK78" s="87" t="s">
        <v>989</v>
      </c>
      <c r="AL78" s="79" t="b">
        <v>0</v>
      </c>
      <c r="AM78" s="79">
        <v>0</v>
      </c>
      <c r="AN78" s="87" t="s">
        <v>989</v>
      </c>
      <c r="AO78" s="79" t="s">
        <v>1005</v>
      </c>
      <c r="AP78" s="79" t="b">
        <v>0</v>
      </c>
      <c r="AQ78" s="87" t="s">
        <v>985</v>
      </c>
      <c r="AR78" s="79" t="s">
        <v>176</v>
      </c>
      <c r="AS78" s="79">
        <v>0</v>
      </c>
      <c r="AT78" s="79">
        <v>0</v>
      </c>
      <c r="AU78" s="79"/>
      <c r="AV78" s="79"/>
      <c r="AW78" s="79"/>
      <c r="AX78" s="79"/>
      <c r="AY78" s="79"/>
      <c r="AZ78" s="79"/>
      <c r="BA78" s="79"/>
      <c r="BB78" s="79"/>
      <c r="BC78">
        <v>1</v>
      </c>
      <c r="BD78" s="78" t="str">
        <f>REPLACE(INDEX(GroupVertices[Group],MATCH(Edges[[#This Row],[Vertex 1]],GroupVertices[Vertex],0)),1,1,"")</f>
        <v>18</v>
      </c>
      <c r="BE78" s="78" t="str">
        <f>REPLACE(INDEX(GroupVertices[Group],MATCH(Edges[[#This Row],[Vertex 2]],GroupVertices[Vertex],0)),1,1,"")</f>
        <v>18</v>
      </c>
      <c r="BF78" s="48"/>
      <c r="BG78" s="49"/>
      <c r="BH78" s="48"/>
      <c r="BI78" s="49"/>
      <c r="BJ78" s="48"/>
      <c r="BK78" s="49"/>
      <c r="BL78" s="48"/>
      <c r="BM78" s="49"/>
      <c r="BN78" s="48"/>
    </row>
    <row r="79" spans="1:66" ht="15">
      <c r="A79" s="64" t="s">
        <v>263</v>
      </c>
      <c r="B79" s="64" t="s">
        <v>331</v>
      </c>
      <c r="C79" s="65" t="s">
        <v>2867</v>
      </c>
      <c r="D79" s="66">
        <v>3</v>
      </c>
      <c r="E79" s="67" t="s">
        <v>132</v>
      </c>
      <c r="F79" s="68">
        <v>32</v>
      </c>
      <c r="G79" s="65"/>
      <c r="H79" s="69"/>
      <c r="I79" s="70"/>
      <c r="J79" s="70"/>
      <c r="K79" s="34" t="s">
        <v>65</v>
      </c>
      <c r="L79" s="77">
        <v>79</v>
      </c>
      <c r="M79" s="77"/>
      <c r="N79" s="72"/>
      <c r="O79" s="79" t="s">
        <v>352</v>
      </c>
      <c r="P79" s="81">
        <v>43695.75775462963</v>
      </c>
      <c r="Q79" s="79" t="s">
        <v>378</v>
      </c>
      <c r="R79" s="79"/>
      <c r="S79" s="79"/>
      <c r="T79" s="79"/>
      <c r="U79" s="79"/>
      <c r="V79" s="82" t="s">
        <v>595</v>
      </c>
      <c r="W79" s="81">
        <v>43695.75775462963</v>
      </c>
      <c r="X79" s="85">
        <v>43695</v>
      </c>
      <c r="Y79" s="87" t="s">
        <v>683</v>
      </c>
      <c r="Z79" s="82" t="s">
        <v>799</v>
      </c>
      <c r="AA79" s="79"/>
      <c r="AB79" s="79"/>
      <c r="AC79" s="87" t="s">
        <v>915</v>
      </c>
      <c r="AD79" s="87" t="s">
        <v>985</v>
      </c>
      <c r="AE79" s="79" t="b">
        <v>0</v>
      </c>
      <c r="AF79" s="79">
        <v>0</v>
      </c>
      <c r="AG79" s="87" t="s">
        <v>996</v>
      </c>
      <c r="AH79" s="79" t="b">
        <v>0</v>
      </c>
      <c r="AI79" s="79" t="s">
        <v>1000</v>
      </c>
      <c r="AJ79" s="79"/>
      <c r="AK79" s="87" t="s">
        <v>989</v>
      </c>
      <c r="AL79" s="79" t="b">
        <v>0</v>
      </c>
      <c r="AM79" s="79">
        <v>0</v>
      </c>
      <c r="AN79" s="87" t="s">
        <v>989</v>
      </c>
      <c r="AO79" s="79" t="s">
        <v>1005</v>
      </c>
      <c r="AP79" s="79" t="b">
        <v>0</v>
      </c>
      <c r="AQ79" s="87" t="s">
        <v>985</v>
      </c>
      <c r="AR79" s="79" t="s">
        <v>176</v>
      </c>
      <c r="AS79" s="79">
        <v>0</v>
      </c>
      <c r="AT79" s="79">
        <v>0</v>
      </c>
      <c r="AU79" s="79"/>
      <c r="AV79" s="79"/>
      <c r="AW79" s="79"/>
      <c r="AX79" s="79"/>
      <c r="AY79" s="79"/>
      <c r="AZ79" s="79"/>
      <c r="BA79" s="79"/>
      <c r="BB79" s="79"/>
      <c r="BC79">
        <v>1</v>
      </c>
      <c r="BD79" s="78" t="str">
        <f>REPLACE(INDEX(GroupVertices[Group],MATCH(Edges[[#This Row],[Vertex 1]],GroupVertices[Vertex],0)),1,1,"")</f>
        <v>18</v>
      </c>
      <c r="BE79" s="78" t="str">
        <f>REPLACE(INDEX(GroupVertices[Group],MATCH(Edges[[#This Row],[Vertex 2]],GroupVertices[Vertex],0)),1,1,"")</f>
        <v>18</v>
      </c>
      <c r="BF79" s="48">
        <v>0</v>
      </c>
      <c r="BG79" s="49">
        <v>0</v>
      </c>
      <c r="BH79" s="48">
        <v>1</v>
      </c>
      <c r="BI79" s="49">
        <v>2.7027027027027026</v>
      </c>
      <c r="BJ79" s="48">
        <v>0</v>
      </c>
      <c r="BK79" s="49">
        <v>0</v>
      </c>
      <c r="BL79" s="48">
        <v>36</v>
      </c>
      <c r="BM79" s="49">
        <v>97.29729729729729</v>
      </c>
      <c r="BN79" s="48">
        <v>37</v>
      </c>
    </row>
    <row r="80" spans="1:66" ht="15">
      <c r="A80" s="64" t="s">
        <v>264</v>
      </c>
      <c r="B80" s="64" t="s">
        <v>264</v>
      </c>
      <c r="C80" s="65" t="s">
        <v>2867</v>
      </c>
      <c r="D80" s="66">
        <v>3</v>
      </c>
      <c r="E80" s="67" t="s">
        <v>132</v>
      </c>
      <c r="F80" s="68">
        <v>32</v>
      </c>
      <c r="G80" s="65"/>
      <c r="H80" s="69"/>
      <c r="I80" s="70"/>
      <c r="J80" s="70"/>
      <c r="K80" s="34" t="s">
        <v>65</v>
      </c>
      <c r="L80" s="77">
        <v>80</v>
      </c>
      <c r="M80" s="77"/>
      <c r="N80" s="72"/>
      <c r="O80" s="79" t="s">
        <v>176</v>
      </c>
      <c r="P80" s="81">
        <v>43692.546875</v>
      </c>
      <c r="Q80" s="79" t="s">
        <v>368</v>
      </c>
      <c r="R80" s="82" t="s">
        <v>428</v>
      </c>
      <c r="S80" s="79" t="s">
        <v>466</v>
      </c>
      <c r="T80" s="79" t="s">
        <v>499</v>
      </c>
      <c r="U80" s="82" t="s">
        <v>526</v>
      </c>
      <c r="V80" s="82" t="s">
        <v>526</v>
      </c>
      <c r="W80" s="81">
        <v>43692.546875</v>
      </c>
      <c r="X80" s="85">
        <v>43692</v>
      </c>
      <c r="Y80" s="87" t="s">
        <v>684</v>
      </c>
      <c r="Z80" s="82" t="s">
        <v>800</v>
      </c>
      <c r="AA80" s="79"/>
      <c r="AB80" s="79"/>
      <c r="AC80" s="87" t="s">
        <v>916</v>
      </c>
      <c r="AD80" s="79"/>
      <c r="AE80" s="79" t="b">
        <v>0</v>
      </c>
      <c r="AF80" s="79">
        <v>4</v>
      </c>
      <c r="AG80" s="87" t="s">
        <v>989</v>
      </c>
      <c r="AH80" s="79" t="b">
        <v>0</v>
      </c>
      <c r="AI80" s="79" t="s">
        <v>1000</v>
      </c>
      <c r="AJ80" s="79"/>
      <c r="AK80" s="87" t="s">
        <v>989</v>
      </c>
      <c r="AL80" s="79" t="b">
        <v>0</v>
      </c>
      <c r="AM80" s="79">
        <v>2</v>
      </c>
      <c r="AN80" s="87" t="s">
        <v>989</v>
      </c>
      <c r="AO80" s="79" t="s">
        <v>1005</v>
      </c>
      <c r="AP80" s="79" t="b">
        <v>0</v>
      </c>
      <c r="AQ80" s="87" t="s">
        <v>916</v>
      </c>
      <c r="AR80" s="79" t="s">
        <v>176</v>
      </c>
      <c r="AS80" s="79">
        <v>0</v>
      </c>
      <c r="AT80" s="79">
        <v>0</v>
      </c>
      <c r="AU80" s="79"/>
      <c r="AV80" s="79"/>
      <c r="AW80" s="79"/>
      <c r="AX80" s="79"/>
      <c r="AY80" s="79"/>
      <c r="AZ80" s="79"/>
      <c r="BA80" s="79"/>
      <c r="BB80" s="79"/>
      <c r="BC80">
        <v>1</v>
      </c>
      <c r="BD80" s="78" t="str">
        <f>REPLACE(INDEX(GroupVertices[Group],MATCH(Edges[[#This Row],[Vertex 1]],GroupVertices[Vertex],0)),1,1,"")</f>
        <v>17</v>
      </c>
      <c r="BE80" s="78" t="str">
        <f>REPLACE(INDEX(GroupVertices[Group],MATCH(Edges[[#This Row],[Vertex 2]],GroupVertices[Vertex],0)),1,1,"")</f>
        <v>17</v>
      </c>
      <c r="BF80" s="48">
        <v>3</v>
      </c>
      <c r="BG80" s="49">
        <v>7.6923076923076925</v>
      </c>
      <c r="BH80" s="48">
        <v>0</v>
      </c>
      <c r="BI80" s="49">
        <v>0</v>
      </c>
      <c r="BJ80" s="48">
        <v>0</v>
      </c>
      <c r="BK80" s="49">
        <v>0</v>
      </c>
      <c r="BL80" s="48">
        <v>36</v>
      </c>
      <c r="BM80" s="49">
        <v>92.3076923076923</v>
      </c>
      <c r="BN80" s="48">
        <v>39</v>
      </c>
    </row>
    <row r="81" spans="1:66" ht="15">
      <c r="A81" s="64" t="s">
        <v>265</v>
      </c>
      <c r="B81" s="64" t="s">
        <v>264</v>
      </c>
      <c r="C81" s="65" t="s">
        <v>2867</v>
      </c>
      <c r="D81" s="66">
        <v>3</v>
      </c>
      <c r="E81" s="67" t="s">
        <v>132</v>
      </c>
      <c r="F81" s="68">
        <v>32</v>
      </c>
      <c r="G81" s="65"/>
      <c r="H81" s="69"/>
      <c r="I81" s="70"/>
      <c r="J81" s="70"/>
      <c r="K81" s="34" t="s">
        <v>65</v>
      </c>
      <c r="L81" s="77">
        <v>81</v>
      </c>
      <c r="M81" s="77"/>
      <c r="N81" s="72"/>
      <c r="O81" s="79" t="s">
        <v>350</v>
      </c>
      <c r="P81" s="81">
        <v>43695.79206018519</v>
      </c>
      <c r="Q81" s="79" t="s">
        <v>368</v>
      </c>
      <c r="R81" s="79"/>
      <c r="S81" s="79"/>
      <c r="T81" s="79" t="s">
        <v>493</v>
      </c>
      <c r="U81" s="79"/>
      <c r="V81" s="82" t="s">
        <v>596</v>
      </c>
      <c r="W81" s="81">
        <v>43695.79206018519</v>
      </c>
      <c r="X81" s="85">
        <v>43695</v>
      </c>
      <c r="Y81" s="87" t="s">
        <v>685</v>
      </c>
      <c r="Z81" s="82" t="s">
        <v>801</v>
      </c>
      <c r="AA81" s="79"/>
      <c r="AB81" s="79"/>
      <c r="AC81" s="87" t="s">
        <v>917</v>
      </c>
      <c r="AD81" s="79"/>
      <c r="AE81" s="79" t="b">
        <v>0</v>
      </c>
      <c r="AF81" s="79">
        <v>0</v>
      </c>
      <c r="AG81" s="87" t="s">
        <v>989</v>
      </c>
      <c r="AH81" s="79" t="b">
        <v>0</v>
      </c>
      <c r="AI81" s="79" t="s">
        <v>1000</v>
      </c>
      <c r="AJ81" s="79"/>
      <c r="AK81" s="87" t="s">
        <v>989</v>
      </c>
      <c r="AL81" s="79" t="b">
        <v>0</v>
      </c>
      <c r="AM81" s="79">
        <v>2</v>
      </c>
      <c r="AN81" s="87" t="s">
        <v>916</v>
      </c>
      <c r="AO81" s="79" t="s">
        <v>1001</v>
      </c>
      <c r="AP81" s="79" t="b">
        <v>0</v>
      </c>
      <c r="AQ81" s="87" t="s">
        <v>916</v>
      </c>
      <c r="AR81" s="79" t="s">
        <v>176</v>
      </c>
      <c r="AS81" s="79">
        <v>0</v>
      </c>
      <c r="AT81" s="79">
        <v>0</v>
      </c>
      <c r="AU81" s="79"/>
      <c r="AV81" s="79"/>
      <c r="AW81" s="79"/>
      <c r="AX81" s="79"/>
      <c r="AY81" s="79"/>
      <c r="AZ81" s="79"/>
      <c r="BA81" s="79"/>
      <c r="BB81" s="79"/>
      <c r="BC81">
        <v>1</v>
      </c>
      <c r="BD81" s="78" t="str">
        <f>REPLACE(INDEX(GroupVertices[Group],MATCH(Edges[[#This Row],[Vertex 1]],GroupVertices[Vertex],0)),1,1,"")</f>
        <v>17</v>
      </c>
      <c r="BE81" s="78" t="str">
        <f>REPLACE(INDEX(GroupVertices[Group],MATCH(Edges[[#This Row],[Vertex 2]],GroupVertices[Vertex],0)),1,1,"")</f>
        <v>17</v>
      </c>
      <c r="BF81" s="48">
        <v>3</v>
      </c>
      <c r="BG81" s="49">
        <v>7.6923076923076925</v>
      </c>
      <c r="BH81" s="48">
        <v>0</v>
      </c>
      <c r="BI81" s="49">
        <v>0</v>
      </c>
      <c r="BJ81" s="48">
        <v>0</v>
      </c>
      <c r="BK81" s="49">
        <v>0</v>
      </c>
      <c r="BL81" s="48">
        <v>36</v>
      </c>
      <c r="BM81" s="49">
        <v>92.3076923076923</v>
      </c>
      <c r="BN81" s="48">
        <v>39</v>
      </c>
    </row>
    <row r="82" spans="1:66" ht="15">
      <c r="A82" s="64" t="s">
        <v>266</v>
      </c>
      <c r="B82" s="64" t="s">
        <v>266</v>
      </c>
      <c r="C82" s="65" t="s">
        <v>2867</v>
      </c>
      <c r="D82" s="66">
        <v>3</v>
      </c>
      <c r="E82" s="67" t="s">
        <v>132</v>
      </c>
      <c r="F82" s="68">
        <v>32</v>
      </c>
      <c r="G82" s="65"/>
      <c r="H82" s="69"/>
      <c r="I82" s="70"/>
      <c r="J82" s="70"/>
      <c r="K82" s="34" t="s">
        <v>65</v>
      </c>
      <c r="L82" s="77">
        <v>82</v>
      </c>
      <c r="M82" s="77"/>
      <c r="N82" s="72"/>
      <c r="O82" s="79" t="s">
        <v>176</v>
      </c>
      <c r="P82" s="81">
        <v>43695.83259259259</v>
      </c>
      <c r="Q82" s="79" t="s">
        <v>379</v>
      </c>
      <c r="R82" s="82" t="s">
        <v>429</v>
      </c>
      <c r="S82" s="79" t="s">
        <v>467</v>
      </c>
      <c r="T82" s="79" t="s">
        <v>500</v>
      </c>
      <c r="U82" s="82" t="s">
        <v>527</v>
      </c>
      <c r="V82" s="82" t="s">
        <v>527</v>
      </c>
      <c r="W82" s="81">
        <v>43695.83259259259</v>
      </c>
      <c r="X82" s="85">
        <v>43695</v>
      </c>
      <c r="Y82" s="87" t="s">
        <v>686</v>
      </c>
      <c r="Z82" s="82" t="s">
        <v>802</v>
      </c>
      <c r="AA82" s="79"/>
      <c r="AB82" s="79"/>
      <c r="AC82" s="87" t="s">
        <v>918</v>
      </c>
      <c r="AD82" s="79"/>
      <c r="AE82" s="79" t="b">
        <v>0</v>
      </c>
      <c r="AF82" s="79">
        <v>0</v>
      </c>
      <c r="AG82" s="87" t="s">
        <v>989</v>
      </c>
      <c r="AH82" s="79" t="b">
        <v>0</v>
      </c>
      <c r="AI82" s="79" t="s">
        <v>1000</v>
      </c>
      <c r="AJ82" s="79"/>
      <c r="AK82" s="87" t="s">
        <v>989</v>
      </c>
      <c r="AL82" s="79" t="b">
        <v>0</v>
      </c>
      <c r="AM82" s="79">
        <v>0</v>
      </c>
      <c r="AN82" s="87" t="s">
        <v>989</v>
      </c>
      <c r="AO82" s="79" t="s">
        <v>1014</v>
      </c>
      <c r="AP82" s="79" t="b">
        <v>0</v>
      </c>
      <c r="AQ82" s="87" t="s">
        <v>918</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8">
        <v>1</v>
      </c>
      <c r="BG82" s="49">
        <v>7.142857142857143</v>
      </c>
      <c r="BH82" s="48">
        <v>0</v>
      </c>
      <c r="BI82" s="49">
        <v>0</v>
      </c>
      <c r="BJ82" s="48">
        <v>0</v>
      </c>
      <c r="BK82" s="49">
        <v>0</v>
      </c>
      <c r="BL82" s="48">
        <v>13</v>
      </c>
      <c r="BM82" s="49">
        <v>92.85714285714286</v>
      </c>
      <c r="BN82" s="48">
        <v>14</v>
      </c>
    </row>
    <row r="83" spans="1:66" ht="15">
      <c r="A83" s="64" t="s">
        <v>267</v>
      </c>
      <c r="B83" s="64" t="s">
        <v>326</v>
      </c>
      <c r="C83" s="65" t="s">
        <v>2867</v>
      </c>
      <c r="D83" s="66">
        <v>3</v>
      </c>
      <c r="E83" s="67" t="s">
        <v>132</v>
      </c>
      <c r="F83" s="68">
        <v>32</v>
      </c>
      <c r="G83" s="65"/>
      <c r="H83" s="69"/>
      <c r="I83" s="70"/>
      <c r="J83" s="70"/>
      <c r="K83" s="34" t="s">
        <v>65</v>
      </c>
      <c r="L83" s="77">
        <v>83</v>
      </c>
      <c r="M83" s="77"/>
      <c r="N83" s="72"/>
      <c r="O83" s="79" t="s">
        <v>351</v>
      </c>
      <c r="P83" s="81">
        <v>43692.55645833333</v>
      </c>
      <c r="Q83" s="79" t="s">
        <v>363</v>
      </c>
      <c r="R83" s="82" t="s">
        <v>417</v>
      </c>
      <c r="S83" s="79" t="s">
        <v>456</v>
      </c>
      <c r="T83" s="79" t="s">
        <v>501</v>
      </c>
      <c r="U83" s="82" t="s">
        <v>528</v>
      </c>
      <c r="V83" s="82" t="s">
        <v>528</v>
      </c>
      <c r="W83" s="81">
        <v>43692.55645833333</v>
      </c>
      <c r="X83" s="85">
        <v>43692</v>
      </c>
      <c r="Y83" s="87" t="s">
        <v>687</v>
      </c>
      <c r="Z83" s="82" t="s">
        <v>803</v>
      </c>
      <c r="AA83" s="79"/>
      <c r="AB83" s="79"/>
      <c r="AC83" s="87" t="s">
        <v>919</v>
      </c>
      <c r="AD83" s="79"/>
      <c r="AE83" s="79" t="b">
        <v>0</v>
      </c>
      <c r="AF83" s="79">
        <v>3</v>
      </c>
      <c r="AG83" s="87" t="s">
        <v>989</v>
      </c>
      <c r="AH83" s="79" t="b">
        <v>0</v>
      </c>
      <c r="AI83" s="79" t="s">
        <v>1000</v>
      </c>
      <c r="AJ83" s="79"/>
      <c r="AK83" s="87" t="s">
        <v>989</v>
      </c>
      <c r="AL83" s="79" t="b">
        <v>0</v>
      </c>
      <c r="AM83" s="79">
        <v>2</v>
      </c>
      <c r="AN83" s="87" t="s">
        <v>989</v>
      </c>
      <c r="AO83" s="79" t="s">
        <v>1015</v>
      </c>
      <c r="AP83" s="79" t="b">
        <v>0</v>
      </c>
      <c r="AQ83" s="87" t="s">
        <v>919</v>
      </c>
      <c r="AR83" s="79" t="s">
        <v>176</v>
      </c>
      <c r="AS83" s="79">
        <v>0</v>
      </c>
      <c r="AT83" s="79">
        <v>0</v>
      </c>
      <c r="AU83" s="79"/>
      <c r="AV83" s="79"/>
      <c r="AW83" s="79"/>
      <c r="AX83" s="79"/>
      <c r="AY83" s="79"/>
      <c r="AZ83" s="79"/>
      <c r="BA83" s="79"/>
      <c r="BB83" s="79"/>
      <c r="BC83">
        <v>1</v>
      </c>
      <c r="BD83" s="78" t="str">
        <f>REPLACE(INDEX(GroupVertices[Group],MATCH(Edges[[#This Row],[Vertex 1]],GroupVertices[Vertex],0)),1,1,"")</f>
        <v>7</v>
      </c>
      <c r="BE83" s="78" t="str">
        <f>REPLACE(INDEX(GroupVertices[Group],MATCH(Edges[[#This Row],[Vertex 2]],GroupVertices[Vertex],0)),1,1,"")</f>
        <v>7</v>
      </c>
      <c r="BF83" s="48">
        <v>0</v>
      </c>
      <c r="BG83" s="49">
        <v>0</v>
      </c>
      <c r="BH83" s="48">
        <v>0</v>
      </c>
      <c r="BI83" s="49">
        <v>0</v>
      </c>
      <c r="BJ83" s="48">
        <v>0</v>
      </c>
      <c r="BK83" s="49">
        <v>0</v>
      </c>
      <c r="BL83" s="48">
        <v>11</v>
      </c>
      <c r="BM83" s="49">
        <v>100</v>
      </c>
      <c r="BN83" s="48">
        <v>11</v>
      </c>
    </row>
    <row r="84" spans="1:66" ht="15">
      <c r="A84" s="64" t="s">
        <v>267</v>
      </c>
      <c r="B84" s="64" t="s">
        <v>332</v>
      </c>
      <c r="C84" s="65" t="s">
        <v>2867</v>
      </c>
      <c r="D84" s="66">
        <v>3</v>
      </c>
      <c r="E84" s="67" t="s">
        <v>132</v>
      </c>
      <c r="F84" s="68">
        <v>32</v>
      </c>
      <c r="G84" s="65"/>
      <c r="H84" s="69"/>
      <c r="I84" s="70"/>
      <c r="J84" s="70"/>
      <c r="K84" s="34" t="s">
        <v>65</v>
      </c>
      <c r="L84" s="77">
        <v>84</v>
      </c>
      <c r="M84" s="77"/>
      <c r="N84" s="72"/>
      <c r="O84" s="79" t="s">
        <v>351</v>
      </c>
      <c r="P84" s="81">
        <v>43696.467141203706</v>
      </c>
      <c r="Q84" s="79" t="s">
        <v>380</v>
      </c>
      <c r="R84" s="82" t="s">
        <v>430</v>
      </c>
      <c r="S84" s="79" t="s">
        <v>456</v>
      </c>
      <c r="T84" s="79"/>
      <c r="U84" s="82" t="s">
        <v>529</v>
      </c>
      <c r="V84" s="82" t="s">
        <v>529</v>
      </c>
      <c r="W84" s="81">
        <v>43696.467141203706</v>
      </c>
      <c r="X84" s="85">
        <v>43696</v>
      </c>
      <c r="Y84" s="87" t="s">
        <v>688</v>
      </c>
      <c r="Z84" s="82" t="s">
        <v>804</v>
      </c>
      <c r="AA84" s="79"/>
      <c r="AB84" s="79"/>
      <c r="AC84" s="87" t="s">
        <v>920</v>
      </c>
      <c r="AD84" s="79"/>
      <c r="AE84" s="79" t="b">
        <v>0</v>
      </c>
      <c r="AF84" s="79">
        <v>1</v>
      </c>
      <c r="AG84" s="87" t="s">
        <v>989</v>
      </c>
      <c r="AH84" s="79" t="b">
        <v>0</v>
      </c>
      <c r="AI84" s="79" t="s">
        <v>1000</v>
      </c>
      <c r="AJ84" s="79"/>
      <c r="AK84" s="87" t="s">
        <v>989</v>
      </c>
      <c r="AL84" s="79" t="b">
        <v>0</v>
      </c>
      <c r="AM84" s="79">
        <v>1</v>
      </c>
      <c r="AN84" s="87" t="s">
        <v>989</v>
      </c>
      <c r="AO84" s="79" t="s">
        <v>1015</v>
      </c>
      <c r="AP84" s="79" t="b">
        <v>0</v>
      </c>
      <c r="AQ84" s="87" t="s">
        <v>920</v>
      </c>
      <c r="AR84" s="79" t="s">
        <v>176</v>
      </c>
      <c r="AS84" s="79">
        <v>0</v>
      </c>
      <c r="AT84" s="79">
        <v>0</v>
      </c>
      <c r="AU84" s="79"/>
      <c r="AV84" s="79"/>
      <c r="AW84" s="79"/>
      <c r="AX84" s="79"/>
      <c r="AY84" s="79"/>
      <c r="AZ84" s="79"/>
      <c r="BA84" s="79"/>
      <c r="BB84" s="79"/>
      <c r="BC84">
        <v>1</v>
      </c>
      <c r="BD84" s="78" t="str">
        <f>REPLACE(INDEX(GroupVertices[Group],MATCH(Edges[[#This Row],[Vertex 1]],GroupVertices[Vertex],0)),1,1,"")</f>
        <v>7</v>
      </c>
      <c r="BE84" s="78" t="str">
        <f>REPLACE(INDEX(GroupVertices[Group],MATCH(Edges[[#This Row],[Vertex 2]],GroupVertices[Vertex],0)),1,1,"")</f>
        <v>7</v>
      </c>
      <c r="BF84" s="48">
        <v>1</v>
      </c>
      <c r="BG84" s="49">
        <v>2.5</v>
      </c>
      <c r="BH84" s="48">
        <v>1</v>
      </c>
      <c r="BI84" s="49">
        <v>2.5</v>
      </c>
      <c r="BJ84" s="48">
        <v>0</v>
      </c>
      <c r="BK84" s="49">
        <v>0</v>
      </c>
      <c r="BL84" s="48">
        <v>38</v>
      </c>
      <c r="BM84" s="49">
        <v>95</v>
      </c>
      <c r="BN84" s="48">
        <v>40</v>
      </c>
    </row>
    <row r="85" spans="1:66" ht="15">
      <c r="A85" s="64" t="s">
        <v>268</v>
      </c>
      <c r="B85" s="64" t="s">
        <v>299</v>
      </c>
      <c r="C85" s="65" t="s">
        <v>2867</v>
      </c>
      <c r="D85" s="66">
        <v>3</v>
      </c>
      <c r="E85" s="67" t="s">
        <v>132</v>
      </c>
      <c r="F85" s="68">
        <v>32</v>
      </c>
      <c r="G85" s="65"/>
      <c r="H85" s="69"/>
      <c r="I85" s="70"/>
      <c r="J85" s="70"/>
      <c r="K85" s="34" t="s">
        <v>65</v>
      </c>
      <c r="L85" s="77">
        <v>85</v>
      </c>
      <c r="M85" s="77"/>
      <c r="N85" s="72"/>
      <c r="O85" s="79" t="s">
        <v>350</v>
      </c>
      <c r="P85" s="81">
        <v>43696.54484953704</v>
      </c>
      <c r="Q85" s="79" t="s">
        <v>381</v>
      </c>
      <c r="R85" s="79"/>
      <c r="S85" s="79"/>
      <c r="T85" s="79"/>
      <c r="U85" s="79"/>
      <c r="V85" s="82" t="s">
        <v>597</v>
      </c>
      <c r="W85" s="81">
        <v>43696.54484953704</v>
      </c>
      <c r="X85" s="85">
        <v>43696</v>
      </c>
      <c r="Y85" s="87" t="s">
        <v>689</v>
      </c>
      <c r="Z85" s="82" t="s">
        <v>805</v>
      </c>
      <c r="AA85" s="79"/>
      <c r="AB85" s="79"/>
      <c r="AC85" s="87" t="s">
        <v>921</v>
      </c>
      <c r="AD85" s="79"/>
      <c r="AE85" s="79" t="b">
        <v>0</v>
      </c>
      <c r="AF85" s="79">
        <v>0</v>
      </c>
      <c r="AG85" s="87" t="s">
        <v>989</v>
      </c>
      <c r="AH85" s="79" t="b">
        <v>0</v>
      </c>
      <c r="AI85" s="79" t="s">
        <v>1000</v>
      </c>
      <c r="AJ85" s="79"/>
      <c r="AK85" s="87" t="s">
        <v>989</v>
      </c>
      <c r="AL85" s="79" t="b">
        <v>0</v>
      </c>
      <c r="AM85" s="79">
        <v>9</v>
      </c>
      <c r="AN85" s="87" t="s">
        <v>953</v>
      </c>
      <c r="AO85" s="79" t="s">
        <v>1001</v>
      </c>
      <c r="AP85" s="79" t="b">
        <v>0</v>
      </c>
      <c r="AQ85" s="87" t="s">
        <v>953</v>
      </c>
      <c r="AR85" s="79" t="s">
        <v>176</v>
      </c>
      <c r="AS85" s="79">
        <v>0</v>
      </c>
      <c r="AT85" s="79">
        <v>0</v>
      </c>
      <c r="AU85" s="79"/>
      <c r="AV85" s="79"/>
      <c r="AW85" s="79"/>
      <c r="AX85" s="79"/>
      <c r="AY85" s="79"/>
      <c r="AZ85" s="79"/>
      <c r="BA85" s="79"/>
      <c r="BB85" s="79"/>
      <c r="BC85">
        <v>1</v>
      </c>
      <c r="BD85" s="78" t="str">
        <f>REPLACE(INDEX(GroupVertices[Group],MATCH(Edges[[#This Row],[Vertex 1]],GroupVertices[Vertex],0)),1,1,"")</f>
        <v>3</v>
      </c>
      <c r="BE85" s="78" t="str">
        <f>REPLACE(INDEX(GroupVertices[Group],MATCH(Edges[[#This Row],[Vertex 2]],GroupVertices[Vertex],0)),1,1,"")</f>
        <v>3</v>
      </c>
      <c r="BF85" s="48">
        <v>0</v>
      </c>
      <c r="BG85" s="49">
        <v>0</v>
      </c>
      <c r="BH85" s="48">
        <v>1</v>
      </c>
      <c r="BI85" s="49">
        <v>3.0303030303030303</v>
      </c>
      <c r="BJ85" s="48">
        <v>0</v>
      </c>
      <c r="BK85" s="49">
        <v>0</v>
      </c>
      <c r="BL85" s="48">
        <v>32</v>
      </c>
      <c r="BM85" s="49">
        <v>96.96969696969697</v>
      </c>
      <c r="BN85" s="48">
        <v>33</v>
      </c>
    </row>
    <row r="86" spans="1:66" ht="15">
      <c r="A86" s="64" t="s">
        <v>269</v>
      </c>
      <c r="B86" s="64" t="s">
        <v>299</v>
      </c>
      <c r="C86" s="65" t="s">
        <v>2867</v>
      </c>
      <c r="D86" s="66">
        <v>3</v>
      </c>
      <c r="E86" s="67" t="s">
        <v>132</v>
      </c>
      <c r="F86" s="68">
        <v>32</v>
      </c>
      <c r="G86" s="65"/>
      <c r="H86" s="69"/>
      <c r="I86" s="70"/>
      <c r="J86" s="70"/>
      <c r="K86" s="34" t="s">
        <v>65</v>
      </c>
      <c r="L86" s="77">
        <v>86</v>
      </c>
      <c r="M86" s="77"/>
      <c r="N86" s="72"/>
      <c r="O86" s="79" t="s">
        <v>350</v>
      </c>
      <c r="P86" s="81">
        <v>43696.56859953704</v>
      </c>
      <c r="Q86" s="79" t="s">
        <v>381</v>
      </c>
      <c r="R86" s="79"/>
      <c r="S86" s="79"/>
      <c r="T86" s="79"/>
      <c r="U86" s="79"/>
      <c r="V86" s="82" t="s">
        <v>598</v>
      </c>
      <c r="W86" s="81">
        <v>43696.56859953704</v>
      </c>
      <c r="X86" s="85">
        <v>43696</v>
      </c>
      <c r="Y86" s="87" t="s">
        <v>690</v>
      </c>
      <c r="Z86" s="82" t="s">
        <v>806</v>
      </c>
      <c r="AA86" s="79"/>
      <c r="AB86" s="79"/>
      <c r="AC86" s="87" t="s">
        <v>922</v>
      </c>
      <c r="AD86" s="79"/>
      <c r="AE86" s="79" t="b">
        <v>0</v>
      </c>
      <c r="AF86" s="79">
        <v>0</v>
      </c>
      <c r="AG86" s="87" t="s">
        <v>989</v>
      </c>
      <c r="AH86" s="79" t="b">
        <v>0</v>
      </c>
      <c r="AI86" s="79" t="s">
        <v>1000</v>
      </c>
      <c r="AJ86" s="79"/>
      <c r="AK86" s="87" t="s">
        <v>989</v>
      </c>
      <c r="AL86" s="79" t="b">
        <v>0</v>
      </c>
      <c r="AM86" s="79">
        <v>9</v>
      </c>
      <c r="AN86" s="87" t="s">
        <v>953</v>
      </c>
      <c r="AO86" s="79" t="s">
        <v>1005</v>
      </c>
      <c r="AP86" s="79" t="b">
        <v>0</v>
      </c>
      <c r="AQ86" s="87" t="s">
        <v>953</v>
      </c>
      <c r="AR86" s="79" t="s">
        <v>176</v>
      </c>
      <c r="AS86" s="79">
        <v>0</v>
      </c>
      <c r="AT86" s="79">
        <v>0</v>
      </c>
      <c r="AU86" s="79"/>
      <c r="AV86" s="79"/>
      <c r="AW86" s="79"/>
      <c r="AX86" s="79"/>
      <c r="AY86" s="79"/>
      <c r="AZ86" s="79"/>
      <c r="BA86" s="79"/>
      <c r="BB86" s="79"/>
      <c r="BC86">
        <v>1</v>
      </c>
      <c r="BD86" s="78" t="str">
        <f>REPLACE(INDEX(GroupVertices[Group],MATCH(Edges[[#This Row],[Vertex 1]],GroupVertices[Vertex],0)),1,1,"")</f>
        <v>3</v>
      </c>
      <c r="BE86" s="78" t="str">
        <f>REPLACE(INDEX(GroupVertices[Group],MATCH(Edges[[#This Row],[Vertex 2]],GroupVertices[Vertex],0)),1,1,"")</f>
        <v>3</v>
      </c>
      <c r="BF86" s="48">
        <v>0</v>
      </c>
      <c r="BG86" s="49">
        <v>0</v>
      </c>
      <c r="BH86" s="48">
        <v>1</v>
      </c>
      <c r="BI86" s="49">
        <v>3.0303030303030303</v>
      </c>
      <c r="BJ86" s="48">
        <v>0</v>
      </c>
      <c r="BK86" s="49">
        <v>0</v>
      </c>
      <c r="BL86" s="48">
        <v>32</v>
      </c>
      <c r="BM86" s="49">
        <v>96.96969696969697</v>
      </c>
      <c r="BN86" s="48">
        <v>33</v>
      </c>
    </row>
    <row r="87" spans="1:66" ht="15">
      <c r="A87" s="64" t="s">
        <v>270</v>
      </c>
      <c r="B87" s="64" t="s">
        <v>299</v>
      </c>
      <c r="C87" s="65" t="s">
        <v>2867</v>
      </c>
      <c r="D87" s="66">
        <v>3</v>
      </c>
      <c r="E87" s="67" t="s">
        <v>132</v>
      </c>
      <c r="F87" s="68">
        <v>32</v>
      </c>
      <c r="G87" s="65"/>
      <c r="H87" s="69"/>
      <c r="I87" s="70"/>
      <c r="J87" s="70"/>
      <c r="K87" s="34" t="s">
        <v>65</v>
      </c>
      <c r="L87" s="77">
        <v>87</v>
      </c>
      <c r="M87" s="77"/>
      <c r="N87" s="72"/>
      <c r="O87" s="79" t="s">
        <v>350</v>
      </c>
      <c r="P87" s="81">
        <v>43696.56983796296</v>
      </c>
      <c r="Q87" s="79" t="s">
        <v>381</v>
      </c>
      <c r="R87" s="79"/>
      <c r="S87" s="79"/>
      <c r="T87" s="79"/>
      <c r="U87" s="79"/>
      <c r="V87" s="82" t="s">
        <v>599</v>
      </c>
      <c r="W87" s="81">
        <v>43696.56983796296</v>
      </c>
      <c r="X87" s="85">
        <v>43696</v>
      </c>
      <c r="Y87" s="87" t="s">
        <v>691</v>
      </c>
      <c r="Z87" s="82" t="s">
        <v>807</v>
      </c>
      <c r="AA87" s="79"/>
      <c r="AB87" s="79"/>
      <c r="AC87" s="87" t="s">
        <v>923</v>
      </c>
      <c r="AD87" s="79"/>
      <c r="AE87" s="79" t="b">
        <v>0</v>
      </c>
      <c r="AF87" s="79">
        <v>0</v>
      </c>
      <c r="AG87" s="87" t="s">
        <v>989</v>
      </c>
      <c r="AH87" s="79" t="b">
        <v>0</v>
      </c>
      <c r="AI87" s="79" t="s">
        <v>1000</v>
      </c>
      <c r="AJ87" s="79"/>
      <c r="AK87" s="87" t="s">
        <v>989</v>
      </c>
      <c r="AL87" s="79" t="b">
        <v>0</v>
      </c>
      <c r="AM87" s="79">
        <v>9</v>
      </c>
      <c r="AN87" s="87" t="s">
        <v>953</v>
      </c>
      <c r="AO87" s="79" t="s">
        <v>1005</v>
      </c>
      <c r="AP87" s="79" t="b">
        <v>0</v>
      </c>
      <c r="AQ87" s="87" t="s">
        <v>953</v>
      </c>
      <c r="AR87" s="79" t="s">
        <v>176</v>
      </c>
      <c r="AS87" s="79">
        <v>0</v>
      </c>
      <c r="AT87" s="79">
        <v>0</v>
      </c>
      <c r="AU87" s="79"/>
      <c r="AV87" s="79"/>
      <c r="AW87" s="79"/>
      <c r="AX87" s="79"/>
      <c r="AY87" s="79"/>
      <c r="AZ87" s="79"/>
      <c r="BA87" s="79"/>
      <c r="BB87" s="79"/>
      <c r="BC87">
        <v>1</v>
      </c>
      <c r="BD87" s="78" t="str">
        <f>REPLACE(INDEX(GroupVertices[Group],MATCH(Edges[[#This Row],[Vertex 1]],GroupVertices[Vertex],0)),1,1,"")</f>
        <v>3</v>
      </c>
      <c r="BE87" s="78" t="str">
        <f>REPLACE(INDEX(GroupVertices[Group],MATCH(Edges[[#This Row],[Vertex 2]],GroupVertices[Vertex],0)),1,1,"")</f>
        <v>3</v>
      </c>
      <c r="BF87" s="48">
        <v>0</v>
      </c>
      <c r="BG87" s="49">
        <v>0</v>
      </c>
      <c r="BH87" s="48">
        <v>1</v>
      </c>
      <c r="BI87" s="49">
        <v>3.0303030303030303</v>
      </c>
      <c r="BJ87" s="48">
        <v>0</v>
      </c>
      <c r="BK87" s="49">
        <v>0</v>
      </c>
      <c r="BL87" s="48">
        <v>32</v>
      </c>
      <c r="BM87" s="49">
        <v>96.96969696969697</v>
      </c>
      <c r="BN87" s="48">
        <v>33</v>
      </c>
    </row>
    <row r="88" spans="1:66" ht="15">
      <c r="A88" s="64" t="s">
        <v>271</v>
      </c>
      <c r="B88" s="64" t="s">
        <v>299</v>
      </c>
      <c r="C88" s="65" t="s">
        <v>2867</v>
      </c>
      <c r="D88" s="66">
        <v>3</v>
      </c>
      <c r="E88" s="67" t="s">
        <v>132</v>
      </c>
      <c r="F88" s="68">
        <v>32</v>
      </c>
      <c r="G88" s="65"/>
      <c r="H88" s="69"/>
      <c r="I88" s="70"/>
      <c r="J88" s="70"/>
      <c r="K88" s="34" t="s">
        <v>65</v>
      </c>
      <c r="L88" s="77">
        <v>88</v>
      </c>
      <c r="M88" s="77"/>
      <c r="N88" s="72"/>
      <c r="O88" s="79" t="s">
        <v>350</v>
      </c>
      <c r="P88" s="81">
        <v>43696.603796296295</v>
      </c>
      <c r="Q88" s="79" t="s">
        <v>381</v>
      </c>
      <c r="R88" s="79"/>
      <c r="S88" s="79"/>
      <c r="T88" s="79"/>
      <c r="U88" s="79"/>
      <c r="V88" s="82" t="s">
        <v>600</v>
      </c>
      <c r="W88" s="81">
        <v>43696.603796296295</v>
      </c>
      <c r="X88" s="85">
        <v>43696</v>
      </c>
      <c r="Y88" s="87" t="s">
        <v>692</v>
      </c>
      <c r="Z88" s="82" t="s">
        <v>808</v>
      </c>
      <c r="AA88" s="79"/>
      <c r="AB88" s="79"/>
      <c r="AC88" s="87" t="s">
        <v>924</v>
      </c>
      <c r="AD88" s="79"/>
      <c r="AE88" s="79" t="b">
        <v>0</v>
      </c>
      <c r="AF88" s="79">
        <v>0</v>
      </c>
      <c r="AG88" s="87" t="s">
        <v>989</v>
      </c>
      <c r="AH88" s="79" t="b">
        <v>0</v>
      </c>
      <c r="AI88" s="79" t="s">
        <v>1000</v>
      </c>
      <c r="AJ88" s="79"/>
      <c r="AK88" s="87" t="s">
        <v>989</v>
      </c>
      <c r="AL88" s="79" t="b">
        <v>0</v>
      </c>
      <c r="AM88" s="79">
        <v>9</v>
      </c>
      <c r="AN88" s="87" t="s">
        <v>953</v>
      </c>
      <c r="AO88" s="79" t="s">
        <v>1002</v>
      </c>
      <c r="AP88" s="79" t="b">
        <v>0</v>
      </c>
      <c r="AQ88" s="87" t="s">
        <v>953</v>
      </c>
      <c r="AR88" s="79" t="s">
        <v>176</v>
      </c>
      <c r="AS88" s="79">
        <v>0</v>
      </c>
      <c r="AT88" s="79">
        <v>0</v>
      </c>
      <c r="AU88" s="79"/>
      <c r="AV88" s="79"/>
      <c r="AW88" s="79"/>
      <c r="AX88" s="79"/>
      <c r="AY88" s="79"/>
      <c r="AZ88" s="79"/>
      <c r="BA88" s="79"/>
      <c r="BB88" s="79"/>
      <c r="BC88">
        <v>1</v>
      </c>
      <c r="BD88" s="78" t="str">
        <f>REPLACE(INDEX(GroupVertices[Group],MATCH(Edges[[#This Row],[Vertex 1]],GroupVertices[Vertex],0)),1,1,"")</f>
        <v>3</v>
      </c>
      <c r="BE88" s="78" t="str">
        <f>REPLACE(INDEX(GroupVertices[Group],MATCH(Edges[[#This Row],[Vertex 2]],GroupVertices[Vertex],0)),1,1,"")</f>
        <v>3</v>
      </c>
      <c r="BF88" s="48">
        <v>0</v>
      </c>
      <c r="BG88" s="49">
        <v>0</v>
      </c>
      <c r="BH88" s="48">
        <v>1</v>
      </c>
      <c r="BI88" s="49">
        <v>3.0303030303030303</v>
      </c>
      <c r="BJ88" s="48">
        <v>0</v>
      </c>
      <c r="BK88" s="49">
        <v>0</v>
      </c>
      <c r="BL88" s="48">
        <v>32</v>
      </c>
      <c r="BM88" s="49">
        <v>96.96969696969697</v>
      </c>
      <c r="BN88" s="48">
        <v>33</v>
      </c>
    </row>
    <row r="89" spans="1:66" ht="15">
      <c r="A89" s="64" t="s">
        <v>272</v>
      </c>
      <c r="B89" s="64" t="s">
        <v>333</v>
      </c>
      <c r="C89" s="65" t="s">
        <v>2867</v>
      </c>
      <c r="D89" s="66">
        <v>3</v>
      </c>
      <c r="E89" s="67" t="s">
        <v>132</v>
      </c>
      <c r="F89" s="68">
        <v>32</v>
      </c>
      <c r="G89" s="65"/>
      <c r="H89" s="69"/>
      <c r="I89" s="70"/>
      <c r="J89" s="70"/>
      <c r="K89" s="34" t="s">
        <v>65</v>
      </c>
      <c r="L89" s="77">
        <v>89</v>
      </c>
      <c r="M89" s="77"/>
      <c r="N89" s="72"/>
      <c r="O89" s="79" t="s">
        <v>351</v>
      </c>
      <c r="P89" s="81">
        <v>43696.27918981481</v>
      </c>
      <c r="Q89" s="79" t="s">
        <v>382</v>
      </c>
      <c r="R89" s="82" t="s">
        <v>431</v>
      </c>
      <c r="S89" s="79" t="s">
        <v>468</v>
      </c>
      <c r="T89" s="79" t="s">
        <v>502</v>
      </c>
      <c r="U89" s="82" t="s">
        <v>530</v>
      </c>
      <c r="V89" s="82" t="s">
        <v>530</v>
      </c>
      <c r="W89" s="81">
        <v>43696.27918981481</v>
      </c>
      <c r="X89" s="85">
        <v>43696</v>
      </c>
      <c r="Y89" s="87" t="s">
        <v>693</v>
      </c>
      <c r="Z89" s="82" t="s">
        <v>809</v>
      </c>
      <c r="AA89" s="79"/>
      <c r="AB89" s="79"/>
      <c r="AC89" s="87" t="s">
        <v>925</v>
      </c>
      <c r="AD89" s="79"/>
      <c r="AE89" s="79" t="b">
        <v>0</v>
      </c>
      <c r="AF89" s="79">
        <v>0</v>
      </c>
      <c r="AG89" s="87" t="s">
        <v>989</v>
      </c>
      <c r="AH89" s="79" t="b">
        <v>0</v>
      </c>
      <c r="AI89" s="79" t="s">
        <v>1000</v>
      </c>
      <c r="AJ89" s="79"/>
      <c r="AK89" s="87" t="s">
        <v>989</v>
      </c>
      <c r="AL89" s="79" t="b">
        <v>0</v>
      </c>
      <c r="AM89" s="79">
        <v>1</v>
      </c>
      <c r="AN89" s="87" t="s">
        <v>989</v>
      </c>
      <c r="AO89" s="79" t="s">
        <v>1012</v>
      </c>
      <c r="AP89" s="79" t="b">
        <v>0</v>
      </c>
      <c r="AQ89" s="87" t="s">
        <v>925</v>
      </c>
      <c r="AR89" s="79" t="s">
        <v>176</v>
      </c>
      <c r="AS89" s="79">
        <v>0</v>
      </c>
      <c r="AT89" s="79">
        <v>0</v>
      </c>
      <c r="AU89" s="79"/>
      <c r="AV89" s="79"/>
      <c r="AW89" s="79"/>
      <c r="AX89" s="79"/>
      <c r="AY89" s="79"/>
      <c r="AZ89" s="79"/>
      <c r="BA89" s="79"/>
      <c r="BB89" s="79"/>
      <c r="BC89">
        <v>1</v>
      </c>
      <c r="BD89" s="78" t="str">
        <f>REPLACE(INDEX(GroupVertices[Group],MATCH(Edges[[#This Row],[Vertex 1]],GroupVertices[Vertex],0)),1,1,"")</f>
        <v>8</v>
      </c>
      <c r="BE89" s="78" t="str">
        <f>REPLACE(INDEX(GroupVertices[Group],MATCH(Edges[[#This Row],[Vertex 2]],GroupVertices[Vertex],0)),1,1,"")</f>
        <v>8</v>
      </c>
      <c r="BF89" s="48">
        <v>0</v>
      </c>
      <c r="BG89" s="49">
        <v>0</v>
      </c>
      <c r="BH89" s="48">
        <v>0</v>
      </c>
      <c r="BI89" s="49">
        <v>0</v>
      </c>
      <c r="BJ89" s="48">
        <v>0</v>
      </c>
      <c r="BK89" s="49">
        <v>0</v>
      </c>
      <c r="BL89" s="48">
        <v>11</v>
      </c>
      <c r="BM89" s="49">
        <v>100</v>
      </c>
      <c r="BN89" s="48">
        <v>11</v>
      </c>
    </row>
    <row r="90" spans="1:66" ht="15">
      <c r="A90" s="64" t="s">
        <v>273</v>
      </c>
      <c r="B90" s="64" t="s">
        <v>272</v>
      </c>
      <c r="C90" s="65" t="s">
        <v>2867</v>
      </c>
      <c r="D90" s="66">
        <v>3</v>
      </c>
      <c r="E90" s="67" t="s">
        <v>132</v>
      </c>
      <c r="F90" s="68">
        <v>32</v>
      </c>
      <c r="G90" s="65"/>
      <c r="H90" s="69"/>
      <c r="I90" s="70"/>
      <c r="J90" s="70"/>
      <c r="K90" s="34" t="s">
        <v>65</v>
      </c>
      <c r="L90" s="77">
        <v>90</v>
      </c>
      <c r="M90" s="77"/>
      <c r="N90" s="72"/>
      <c r="O90" s="79" t="s">
        <v>350</v>
      </c>
      <c r="P90" s="81">
        <v>43696.28199074074</v>
      </c>
      <c r="Q90" s="79" t="s">
        <v>382</v>
      </c>
      <c r="R90" s="79"/>
      <c r="S90" s="79"/>
      <c r="T90" s="79" t="s">
        <v>502</v>
      </c>
      <c r="U90" s="79"/>
      <c r="V90" s="82" t="s">
        <v>601</v>
      </c>
      <c r="W90" s="81">
        <v>43696.28199074074</v>
      </c>
      <c r="X90" s="85">
        <v>43696</v>
      </c>
      <c r="Y90" s="87" t="s">
        <v>694</v>
      </c>
      <c r="Z90" s="82" t="s">
        <v>810</v>
      </c>
      <c r="AA90" s="79"/>
      <c r="AB90" s="79"/>
      <c r="AC90" s="87" t="s">
        <v>926</v>
      </c>
      <c r="AD90" s="79"/>
      <c r="AE90" s="79" t="b">
        <v>0</v>
      </c>
      <c r="AF90" s="79">
        <v>0</v>
      </c>
      <c r="AG90" s="87" t="s">
        <v>989</v>
      </c>
      <c r="AH90" s="79" t="b">
        <v>0</v>
      </c>
      <c r="AI90" s="79" t="s">
        <v>1000</v>
      </c>
      <c r="AJ90" s="79"/>
      <c r="AK90" s="87" t="s">
        <v>989</v>
      </c>
      <c r="AL90" s="79" t="b">
        <v>0</v>
      </c>
      <c r="AM90" s="79">
        <v>1</v>
      </c>
      <c r="AN90" s="87" t="s">
        <v>925</v>
      </c>
      <c r="AO90" s="79" t="s">
        <v>1016</v>
      </c>
      <c r="AP90" s="79" t="b">
        <v>0</v>
      </c>
      <c r="AQ90" s="87" t="s">
        <v>925</v>
      </c>
      <c r="AR90" s="79" t="s">
        <v>176</v>
      </c>
      <c r="AS90" s="79">
        <v>0</v>
      </c>
      <c r="AT90" s="79">
        <v>0</v>
      </c>
      <c r="AU90" s="79"/>
      <c r="AV90" s="79"/>
      <c r="AW90" s="79"/>
      <c r="AX90" s="79"/>
      <c r="AY90" s="79"/>
      <c r="AZ90" s="79"/>
      <c r="BA90" s="79"/>
      <c r="BB90" s="79"/>
      <c r="BC90">
        <v>1</v>
      </c>
      <c r="BD90" s="78" t="str">
        <f>REPLACE(INDEX(GroupVertices[Group],MATCH(Edges[[#This Row],[Vertex 1]],GroupVertices[Vertex],0)),1,1,"")</f>
        <v>8</v>
      </c>
      <c r="BE90" s="78" t="str">
        <f>REPLACE(INDEX(GroupVertices[Group],MATCH(Edges[[#This Row],[Vertex 2]],GroupVertices[Vertex],0)),1,1,"")</f>
        <v>8</v>
      </c>
      <c r="BF90" s="48"/>
      <c r="BG90" s="49"/>
      <c r="BH90" s="48"/>
      <c r="BI90" s="49"/>
      <c r="BJ90" s="48"/>
      <c r="BK90" s="49"/>
      <c r="BL90" s="48"/>
      <c r="BM90" s="49"/>
      <c r="BN90" s="48"/>
    </row>
    <row r="91" spans="1:66" ht="15">
      <c r="A91" s="64" t="s">
        <v>273</v>
      </c>
      <c r="B91" s="64" t="s">
        <v>333</v>
      </c>
      <c r="C91" s="65" t="s">
        <v>2868</v>
      </c>
      <c r="D91" s="66">
        <v>3</v>
      </c>
      <c r="E91" s="67" t="s">
        <v>136</v>
      </c>
      <c r="F91" s="68">
        <v>6</v>
      </c>
      <c r="G91" s="65"/>
      <c r="H91" s="69"/>
      <c r="I91" s="70"/>
      <c r="J91" s="70"/>
      <c r="K91" s="34" t="s">
        <v>65</v>
      </c>
      <c r="L91" s="77">
        <v>91</v>
      </c>
      <c r="M91" s="77"/>
      <c r="N91" s="72"/>
      <c r="O91" s="79" t="s">
        <v>351</v>
      </c>
      <c r="P91" s="81">
        <v>43696.28199074074</v>
      </c>
      <c r="Q91" s="79" t="s">
        <v>382</v>
      </c>
      <c r="R91" s="79"/>
      <c r="S91" s="79"/>
      <c r="T91" s="79" t="s">
        <v>502</v>
      </c>
      <c r="U91" s="79"/>
      <c r="V91" s="82" t="s">
        <v>601</v>
      </c>
      <c r="W91" s="81">
        <v>43696.28199074074</v>
      </c>
      <c r="X91" s="85">
        <v>43696</v>
      </c>
      <c r="Y91" s="87" t="s">
        <v>694</v>
      </c>
      <c r="Z91" s="82" t="s">
        <v>810</v>
      </c>
      <c r="AA91" s="79"/>
      <c r="AB91" s="79"/>
      <c r="AC91" s="87" t="s">
        <v>926</v>
      </c>
      <c r="AD91" s="79"/>
      <c r="AE91" s="79" t="b">
        <v>0</v>
      </c>
      <c r="AF91" s="79">
        <v>0</v>
      </c>
      <c r="AG91" s="87" t="s">
        <v>989</v>
      </c>
      <c r="AH91" s="79" t="b">
        <v>0</v>
      </c>
      <c r="AI91" s="79" t="s">
        <v>1000</v>
      </c>
      <c r="AJ91" s="79"/>
      <c r="AK91" s="87" t="s">
        <v>989</v>
      </c>
      <c r="AL91" s="79" t="b">
        <v>0</v>
      </c>
      <c r="AM91" s="79">
        <v>1</v>
      </c>
      <c r="AN91" s="87" t="s">
        <v>925</v>
      </c>
      <c r="AO91" s="79" t="s">
        <v>1016</v>
      </c>
      <c r="AP91" s="79" t="b">
        <v>0</v>
      </c>
      <c r="AQ91" s="87" t="s">
        <v>925</v>
      </c>
      <c r="AR91" s="79" t="s">
        <v>176</v>
      </c>
      <c r="AS91" s="79">
        <v>0</v>
      </c>
      <c r="AT91" s="79">
        <v>0</v>
      </c>
      <c r="AU91" s="79"/>
      <c r="AV91" s="79"/>
      <c r="AW91" s="79"/>
      <c r="AX91" s="79"/>
      <c r="AY91" s="79"/>
      <c r="AZ91" s="79"/>
      <c r="BA91" s="79"/>
      <c r="BB91" s="79"/>
      <c r="BC91">
        <v>2</v>
      </c>
      <c r="BD91" s="78" t="str">
        <f>REPLACE(INDEX(GroupVertices[Group],MATCH(Edges[[#This Row],[Vertex 1]],GroupVertices[Vertex],0)),1,1,"")</f>
        <v>8</v>
      </c>
      <c r="BE91" s="78" t="str">
        <f>REPLACE(INDEX(GroupVertices[Group],MATCH(Edges[[#This Row],[Vertex 2]],GroupVertices[Vertex],0)),1,1,"")</f>
        <v>8</v>
      </c>
      <c r="BF91" s="48">
        <v>0</v>
      </c>
      <c r="BG91" s="49">
        <v>0</v>
      </c>
      <c r="BH91" s="48">
        <v>0</v>
      </c>
      <c r="BI91" s="49">
        <v>0</v>
      </c>
      <c r="BJ91" s="48">
        <v>0</v>
      </c>
      <c r="BK91" s="49">
        <v>0</v>
      </c>
      <c r="BL91" s="48">
        <v>11</v>
      </c>
      <c r="BM91" s="49">
        <v>100</v>
      </c>
      <c r="BN91" s="48">
        <v>11</v>
      </c>
    </row>
    <row r="92" spans="1:66" ht="15">
      <c r="A92" s="64" t="s">
        <v>273</v>
      </c>
      <c r="B92" s="64" t="s">
        <v>301</v>
      </c>
      <c r="C92" s="65" t="s">
        <v>2867</v>
      </c>
      <c r="D92" s="66">
        <v>3</v>
      </c>
      <c r="E92" s="67" t="s">
        <v>132</v>
      </c>
      <c r="F92" s="68">
        <v>32</v>
      </c>
      <c r="G92" s="65"/>
      <c r="H92" s="69"/>
      <c r="I92" s="70"/>
      <c r="J92" s="70"/>
      <c r="K92" s="34" t="s">
        <v>65</v>
      </c>
      <c r="L92" s="77">
        <v>92</v>
      </c>
      <c r="M92" s="77"/>
      <c r="N92" s="72"/>
      <c r="O92" s="79" t="s">
        <v>350</v>
      </c>
      <c r="P92" s="81">
        <v>43696.63670138889</v>
      </c>
      <c r="Q92" s="79" t="s">
        <v>383</v>
      </c>
      <c r="R92" s="79"/>
      <c r="S92" s="79"/>
      <c r="T92" s="79" t="s">
        <v>502</v>
      </c>
      <c r="U92" s="79"/>
      <c r="V92" s="82" t="s">
        <v>601</v>
      </c>
      <c r="W92" s="81">
        <v>43696.63670138889</v>
      </c>
      <c r="X92" s="85">
        <v>43696</v>
      </c>
      <c r="Y92" s="87" t="s">
        <v>695</v>
      </c>
      <c r="Z92" s="82" t="s">
        <v>811</v>
      </c>
      <c r="AA92" s="79"/>
      <c r="AB92" s="79"/>
      <c r="AC92" s="87" t="s">
        <v>927</v>
      </c>
      <c r="AD92" s="79"/>
      <c r="AE92" s="79" t="b">
        <v>0</v>
      </c>
      <c r="AF92" s="79">
        <v>0</v>
      </c>
      <c r="AG92" s="87" t="s">
        <v>989</v>
      </c>
      <c r="AH92" s="79" t="b">
        <v>0</v>
      </c>
      <c r="AI92" s="79" t="s">
        <v>1000</v>
      </c>
      <c r="AJ92" s="79"/>
      <c r="AK92" s="87" t="s">
        <v>989</v>
      </c>
      <c r="AL92" s="79" t="b">
        <v>0</v>
      </c>
      <c r="AM92" s="79">
        <v>1</v>
      </c>
      <c r="AN92" s="87" t="s">
        <v>955</v>
      </c>
      <c r="AO92" s="79" t="s">
        <v>1016</v>
      </c>
      <c r="AP92" s="79" t="b">
        <v>0</v>
      </c>
      <c r="AQ92" s="87" t="s">
        <v>955</v>
      </c>
      <c r="AR92" s="79" t="s">
        <v>176</v>
      </c>
      <c r="AS92" s="79">
        <v>0</v>
      </c>
      <c r="AT92" s="79">
        <v>0</v>
      </c>
      <c r="AU92" s="79"/>
      <c r="AV92" s="79"/>
      <c r="AW92" s="79"/>
      <c r="AX92" s="79"/>
      <c r="AY92" s="79"/>
      <c r="AZ92" s="79"/>
      <c r="BA92" s="79"/>
      <c r="BB92" s="79"/>
      <c r="BC92">
        <v>1</v>
      </c>
      <c r="BD92" s="78" t="str">
        <f>REPLACE(INDEX(GroupVertices[Group],MATCH(Edges[[#This Row],[Vertex 1]],GroupVertices[Vertex],0)),1,1,"")</f>
        <v>8</v>
      </c>
      <c r="BE92" s="78" t="str">
        <f>REPLACE(INDEX(GroupVertices[Group],MATCH(Edges[[#This Row],[Vertex 2]],GroupVertices[Vertex],0)),1,1,"")</f>
        <v>8</v>
      </c>
      <c r="BF92" s="48">
        <v>0</v>
      </c>
      <c r="BG92" s="49">
        <v>0</v>
      </c>
      <c r="BH92" s="48">
        <v>0</v>
      </c>
      <c r="BI92" s="49">
        <v>0</v>
      </c>
      <c r="BJ92" s="48">
        <v>0</v>
      </c>
      <c r="BK92" s="49">
        <v>0</v>
      </c>
      <c r="BL92" s="48">
        <v>11</v>
      </c>
      <c r="BM92" s="49">
        <v>100</v>
      </c>
      <c r="BN92" s="48">
        <v>11</v>
      </c>
    </row>
    <row r="93" spans="1:66" ht="15">
      <c r="A93" s="64" t="s">
        <v>273</v>
      </c>
      <c r="B93" s="64" t="s">
        <v>333</v>
      </c>
      <c r="C93" s="65" t="s">
        <v>2868</v>
      </c>
      <c r="D93" s="66">
        <v>3</v>
      </c>
      <c r="E93" s="67" t="s">
        <v>136</v>
      </c>
      <c r="F93" s="68">
        <v>6</v>
      </c>
      <c r="G93" s="65"/>
      <c r="H93" s="69"/>
      <c r="I93" s="70"/>
      <c r="J93" s="70"/>
      <c r="K93" s="34" t="s">
        <v>65</v>
      </c>
      <c r="L93" s="77">
        <v>93</v>
      </c>
      <c r="M93" s="77"/>
      <c r="N93" s="72"/>
      <c r="O93" s="79" t="s">
        <v>351</v>
      </c>
      <c r="P93" s="81">
        <v>43696.63670138889</v>
      </c>
      <c r="Q93" s="79" t="s">
        <v>383</v>
      </c>
      <c r="R93" s="79"/>
      <c r="S93" s="79"/>
      <c r="T93" s="79" t="s">
        <v>502</v>
      </c>
      <c r="U93" s="79"/>
      <c r="V93" s="82" t="s">
        <v>601</v>
      </c>
      <c r="W93" s="81">
        <v>43696.63670138889</v>
      </c>
      <c r="X93" s="85">
        <v>43696</v>
      </c>
      <c r="Y93" s="87" t="s">
        <v>695</v>
      </c>
      <c r="Z93" s="82" t="s">
        <v>811</v>
      </c>
      <c r="AA93" s="79"/>
      <c r="AB93" s="79"/>
      <c r="AC93" s="87" t="s">
        <v>927</v>
      </c>
      <c r="AD93" s="79"/>
      <c r="AE93" s="79" t="b">
        <v>0</v>
      </c>
      <c r="AF93" s="79">
        <v>0</v>
      </c>
      <c r="AG93" s="87" t="s">
        <v>989</v>
      </c>
      <c r="AH93" s="79" t="b">
        <v>0</v>
      </c>
      <c r="AI93" s="79" t="s">
        <v>1000</v>
      </c>
      <c r="AJ93" s="79"/>
      <c r="AK93" s="87" t="s">
        <v>989</v>
      </c>
      <c r="AL93" s="79" t="b">
        <v>0</v>
      </c>
      <c r="AM93" s="79">
        <v>1</v>
      </c>
      <c r="AN93" s="87" t="s">
        <v>955</v>
      </c>
      <c r="AO93" s="79" t="s">
        <v>1016</v>
      </c>
      <c r="AP93" s="79" t="b">
        <v>0</v>
      </c>
      <c r="AQ93" s="87" t="s">
        <v>955</v>
      </c>
      <c r="AR93" s="79" t="s">
        <v>176</v>
      </c>
      <c r="AS93" s="79">
        <v>0</v>
      </c>
      <c r="AT93" s="79">
        <v>0</v>
      </c>
      <c r="AU93" s="79"/>
      <c r="AV93" s="79"/>
      <c r="AW93" s="79"/>
      <c r="AX93" s="79"/>
      <c r="AY93" s="79"/>
      <c r="AZ93" s="79"/>
      <c r="BA93" s="79"/>
      <c r="BB93" s="79"/>
      <c r="BC93">
        <v>2</v>
      </c>
      <c r="BD93" s="78" t="str">
        <f>REPLACE(INDEX(GroupVertices[Group],MATCH(Edges[[#This Row],[Vertex 1]],GroupVertices[Vertex],0)),1,1,"")</f>
        <v>8</v>
      </c>
      <c r="BE93" s="78" t="str">
        <f>REPLACE(INDEX(GroupVertices[Group],MATCH(Edges[[#This Row],[Vertex 2]],GroupVertices[Vertex],0)),1,1,"")</f>
        <v>8</v>
      </c>
      <c r="BF93" s="48"/>
      <c r="BG93" s="49"/>
      <c r="BH93" s="48"/>
      <c r="BI93" s="49"/>
      <c r="BJ93" s="48"/>
      <c r="BK93" s="49"/>
      <c r="BL93" s="48"/>
      <c r="BM93" s="49"/>
      <c r="BN93" s="48"/>
    </row>
    <row r="94" spans="1:66" ht="15">
      <c r="A94" s="64" t="s">
        <v>274</v>
      </c>
      <c r="B94" s="64" t="s">
        <v>274</v>
      </c>
      <c r="C94" s="65" t="s">
        <v>2867</v>
      </c>
      <c r="D94" s="66">
        <v>3</v>
      </c>
      <c r="E94" s="67" t="s">
        <v>132</v>
      </c>
      <c r="F94" s="68">
        <v>32</v>
      </c>
      <c r="G94" s="65"/>
      <c r="H94" s="69"/>
      <c r="I94" s="70"/>
      <c r="J94" s="70"/>
      <c r="K94" s="34" t="s">
        <v>65</v>
      </c>
      <c r="L94" s="77">
        <v>94</v>
      </c>
      <c r="M94" s="77"/>
      <c r="N94" s="72"/>
      <c r="O94" s="79" t="s">
        <v>176</v>
      </c>
      <c r="P94" s="81">
        <v>43696.75765046296</v>
      </c>
      <c r="Q94" s="79" t="s">
        <v>384</v>
      </c>
      <c r="R94" s="82" t="s">
        <v>414</v>
      </c>
      <c r="S94" s="79" t="s">
        <v>453</v>
      </c>
      <c r="T94" s="79" t="s">
        <v>503</v>
      </c>
      <c r="U94" s="82" t="s">
        <v>531</v>
      </c>
      <c r="V94" s="82" t="s">
        <v>531</v>
      </c>
      <c r="W94" s="81">
        <v>43696.75765046296</v>
      </c>
      <c r="X94" s="85">
        <v>43696</v>
      </c>
      <c r="Y94" s="87" t="s">
        <v>696</v>
      </c>
      <c r="Z94" s="82" t="s">
        <v>812</v>
      </c>
      <c r="AA94" s="79"/>
      <c r="AB94" s="79"/>
      <c r="AC94" s="87" t="s">
        <v>928</v>
      </c>
      <c r="AD94" s="79"/>
      <c r="AE94" s="79" t="b">
        <v>0</v>
      </c>
      <c r="AF94" s="79">
        <v>0</v>
      </c>
      <c r="AG94" s="87" t="s">
        <v>989</v>
      </c>
      <c r="AH94" s="79" t="b">
        <v>0</v>
      </c>
      <c r="AI94" s="79" t="s">
        <v>1000</v>
      </c>
      <c r="AJ94" s="79"/>
      <c r="AK94" s="87" t="s">
        <v>989</v>
      </c>
      <c r="AL94" s="79" t="b">
        <v>0</v>
      </c>
      <c r="AM94" s="79">
        <v>0</v>
      </c>
      <c r="AN94" s="87" t="s">
        <v>989</v>
      </c>
      <c r="AO94" s="79" t="s">
        <v>1012</v>
      </c>
      <c r="AP94" s="79" t="b">
        <v>0</v>
      </c>
      <c r="AQ94" s="87" t="s">
        <v>928</v>
      </c>
      <c r="AR94" s="79" t="s">
        <v>176</v>
      </c>
      <c r="AS94" s="79">
        <v>0</v>
      </c>
      <c r="AT94" s="79">
        <v>0</v>
      </c>
      <c r="AU94" s="79"/>
      <c r="AV94" s="79"/>
      <c r="AW94" s="79"/>
      <c r="AX94" s="79"/>
      <c r="AY94" s="79"/>
      <c r="AZ94" s="79"/>
      <c r="BA94" s="79"/>
      <c r="BB94" s="79"/>
      <c r="BC94">
        <v>1</v>
      </c>
      <c r="BD94" s="78" t="str">
        <f>REPLACE(INDEX(GroupVertices[Group],MATCH(Edges[[#This Row],[Vertex 1]],GroupVertices[Vertex],0)),1,1,"")</f>
        <v>20</v>
      </c>
      <c r="BE94" s="78" t="str">
        <f>REPLACE(INDEX(GroupVertices[Group],MATCH(Edges[[#This Row],[Vertex 2]],GroupVertices[Vertex],0)),1,1,"")</f>
        <v>20</v>
      </c>
      <c r="BF94" s="48">
        <v>1</v>
      </c>
      <c r="BG94" s="49">
        <v>6.666666666666667</v>
      </c>
      <c r="BH94" s="48">
        <v>0</v>
      </c>
      <c r="BI94" s="49">
        <v>0</v>
      </c>
      <c r="BJ94" s="48">
        <v>0</v>
      </c>
      <c r="BK94" s="49">
        <v>0</v>
      </c>
      <c r="BL94" s="48">
        <v>14</v>
      </c>
      <c r="BM94" s="49">
        <v>93.33333333333333</v>
      </c>
      <c r="BN94" s="48">
        <v>15</v>
      </c>
    </row>
    <row r="95" spans="1:66" ht="15">
      <c r="A95" s="64" t="s">
        <v>275</v>
      </c>
      <c r="B95" s="64" t="s">
        <v>334</v>
      </c>
      <c r="C95" s="65" t="s">
        <v>2867</v>
      </c>
      <c r="D95" s="66">
        <v>3</v>
      </c>
      <c r="E95" s="67" t="s">
        <v>132</v>
      </c>
      <c r="F95" s="68">
        <v>32</v>
      </c>
      <c r="G95" s="65"/>
      <c r="H95" s="69"/>
      <c r="I95" s="70"/>
      <c r="J95" s="70"/>
      <c r="K95" s="34" t="s">
        <v>65</v>
      </c>
      <c r="L95" s="77">
        <v>95</v>
      </c>
      <c r="M95" s="77"/>
      <c r="N95" s="72"/>
      <c r="O95" s="79" t="s">
        <v>351</v>
      </c>
      <c r="P95" s="81">
        <v>43696.87159722222</v>
      </c>
      <c r="Q95" s="79" t="s">
        <v>385</v>
      </c>
      <c r="R95" s="82" t="s">
        <v>432</v>
      </c>
      <c r="S95" s="79" t="s">
        <v>469</v>
      </c>
      <c r="T95" s="79" t="s">
        <v>504</v>
      </c>
      <c r="U95" s="82" t="s">
        <v>532</v>
      </c>
      <c r="V95" s="82" t="s">
        <v>532</v>
      </c>
      <c r="W95" s="81">
        <v>43696.87159722222</v>
      </c>
      <c r="X95" s="85">
        <v>43696</v>
      </c>
      <c r="Y95" s="87" t="s">
        <v>697</v>
      </c>
      <c r="Z95" s="82" t="s">
        <v>813</v>
      </c>
      <c r="AA95" s="79"/>
      <c r="AB95" s="79"/>
      <c r="AC95" s="87" t="s">
        <v>929</v>
      </c>
      <c r="AD95" s="79"/>
      <c r="AE95" s="79" t="b">
        <v>0</v>
      </c>
      <c r="AF95" s="79">
        <v>1</v>
      </c>
      <c r="AG95" s="87" t="s">
        <v>989</v>
      </c>
      <c r="AH95" s="79" t="b">
        <v>0</v>
      </c>
      <c r="AI95" s="79" t="s">
        <v>1000</v>
      </c>
      <c r="AJ95" s="79"/>
      <c r="AK95" s="87" t="s">
        <v>989</v>
      </c>
      <c r="AL95" s="79" t="b">
        <v>0</v>
      </c>
      <c r="AM95" s="79">
        <v>0</v>
      </c>
      <c r="AN95" s="87" t="s">
        <v>989</v>
      </c>
      <c r="AO95" s="79" t="s">
        <v>1006</v>
      </c>
      <c r="AP95" s="79" t="b">
        <v>0</v>
      </c>
      <c r="AQ95" s="87" t="s">
        <v>929</v>
      </c>
      <c r="AR95" s="79" t="s">
        <v>176</v>
      </c>
      <c r="AS95" s="79">
        <v>0</v>
      </c>
      <c r="AT95" s="79">
        <v>0</v>
      </c>
      <c r="AU95" s="79"/>
      <c r="AV95" s="79"/>
      <c r="AW95" s="79"/>
      <c r="AX95" s="79"/>
      <c r="AY95" s="79"/>
      <c r="AZ95" s="79"/>
      <c r="BA95" s="79"/>
      <c r="BB95" s="79"/>
      <c r="BC95">
        <v>1</v>
      </c>
      <c r="BD95" s="78" t="str">
        <f>REPLACE(INDEX(GroupVertices[Group],MATCH(Edges[[#This Row],[Vertex 1]],GroupVertices[Vertex],0)),1,1,"")</f>
        <v>11</v>
      </c>
      <c r="BE95" s="78" t="str">
        <f>REPLACE(INDEX(GroupVertices[Group],MATCH(Edges[[#This Row],[Vertex 2]],GroupVertices[Vertex],0)),1,1,"")</f>
        <v>11</v>
      </c>
      <c r="BF95" s="48"/>
      <c r="BG95" s="49"/>
      <c r="BH95" s="48"/>
      <c r="BI95" s="49"/>
      <c r="BJ95" s="48"/>
      <c r="BK95" s="49"/>
      <c r="BL95" s="48"/>
      <c r="BM95" s="49"/>
      <c r="BN95" s="48"/>
    </row>
    <row r="96" spans="1:66" ht="15">
      <c r="A96" s="64" t="s">
        <v>275</v>
      </c>
      <c r="B96" s="64" t="s">
        <v>280</v>
      </c>
      <c r="C96" s="65" t="s">
        <v>2867</v>
      </c>
      <c r="D96" s="66">
        <v>3</v>
      </c>
      <c r="E96" s="67" t="s">
        <v>132</v>
      </c>
      <c r="F96" s="68">
        <v>32</v>
      </c>
      <c r="G96" s="65"/>
      <c r="H96" s="69"/>
      <c r="I96" s="70"/>
      <c r="J96" s="70"/>
      <c r="K96" s="34" t="s">
        <v>65</v>
      </c>
      <c r="L96" s="77">
        <v>96</v>
      </c>
      <c r="M96" s="77"/>
      <c r="N96" s="72"/>
      <c r="O96" s="79" t="s">
        <v>351</v>
      </c>
      <c r="P96" s="81">
        <v>43696.87159722222</v>
      </c>
      <c r="Q96" s="79" t="s">
        <v>385</v>
      </c>
      <c r="R96" s="82" t="s">
        <v>432</v>
      </c>
      <c r="S96" s="79" t="s">
        <v>469</v>
      </c>
      <c r="T96" s="79" t="s">
        <v>504</v>
      </c>
      <c r="U96" s="82" t="s">
        <v>532</v>
      </c>
      <c r="V96" s="82" t="s">
        <v>532</v>
      </c>
      <c r="W96" s="81">
        <v>43696.87159722222</v>
      </c>
      <c r="X96" s="85">
        <v>43696</v>
      </c>
      <c r="Y96" s="87" t="s">
        <v>697</v>
      </c>
      <c r="Z96" s="82" t="s">
        <v>813</v>
      </c>
      <c r="AA96" s="79"/>
      <c r="AB96" s="79"/>
      <c r="AC96" s="87" t="s">
        <v>929</v>
      </c>
      <c r="AD96" s="79"/>
      <c r="AE96" s="79" t="b">
        <v>0</v>
      </c>
      <c r="AF96" s="79">
        <v>1</v>
      </c>
      <c r="AG96" s="87" t="s">
        <v>989</v>
      </c>
      <c r="AH96" s="79" t="b">
        <v>0</v>
      </c>
      <c r="AI96" s="79" t="s">
        <v>1000</v>
      </c>
      <c r="AJ96" s="79"/>
      <c r="AK96" s="87" t="s">
        <v>989</v>
      </c>
      <c r="AL96" s="79" t="b">
        <v>0</v>
      </c>
      <c r="AM96" s="79">
        <v>0</v>
      </c>
      <c r="AN96" s="87" t="s">
        <v>989</v>
      </c>
      <c r="AO96" s="79" t="s">
        <v>1006</v>
      </c>
      <c r="AP96" s="79" t="b">
        <v>0</v>
      </c>
      <c r="AQ96" s="87" t="s">
        <v>929</v>
      </c>
      <c r="AR96" s="79" t="s">
        <v>176</v>
      </c>
      <c r="AS96" s="79">
        <v>0</v>
      </c>
      <c r="AT96" s="79">
        <v>0</v>
      </c>
      <c r="AU96" s="79"/>
      <c r="AV96" s="79"/>
      <c r="AW96" s="79"/>
      <c r="AX96" s="79"/>
      <c r="AY96" s="79"/>
      <c r="AZ96" s="79"/>
      <c r="BA96" s="79"/>
      <c r="BB96" s="79"/>
      <c r="BC96">
        <v>1</v>
      </c>
      <c r="BD96" s="78" t="str">
        <f>REPLACE(INDEX(GroupVertices[Group],MATCH(Edges[[#This Row],[Vertex 1]],GroupVertices[Vertex],0)),1,1,"")</f>
        <v>11</v>
      </c>
      <c r="BE96" s="78" t="str">
        <f>REPLACE(INDEX(GroupVertices[Group],MATCH(Edges[[#This Row],[Vertex 2]],GroupVertices[Vertex],0)),1,1,"")</f>
        <v>11</v>
      </c>
      <c r="BF96" s="48">
        <v>2</v>
      </c>
      <c r="BG96" s="49">
        <v>6.896551724137931</v>
      </c>
      <c r="BH96" s="48">
        <v>1</v>
      </c>
      <c r="BI96" s="49">
        <v>3.4482758620689653</v>
      </c>
      <c r="BJ96" s="48">
        <v>0</v>
      </c>
      <c r="BK96" s="49">
        <v>0</v>
      </c>
      <c r="BL96" s="48">
        <v>26</v>
      </c>
      <c r="BM96" s="49">
        <v>89.65517241379311</v>
      </c>
      <c r="BN96" s="48">
        <v>29</v>
      </c>
    </row>
    <row r="97" spans="1:66" ht="15">
      <c r="A97" s="64" t="s">
        <v>276</v>
      </c>
      <c r="B97" s="64" t="s">
        <v>267</v>
      </c>
      <c r="C97" s="65" t="s">
        <v>2867</v>
      </c>
      <c r="D97" s="66">
        <v>3</v>
      </c>
      <c r="E97" s="67" t="s">
        <v>132</v>
      </c>
      <c r="F97" s="68">
        <v>32</v>
      </c>
      <c r="G97" s="65"/>
      <c r="H97" s="69"/>
      <c r="I97" s="70"/>
      <c r="J97" s="70"/>
      <c r="K97" s="34" t="s">
        <v>65</v>
      </c>
      <c r="L97" s="77">
        <v>97</v>
      </c>
      <c r="M97" s="77"/>
      <c r="N97" s="72"/>
      <c r="O97" s="79" t="s">
        <v>351</v>
      </c>
      <c r="P97" s="81">
        <v>43696.91216435185</v>
      </c>
      <c r="Q97" s="79" t="s">
        <v>386</v>
      </c>
      <c r="R97" s="82" t="s">
        <v>417</v>
      </c>
      <c r="S97" s="79" t="s">
        <v>456</v>
      </c>
      <c r="T97" s="79"/>
      <c r="U97" s="79"/>
      <c r="V97" s="82" t="s">
        <v>602</v>
      </c>
      <c r="W97" s="81">
        <v>43696.91216435185</v>
      </c>
      <c r="X97" s="85">
        <v>43696</v>
      </c>
      <c r="Y97" s="87" t="s">
        <v>698</v>
      </c>
      <c r="Z97" s="82" t="s">
        <v>814</v>
      </c>
      <c r="AA97" s="79"/>
      <c r="AB97" s="79"/>
      <c r="AC97" s="87" t="s">
        <v>930</v>
      </c>
      <c r="AD97" s="79"/>
      <c r="AE97" s="79" t="b">
        <v>0</v>
      </c>
      <c r="AF97" s="79">
        <v>1</v>
      </c>
      <c r="AG97" s="87" t="s">
        <v>989</v>
      </c>
      <c r="AH97" s="79" t="b">
        <v>0</v>
      </c>
      <c r="AI97" s="79" t="s">
        <v>1000</v>
      </c>
      <c r="AJ97" s="79"/>
      <c r="AK97" s="87" t="s">
        <v>989</v>
      </c>
      <c r="AL97" s="79" t="b">
        <v>0</v>
      </c>
      <c r="AM97" s="79">
        <v>0</v>
      </c>
      <c r="AN97" s="87" t="s">
        <v>989</v>
      </c>
      <c r="AO97" s="79" t="s">
        <v>1005</v>
      </c>
      <c r="AP97" s="79" t="b">
        <v>0</v>
      </c>
      <c r="AQ97" s="87" t="s">
        <v>930</v>
      </c>
      <c r="AR97" s="79" t="s">
        <v>176</v>
      </c>
      <c r="AS97" s="79">
        <v>0</v>
      </c>
      <c r="AT97" s="79">
        <v>0</v>
      </c>
      <c r="AU97" s="79"/>
      <c r="AV97" s="79"/>
      <c r="AW97" s="79"/>
      <c r="AX97" s="79"/>
      <c r="AY97" s="79"/>
      <c r="AZ97" s="79"/>
      <c r="BA97" s="79"/>
      <c r="BB97" s="79"/>
      <c r="BC97">
        <v>1</v>
      </c>
      <c r="BD97" s="78" t="str">
        <f>REPLACE(INDEX(GroupVertices[Group],MATCH(Edges[[#This Row],[Vertex 1]],GroupVertices[Vertex],0)),1,1,"")</f>
        <v>7</v>
      </c>
      <c r="BE97" s="78" t="str">
        <f>REPLACE(INDEX(GroupVertices[Group],MATCH(Edges[[#This Row],[Vertex 2]],GroupVertices[Vertex],0)),1,1,"")</f>
        <v>7</v>
      </c>
      <c r="BF97" s="48">
        <v>1</v>
      </c>
      <c r="BG97" s="49">
        <v>2.7777777777777777</v>
      </c>
      <c r="BH97" s="48">
        <v>0</v>
      </c>
      <c r="BI97" s="49">
        <v>0</v>
      </c>
      <c r="BJ97" s="48">
        <v>0</v>
      </c>
      <c r="BK97" s="49">
        <v>0</v>
      </c>
      <c r="BL97" s="48">
        <v>35</v>
      </c>
      <c r="BM97" s="49">
        <v>97.22222222222223</v>
      </c>
      <c r="BN97" s="48">
        <v>36</v>
      </c>
    </row>
    <row r="98" spans="1:66" ht="15">
      <c r="A98" s="64" t="s">
        <v>277</v>
      </c>
      <c r="B98" s="64" t="s">
        <v>299</v>
      </c>
      <c r="C98" s="65" t="s">
        <v>2867</v>
      </c>
      <c r="D98" s="66">
        <v>3</v>
      </c>
      <c r="E98" s="67" t="s">
        <v>132</v>
      </c>
      <c r="F98" s="68">
        <v>32</v>
      </c>
      <c r="G98" s="65"/>
      <c r="H98" s="69"/>
      <c r="I98" s="70"/>
      <c r="J98" s="70"/>
      <c r="K98" s="34" t="s">
        <v>65</v>
      </c>
      <c r="L98" s="77">
        <v>98</v>
      </c>
      <c r="M98" s="77"/>
      <c r="N98" s="72"/>
      <c r="O98" s="79" t="s">
        <v>350</v>
      </c>
      <c r="P98" s="81">
        <v>43696.92451388889</v>
      </c>
      <c r="Q98" s="79" t="s">
        <v>381</v>
      </c>
      <c r="R98" s="79"/>
      <c r="S98" s="79"/>
      <c r="T98" s="79"/>
      <c r="U98" s="79"/>
      <c r="V98" s="82" t="s">
        <v>603</v>
      </c>
      <c r="W98" s="81">
        <v>43696.92451388889</v>
      </c>
      <c r="X98" s="85">
        <v>43696</v>
      </c>
      <c r="Y98" s="87" t="s">
        <v>699</v>
      </c>
      <c r="Z98" s="82" t="s">
        <v>815</v>
      </c>
      <c r="AA98" s="79"/>
      <c r="AB98" s="79"/>
      <c r="AC98" s="87" t="s">
        <v>931</v>
      </c>
      <c r="AD98" s="79"/>
      <c r="AE98" s="79" t="b">
        <v>0</v>
      </c>
      <c r="AF98" s="79">
        <v>0</v>
      </c>
      <c r="AG98" s="87" t="s">
        <v>989</v>
      </c>
      <c r="AH98" s="79" t="b">
        <v>0</v>
      </c>
      <c r="AI98" s="79" t="s">
        <v>1000</v>
      </c>
      <c r="AJ98" s="79"/>
      <c r="AK98" s="87" t="s">
        <v>989</v>
      </c>
      <c r="AL98" s="79" t="b">
        <v>0</v>
      </c>
      <c r="AM98" s="79">
        <v>9</v>
      </c>
      <c r="AN98" s="87" t="s">
        <v>953</v>
      </c>
      <c r="AO98" s="79" t="s">
        <v>1002</v>
      </c>
      <c r="AP98" s="79" t="b">
        <v>0</v>
      </c>
      <c r="AQ98" s="87" t="s">
        <v>953</v>
      </c>
      <c r="AR98" s="79" t="s">
        <v>176</v>
      </c>
      <c r="AS98" s="79">
        <v>0</v>
      </c>
      <c r="AT98" s="79">
        <v>0</v>
      </c>
      <c r="AU98" s="79"/>
      <c r="AV98" s="79"/>
      <c r="AW98" s="79"/>
      <c r="AX98" s="79"/>
      <c r="AY98" s="79"/>
      <c r="AZ98" s="79"/>
      <c r="BA98" s="79"/>
      <c r="BB98" s="79"/>
      <c r="BC98">
        <v>1</v>
      </c>
      <c r="BD98" s="78" t="str">
        <f>REPLACE(INDEX(GroupVertices[Group],MATCH(Edges[[#This Row],[Vertex 1]],GroupVertices[Vertex],0)),1,1,"")</f>
        <v>3</v>
      </c>
      <c r="BE98" s="78" t="str">
        <f>REPLACE(INDEX(GroupVertices[Group],MATCH(Edges[[#This Row],[Vertex 2]],GroupVertices[Vertex],0)),1,1,"")</f>
        <v>3</v>
      </c>
      <c r="BF98" s="48">
        <v>0</v>
      </c>
      <c r="BG98" s="49">
        <v>0</v>
      </c>
      <c r="BH98" s="48">
        <v>1</v>
      </c>
      <c r="BI98" s="49">
        <v>3.0303030303030303</v>
      </c>
      <c r="BJ98" s="48">
        <v>0</v>
      </c>
      <c r="BK98" s="49">
        <v>0</v>
      </c>
      <c r="BL98" s="48">
        <v>32</v>
      </c>
      <c r="BM98" s="49">
        <v>96.96969696969697</v>
      </c>
      <c r="BN98" s="48">
        <v>33</v>
      </c>
    </row>
    <row r="99" spans="1:66" ht="15">
      <c r="A99" s="64" t="s">
        <v>278</v>
      </c>
      <c r="B99" s="64" t="s">
        <v>299</v>
      </c>
      <c r="C99" s="65" t="s">
        <v>2867</v>
      </c>
      <c r="D99" s="66">
        <v>3</v>
      </c>
      <c r="E99" s="67" t="s">
        <v>132</v>
      </c>
      <c r="F99" s="68">
        <v>32</v>
      </c>
      <c r="G99" s="65"/>
      <c r="H99" s="69"/>
      <c r="I99" s="70"/>
      <c r="J99" s="70"/>
      <c r="K99" s="34" t="s">
        <v>65</v>
      </c>
      <c r="L99" s="77">
        <v>99</v>
      </c>
      <c r="M99" s="77"/>
      <c r="N99" s="72"/>
      <c r="O99" s="79" t="s">
        <v>350</v>
      </c>
      <c r="P99" s="81">
        <v>43696.935520833336</v>
      </c>
      <c r="Q99" s="79" t="s">
        <v>381</v>
      </c>
      <c r="R99" s="79"/>
      <c r="S99" s="79"/>
      <c r="T99" s="79"/>
      <c r="U99" s="79"/>
      <c r="V99" s="82" t="s">
        <v>604</v>
      </c>
      <c r="W99" s="81">
        <v>43696.935520833336</v>
      </c>
      <c r="X99" s="85">
        <v>43696</v>
      </c>
      <c r="Y99" s="87" t="s">
        <v>700</v>
      </c>
      <c r="Z99" s="82" t="s">
        <v>816</v>
      </c>
      <c r="AA99" s="79"/>
      <c r="AB99" s="79"/>
      <c r="AC99" s="87" t="s">
        <v>932</v>
      </c>
      <c r="AD99" s="79"/>
      <c r="AE99" s="79" t="b">
        <v>0</v>
      </c>
      <c r="AF99" s="79">
        <v>0</v>
      </c>
      <c r="AG99" s="87" t="s">
        <v>989</v>
      </c>
      <c r="AH99" s="79" t="b">
        <v>0</v>
      </c>
      <c r="AI99" s="79" t="s">
        <v>1000</v>
      </c>
      <c r="AJ99" s="79"/>
      <c r="AK99" s="87" t="s">
        <v>989</v>
      </c>
      <c r="AL99" s="79" t="b">
        <v>0</v>
      </c>
      <c r="AM99" s="79">
        <v>9</v>
      </c>
      <c r="AN99" s="87" t="s">
        <v>953</v>
      </c>
      <c r="AO99" s="79" t="s">
        <v>1005</v>
      </c>
      <c r="AP99" s="79" t="b">
        <v>0</v>
      </c>
      <c r="AQ99" s="87" t="s">
        <v>953</v>
      </c>
      <c r="AR99" s="79" t="s">
        <v>176</v>
      </c>
      <c r="AS99" s="79">
        <v>0</v>
      </c>
      <c r="AT99" s="79">
        <v>0</v>
      </c>
      <c r="AU99" s="79"/>
      <c r="AV99" s="79"/>
      <c r="AW99" s="79"/>
      <c r="AX99" s="79"/>
      <c r="AY99" s="79"/>
      <c r="AZ99" s="79"/>
      <c r="BA99" s="79"/>
      <c r="BB99" s="79"/>
      <c r="BC99">
        <v>1</v>
      </c>
      <c r="BD99" s="78" t="str">
        <f>REPLACE(INDEX(GroupVertices[Group],MATCH(Edges[[#This Row],[Vertex 1]],GroupVertices[Vertex],0)),1,1,"")</f>
        <v>3</v>
      </c>
      <c r="BE99" s="78" t="str">
        <f>REPLACE(INDEX(GroupVertices[Group],MATCH(Edges[[#This Row],[Vertex 2]],GroupVertices[Vertex],0)),1,1,"")</f>
        <v>3</v>
      </c>
      <c r="BF99" s="48">
        <v>0</v>
      </c>
      <c r="BG99" s="49">
        <v>0</v>
      </c>
      <c r="BH99" s="48">
        <v>1</v>
      </c>
      <c r="BI99" s="49">
        <v>3.0303030303030303</v>
      </c>
      <c r="BJ99" s="48">
        <v>0</v>
      </c>
      <c r="BK99" s="49">
        <v>0</v>
      </c>
      <c r="BL99" s="48">
        <v>32</v>
      </c>
      <c r="BM99" s="49">
        <v>96.96969696969697</v>
      </c>
      <c r="BN99" s="48">
        <v>33</v>
      </c>
    </row>
    <row r="100" spans="1:66" ht="15">
      <c r="A100" s="64" t="s">
        <v>279</v>
      </c>
      <c r="B100" s="64" t="s">
        <v>279</v>
      </c>
      <c r="C100" s="65" t="s">
        <v>2867</v>
      </c>
      <c r="D100" s="66">
        <v>3</v>
      </c>
      <c r="E100" s="67" t="s">
        <v>132</v>
      </c>
      <c r="F100" s="68">
        <v>32</v>
      </c>
      <c r="G100" s="65"/>
      <c r="H100" s="69"/>
      <c r="I100" s="70"/>
      <c r="J100" s="70"/>
      <c r="K100" s="34" t="s">
        <v>65</v>
      </c>
      <c r="L100" s="77">
        <v>100</v>
      </c>
      <c r="M100" s="77"/>
      <c r="N100" s="72"/>
      <c r="O100" s="79" t="s">
        <v>176</v>
      </c>
      <c r="P100" s="81">
        <v>43697.29746527778</v>
      </c>
      <c r="Q100" s="79" t="s">
        <v>387</v>
      </c>
      <c r="R100" s="82" t="s">
        <v>433</v>
      </c>
      <c r="S100" s="79" t="s">
        <v>470</v>
      </c>
      <c r="T100" s="79" t="s">
        <v>505</v>
      </c>
      <c r="U100" s="79"/>
      <c r="V100" s="82" t="s">
        <v>605</v>
      </c>
      <c r="W100" s="81">
        <v>43697.29746527778</v>
      </c>
      <c r="X100" s="85">
        <v>43697</v>
      </c>
      <c r="Y100" s="87" t="s">
        <v>701</v>
      </c>
      <c r="Z100" s="82" t="s">
        <v>817</v>
      </c>
      <c r="AA100" s="79"/>
      <c r="AB100" s="79"/>
      <c r="AC100" s="87" t="s">
        <v>933</v>
      </c>
      <c r="AD100" s="79"/>
      <c r="AE100" s="79" t="b">
        <v>0</v>
      </c>
      <c r="AF100" s="79">
        <v>1</v>
      </c>
      <c r="AG100" s="87" t="s">
        <v>989</v>
      </c>
      <c r="AH100" s="79" t="b">
        <v>0</v>
      </c>
      <c r="AI100" s="79" t="s">
        <v>1000</v>
      </c>
      <c r="AJ100" s="79"/>
      <c r="AK100" s="87" t="s">
        <v>989</v>
      </c>
      <c r="AL100" s="79" t="b">
        <v>0</v>
      </c>
      <c r="AM100" s="79">
        <v>0</v>
      </c>
      <c r="AN100" s="87" t="s">
        <v>989</v>
      </c>
      <c r="AO100" s="79" t="s">
        <v>1005</v>
      </c>
      <c r="AP100" s="79" t="b">
        <v>0</v>
      </c>
      <c r="AQ100" s="87" t="s">
        <v>933</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8">
        <v>1</v>
      </c>
      <c r="BG100" s="49">
        <v>3.4482758620689653</v>
      </c>
      <c r="BH100" s="48">
        <v>0</v>
      </c>
      <c r="BI100" s="49">
        <v>0</v>
      </c>
      <c r="BJ100" s="48">
        <v>0</v>
      </c>
      <c r="BK100" s="49">
        <v>0</v>
      </c>
      <c r="BL100" s="48">
        <v>28</v>
      </c>
      <c r="BM100" s="49">
        <v>96.55172413793103</v>
      </c>
      <c r="BN100" s="48">
        <v>29</v>
      </c>
    </row>
    <row r="101" spans="1:66" ht="15">
      <c r="A101" s="64" t="s">
        <v>280</v>
      </c>
      <c r="B101" s="64" t="s">
        <v>280</v>
      </c>
      <c r="C101" s="65" t="s">
        <v>2867</v>
      </c>
      <c r="D101" s="66">
        <v>3</v>
      </c>
      <c r="E101" s="67" t="s">
        <v>132</v>
      </c>
      <c r="F101" s="68">
        <v>32</v>
      </c>
      <c r="G101" s="65"/>
      <c r="H101" s="69"/>
      <c r="I101" s="70"/>
      <c r="J101" s="70"/>
      <c r="K101" s="34" t="s">
        <v>65</v>
      </c>
      <c r="L101" s="77">
        <v>101</v>
      </c>
      <c r="M101" s="77"/>
      <c r="N101" s="72"/>
      <c r="O101" s="79" t="s">
        <v>176</v>
      </c>
      <c r="P101" s="81">
        <v>43675.638125</v>
      </c>
      <c r="Q101" s="79" t="s">
        <v>388</v>
      </c>
      <c r="R101" s="79"/>
      <c r="S101" s="79"/>
      <c r="T101" s="79"/>
      <c r="U101" s="79"/>
      <c r="V101" s="82" t="s">
        <v>606</v>
      </c>
      <c r="W101" s="81">
        <v>43675.638125</v>
      </c>
      <c r="X101" s="85">
        <v>43675</v>
      </c>
      <c r="Y101" s="87" t="s">
        <v>702</v>
      </c>
      <c r="Z101" s="82" t="s">
        <v>818</v>
      </c>
      <c r="AA101" s="79"/>
      <c r="AB101" s="79"/>
      <c r="AC101" s="87" t="s">
        <v>934</v>
      </c>
      <c r="AD101" s="79"/>
      <c r="AE101" s="79" t="b">
        <v>0</v>
      </c>
      <c r="AF101" s="79">
        <v>12</v>
      </c>
      <c r="AG101" s="87" t="s">
        <v>989</v>
      </c>
      <c r="AH101" s="79" t="b">
        <v>0</v>
      </c>
      <c r="AI101" s="79" t="s">
        <v>1000</v>
      </c>
      <c r="AJ101" s="79"/>
      <c r="AK101" s="87" t="s">
        <v>989</v>
      </c>
      <c r="AL101" s="79" t="b">
        <v>0</v>
      </c>
      <c r="AM101" s="79">
        <v>2</v>
      </c>
      <c r="AN101" s="87" t="s">
        <v>989</v>
      </c>
      <c r="AO101" s="79" t="s">
        <v>1017</v>
      </c>
      <c r="AP101" s="79" t="b">
        <v>0</v>
      </c>
      <c r="AQ101" s="87" t="s">
        <v>934</v>
      </c>
      <c r="AR101" s="79" t="s">
        <v>350</v>
      </c>
      <c r="AS101" s="79">
        <v>0</v>
      </c>
      <c r="AT101" s="79">
        <v>0</v>
      </c>
      <c r="AU101" s="79"/>
      <c r="AV101" s="79"/>
      <c r="AW101" s="79"/>
      <c r="AX101" s="79"/>
      <c r="AY101" s="79"/>
      <c r="AZ101" s="79"/>
      <c r="BA101" s="79"/>
      <c r="BB101" s="79"/>
      <c r="BC101">
        <v>1</v>
      </c>
      <c r="BD101" s="78" t="str">
        <f>REPLACE(INDEX(GroupVertices[Group],MATCH(Edges[[#This Row],[Vertex 1]],GroupVertices[Vertex],0)),1,1,"")</f>
        <v>11</v>
      </c>
      <c r="BE101" s="78" t="str">
        <f>REPLACE(INDEX(GroupVertices[Group],MATCH(Edges[[#This Row],[Vertex 2]],GroupVertices[Vertex],0)),1,1,"")</f>
        <v>11</v>
      </c>
      <c r="BF101" s="48">
        <v>1</v>
      </c>
      <c r="BG101" s="49">
        <v>3.8461538461538463</v>
      </c>
      <c r="BH101" s="48">
        <v>1</v>
      </c>
      <c r="BI101" s="49">
        <v>3.8461538461538463</v>
      </c>
      <c r="BJ101" s="48">
        <v>0</v>
      </c>
      <c r="BK101" s="49">
        <v>0</v>
      </c>
      <c r="BL101" s="48">
        <v>24</v>
      </c>
      <c r="BM101" s="49">
        <v>92.3076923076923</v>
      </c>
      <c r="BN101" s="48">
        <v>26</v>
      </c>
    </row>
    <row r="102" spans="1:66" ht="15">
      <c r="A102" s="64" t="s">
        <v>281</v>
      </c>
      <c r="B102" s="64" t="s">
        <v>280</v>
      </c>
      <c r="C102" s="65" t="s">
        <v>2867</v>
      </c>
      <c r="D102" s="66">
        <v>3</v>
      </c>
      <c r="E102" s="67" t="s">
        <v>132</v>
      </c>
      <c r="F102" s="68">
        <v>32</v>
      </c>
      <c r="G102" s="65"/>
      <c r="H102" s="69"/>
      <c r="I102" s="70"/>
      <c r="J102" s="70"/>
      <c r="K102" s="34" t="s">
        <v>65</v>
      </c>
      <c r="L102" s="77">
        <v>102</v>
      </c>
      <c r="M102" s="77"/>
      <c r="N102" s="72"/>
      <c r="O102" s="79" t="s">
        <v>350</v>
      </c>
      <c r="P102" s="81">
        <v>43697.492789351854</v>
      </c>
      <c r="Q102" s="79" t="s">
        <v>388</v>
      </c>
      <c r="R102" s="79"/>
      <c r="S102" s="79"/>
      <c r="T102" s="79"/>
      <c r="U102" s="79"/>
      <c r="V102" s="82" t="s">
        <v>607</v>
      </c>
      <c r="W102" s="81">
        <v>43697.492789351854</v>
      </c>
      <c r="X102" s="85">
        <v>43697</v>
      </c>
      <c r="Y102" s="87" t="s">
        <v>703</v>
      </c>
      <c r="Z102" s="82" t="s">
        <v>819</v>
      </c>
      <c r="AA102" s="79"/>
      <c r="AB102" s="79"/>
      <c r="AC102" s="87" t="s">
        <v>935</v>
      </c>
      <c r="AD102" s="79"/>
      <c r="AE102" s="79" t="b">
        <v>0</v>
      </c>
      <c r="AF102" s="79">
        <v>0</v>
      </c>
      <c r="AG102" s="87" t="s">
        <v>989</v>
      </c>
      <c r="AH102" s="79" t="b">
        <v>0</v>
      </c>
      <c r="AI102" s="79" t="s">
        <v>1000</v>
      </c>
      <c r="AJ102" s="79"/>
      <c r="AK102" s="87" t="s">
        <v>989</v>
      </c>
      <c r="AL102" s="79" t="b">
        <v>0</v>
      </c>
      <c r="AM102" s="79">
        <v>2</v>
      </c>
      <c r="AN102" s="87" t="s">
        <v>934</v>
      </c>
      <c r="AO102" s="79" t="s">
        <v>1002</v>
      </c>
      <c r="AP102" s="79" t="b">
        <v>0</v>
      </c>
      <c r="AQ102" s="87" t="s">
        <v>934</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11</v>
      </c>
      <c r="BE102" s="78" t="str">
        <f>REPLACE(INDEX(GroupVertices[Group],MATCH(Edges[[#This Row],[Vertex 2]],GroupVertices[Vertex],0)),1,1,"")</f>
        <v>11</v>
      </c>
      <c r="BF102" s="48">
        <v>1</v>
      </c>
      <c r="BG102" s="49">
        <v>3.8461538461538463</v>
      </c>
      <c r="BH102" s="48">
        <v>1</v>
      </c>
      <c r="BI102" s="49">
        <v>3.8461538461538463</v>
      </c>
      <c r="BJ102" s="48">
        <v>0</v>
      </c>
      <c r="BK102" s="49">
        <v>0</v>
      </c>
      <c r="BL102" s="48">
        <v>24</v>
      </c>
      <c r="BM102" s="49">
        <v>92.3076923076923</v>
      </c>
      <c r="BN102" s="48">
        <v>26</v>
      </c>
    </row>
    <row r="103" spans="1:66" ht="15">
      <c r="A103" s="64" t="s">
        <v>282</v>
      </c>
      <c r="B103" s="64" t="s">
        <v>282</v>
      </c>
      <c r="C103" s="65" t="s">
        <v>2867</v>
      </c>
      <c r="D103" s="66">
        <v>3</v>
      </c>
      <c r="E103" s="67" t="s">
        <v>132</v>
      </c>
      <c r="F103" s="68">
        <v>32</v>
      </c>
      <c r="G103" s="65"/>
      <c r="H103" s="69"/>
      <c r="I103" s="70"/>
      <c r="J103" s="70"/>
      <c r="K103" s="34" t="s">
        <v>65</v>
      </c>
      <c r="L103" s="77">
        <v>103</v>
      </c>
      <c r="M103" s="77"/>
      <c r="N103" s="72"/>
      <c r="O103" s="79" t="s">
        <v>176</v>
      </c>
      <c r="P103" s="81">
        <v>43697.55002314815</v>
      </c>
      <c r="Q103" s="79" t="s">
        <v>389</v>
      </c>
      <c r="R103" s="82" t="s">
        <v>434</v>
      </c>
      <c r="S103" s="79" t="s">
        <v>471</v>
      </c>
      <c r="T103" s="79"/>
      <c r="U103" s="82" t="s">
        <v>533</v>
      </c>
      <c r="V103" s="82" t="s">
        <v>533</v>
      </c>
      <c r="W103" s="81">
        <v>43697.55002314815</v>
      </c>
      <c r="X103" s="85">
        <v>43697</v>
      </c>
      <c r="Y103" s="87" t="s">
        <v>704</v>
      </c>
      <c r="Z103" s="82" t="s">
        <v>820</v>
      </c>
      <c r="AA103" s="79"/>
      <c r="AB103" s="79"/>
      <c r="AC103" s="87" t="s">
        <v>936</v>
      </c>
      <c r="AD103" s="79"/>
      <c r="AE103" s="79" t="b">
        <v>0</v>
      </c>
      <c r="AF103" s="79">
        <v>0</v>
      </c>
      <c r="AG103" s="87" t="s">
        <v>989</v>
      </c>
      <c r="AH103" s="79" t="b">
        <v>0</v>
      </c>
      <c r="AI103" s="79" t="s">
        <v>1000</v>
      </c>
      <c r="AJ103" s="79"/>
      <c r="AK103" s="87" t="s">
        <v>989</v>
      </c>
      <c r="AL103" s="79" t="b">
        <v>0</v>
      </c>
      <c r="AM103" s="79">
        <v>0</v>
      </c>
      <c r="AN103" s="87" t="s">
        <v>989</v>
      </c>
      <c r="AO103" s="79" t="s">
        <v>1012</v>
      </c>
      <c r="AP103" s="79" t="b">
        <v>0</v>
      </c>
      <c r="AQ103" s="87" t="s">
        <v>936</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1</v>
      </c>
      <c r="BF103" s="48">
        <v>1</v>
      </c>
      <c r="BG103" s="49">
        <v>4</v>
      </c>
      <c r="BH103" s="48">
        <v>0</v>
      </c>
      <c r="BI103" s="49">
        <v>0</v>
      </c>
      <c r="BJ103" s="48">
        <v>0</v>
      </c>
      <c r="BK103" s="49">
        <v>0</v>
      </c>
      <c r="BL103" s="48">
        <v>24</v>
      </c>
      <c r="BM103" s="49">
        <v>96</v>
      </c>
      <c r="BN103" s="48">
        <v>25</v>
      </c>
    </row>
    <row r="104" spans="1:66" ht="15">
      <c r="A104" s="64" t="s">
        <v>283</v>
      </c>
      <c r="B104" s="64" t="s">
        <v>283</v>
      </c>
      <c r="C104" s="65" t="s">
        <v>2867</v>
      </c>
      <c r="D104" s="66">
        <v>3</v>
      </c>
      <c r="E104" s="67" t="s">
        <v>132</v>
      </c>
      <c r="F104" s="68">
        <v>32</v>
      </c>
      <c r="G104" s="65"/>
      <c r="H104" s="69"/>
      <c r="I104" s="70"/>
      <c r="J104" s="70"/>
      <c r="K104" s="34" t="s">
        <v>65</v>
      </c>
      <c r="L104" s="77">
        <v>104</v>
      </c>
      <c r="M104" s="77"/>
      <c r="N104" s="72"/>
      <c r="O104" s="79" t="s">
        <v>176</v>
      </c>
      <c r="P104" s="81">
        <v>43697.625</v>
      </c>
      <c r="Q104" s="79" t="s">
        <v>390</v>
      </c>
      <c r="R104" s="82" t="s">
        <v>435</v>
      </c>
      <c r="S104" s="79" t="s">
        <v>472</v>
      </c>
      <c r="T104" s="79" t="s">
        <v>506</v>
      </c>
      <c r="U104" s="79"/>
      <c r="V104" s="82" t="s">
        <v>608</v>
      </c>
      <c r="W104" s="81">
        <v>43697.625</v>
      </c>
      <c r="X104" s="85">
        <v>43697</v>
      </c>
      <c r="Y104" s="87" t="s">
        <v>705</v>
      </c>
      <c r="Z104" s="82" t="s">
        <v>821</v>
      </c>
      <c r="AA104" s="79"/>
      <c r="AB104" s="79"/>
      <c r="AC104" s="87" t="s">
        <v>937</v>
      </c>
      <c r="AD104" s="79"/>
      <c r="AE104" s="79" t="b">
        <v>0</v>
      </c>
      <c r="AF104" s="79">
        <v>1</v>
      </c>
      <c r="AG104" s="87" t="s">
        <v>989</v>
      </c>
      <c r="AH104" s="79" t="b">
        <v>0</v>
      </c>
      <c r="AI104" s="79" t="s">
        <v>1000</v>
      </c>
      <c r="AJ104" s="79"/>
      <c r="AK104" s="87" t="s">
        <v>989</v>
      </c>
      <c r="AL104" s="79" t="b">
        <v>0</v>
      </c>
      <c r="AM104" s="79">
        <v>0</v>
      </c>
      <c r="AN104" s="87" t="s">
        <v>989</v>
      </c>
      <c r="AO104" s="79" t="s">
        <v>1004</v>
      </c>
      <c r="AP104" s="79" t="b">
        <v>0</v>
      </c>
      <c r="AQ104" s="87" t="s">
        <v>937</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1</v>
      </c>
      <c r="BF104" s="48">
        <v>0</v>
      </c>
      <c r="BG104" s="49">
        <v>0</v>
      </c>
      <c r="BH104" s="48">
        <v>0</v>
      </c>
      <c r="BI104" s="49">
        <v>0</v>
      </c>
      <c r="BJ104" s="48">
        <v>0</v>
      </c>
      <c r="BK104" s="49">
        <v>0</v>
      </c>
      <c r="BL104" s="48">
        <v>24</v>
      </c>
      <c r="BM104" s="49">
        <v>100</v>
      </c>
      <c r="BN104" s="48">
        <v>24</v>
      </c>
    </row>
    <row r="105" spans="1:66" ht="15">
      <c r="A105" s="64" t="s">
        <v>284</v>
      </c>
      <c r="B105" s="64" t="s">
        <v>329</v>
      </c>
      <c r="C105" s="65" t="s">
        <v>2867</v>
      </c>
      <c r="D105" s="66">
        <v>3</v>
      </c>
      <c r="E105" s="67" t="s">
        <v>132</v>
      </c>
      <c r="F105" s="68">
        <v>32</v>
      </c>
      <c r="G105" s="65"/>
      <c r="H105" s="69"/>
      <c r="I105" s="70"/>
      <c r="J105" s="70"/>
      <c r="K105" s="34" t="s">
        <v>65</v>
      </c>
      <c r="L105" s="77">
        <v>105</v>
      </c>
      <c r="M105" s="77"/>
      <c r="N105" s="72"/>
      <c r="O105" s="79" t="s">
        <v>351</v>
      </c>
      <c r="P105" s="81">
        <v>43676.557546296295</v>
      </c>
      <c r="Q105" s="79" t="s">
        <v>375</v>
      </c>
      <c r="R105" s="82" t="s">
        <v>436</v>
      </c>
      <c r="S105" s="79" t="s">
        <v>473</v>
      </c>
      <c r="T105" s="79" t="s">
        <v>507</v>
      </c>
      <c r="U105" s="82" t="s">
        <v>534</v>
      </c>
      <c r="V105" s="82" t="s">
        <v>534</v>
      </c>
      <c r="W105" s="81">
        <v>43676.557546296295</v>
      </c>
      <c r="X105" s="85">
        <v>43676</v>
      </c>
      <c r="Y105" s="87" t="s">
        <v>706</v>
      </c>
      <c r="Z105" s="82" t="s">
        <v>822</v>
      </c>
      <c r="AA105" s="79"/>
      <c r="AB105" s="79"/>
      <c r="AC105" s="87" t="s">
        <v>938</v>
      </c>
      <c r="AD105" s="79"/>
      <c r="AE105" s="79" t="b">
        <v>0</v>
      </c>
      <c r="AF105" s="79">
        <v>5</v>
      </c>
      <c r="AG105" s="87" t="s">
        <v>989</v>
      </c>
      <c r="AH105" s="79" t="b">
        <v>0</v>
      </c>
      <c r="AI105" s="79" t="s">
        <v>1000</v>
      </c>
      <c r="AJ105" s="79"/>
      <c r="AK105" s="87" t="s">
        <v>989</v>
      </c>
      <c r="AL105" s="79" t="b">
        <v>0</v>
      </c>
      <c r="AM105" s="79">
        <v>4</v>
      </c>
      <c r="AN105" s="87" t="s">
        <v>989</v>
      </c>
      <c r="AO105" s="79" t="s">
        <v>1005</v>
      </c>
      <c r="AP105" s="79" t="b">
        <v>0</v>
      </c>
      <c r="AQ105" s="87" t="s">
        <v>938</v>
      </c>
      <c r="AR105" s="79" t="s">
        <v>350</v>
      </c>
      <c r="AS105" s="79">
        <v>0</v>
      </c>
      <c r="AT105" s="79">
        <v>0</v>
      </c>
      <c r="AU105" s="79"/>
      <c r="AV105" s="79"/>
      <c r="AW105" s="79"/>
      <c r="AX105" s="79"/>
      <c r="AY105" s="79"/>
      <c r="AZ105" s="79"/>
      <c r="BA105" s="79"/>
      <c r="BB105" s="79"/>
      <c r="BC105">
        <v>1</v>
      </c>
      <c r="BD105" s="78" t="str">
        <f>REPLACE(INDEX(GroupVertices[Group],MATCH(Edges[[#This Row],[Vertex 1]],GroupVertices[Vertex],0)),1,1,"")</f>
        <v>9</v>
      </c>
      <c r="BE105" s="78" t="str">
        <f>REPLACE(INDEX(GroupVertices[Group],MATCH(Edges[[#This Row],[Vertex 2]],GroupVertices[Vertex],0)),1,1,"")</f>
        <v>9</v>
      </c>
      <c r="BF105" s="48">
        <v>0</v>
      </c>
      <c r="BG105" s="49">
        <v>0</v>
      </c>
      <c r="BH105" s="48">
        <v>0</v>
      </c>
      <c r="BI105" s="49">
        <v>0</v>
      </c>
      <c r="BJ105" s="48">
        <v>0</v>
      </c>
      <c r="BK105" s="49">
        <v>0</v>
      </c>
      <c r="BL105" s="48">
        <v>31</v>
      </c>
      <c r="BM105" s="49">
        <v>100</v>
      </c>
      <c r="BN105" s="48">
        <v>31</v>
      </c>
    </row>
    <row r="106" spans="1:66" ht="15">
      <c r="A106" s="64" t="s">
        <v>285</v>
      </c>
      <c r="B106" s="64" t="s">
        <v>284</v>
      </c>
      <c r="C106" s="65" t="s">
        <v>2867</v>
      </c>
      <c r="D106" s="66">
        <v>3</v>
      </c>
      <c r="E106" s="67" t="s">
        <v>132</v>
      </c>
      <c r="F106" s="68">
        <v>32</v>
      </c>
      <c r="G106" s="65"/>
      <c r="H106" s="69"/>
      <c r="I106" s="70"/>
      <c r="J106" s="70"/>
      <c r="K106" s="34" t="s">
        <v>65</v>
      </c>
      <c r="L106" s="77">
        <v>106</v>
      </c>
      <c r="M106" s="77"/>
      <c r="N106" s="72"/>
      <c r="O106" s="79" t="s">
        <v>350</v>
      </c>
      <c r="P106" s="81">
        <v>43697.73116898148</v>
      </c>
      <c r="Q106" s="79" t="s">
        <v>375</v>
      </c>
      <c r="R106" s="79"/>
      <c r="S106" s="79"/>
      <c r="T106" s="79" t="s">
        <v>497</v>
      </c>
      <c r="U106" s="79"/>
      <c r="V106" s="82" t="s">
        <v>609</v>
      </c>
      <c r="W106" s="81">
        <v>43697.73116898148</v>
      </c>
      <c r="X106" s="85">
        <v>43697</v>
      </c>
      <c r="Y106" s="87" t="s">
        <v>707</v>
      </c>
      <c r="Z106" s="82" t="s">
        <v>823</v>
      </c>
      <c r="AA106" s="79"/>
      <c r="AB106" s="79"/>
      <c r="AC106" s="87" t="s">
        <v>939</v>
      </c>
      <c r="AD106" s="79"/>
      <c r="AE106" s="79" t="b">
        <v>0</v>
      </c>
      <c r="AF106" s="79">
        <v>0</v>
      </c>
      <c r="AG106" s="87" t="s">
        <v>989</v>
      </c>
      <c r="AH106" s="79" t="b">
        <v>0</v>
      </c>
      <c r="AI106" s="79" t="s">
        <v>1000</v>
      </c>
      <c r="AJ106" s="79"/>
      <c r="AK106" s="87" t="s">
        <v>989</v>
      </c>
      <c r="AL106" s="79" t="b">
        <v>0</v>
      </c>
      <c r="AM106" s="79">
        <v>4</v>
      </c>
      <c r="AN106" s="87" t="s">
        <v>938</v>
      </c>
      <c r="AO106" s="79" t="s">
        <v>1008</v>
      </c>
      <c r="AP106" s="79" t="b">
        <v>0</v>
      </c>
      <c r="AQ106" s="87" t="s">
        <v>938</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9</v>
      </c>
      <c r="BE106" s="78" t="str">
        <f>REPLACE(INDEX(GroupVertices[Group],MATCH(Edges[[#This Row],[Vertex 2]],GroupVertices[Vertex],0)),1,1,"")</f>
        <v>9</v>
      </c>
      <c r="BF106" s="48"/>
      <c r="BG106" s="49"/>
      <c r="BH106" s="48"/>
      <c r="BI106" s="49"/>
      <c r="BJ106" s="48"/>
      <c r="BK106" s="49"/>
      <c r="BL106" s="48"/>
      <c r="BM106" s="49"/>
      <c r="BN106" s="48"/>
    </row>
    <row r="107" spans="1:66" ht="15">
      <c r="A107" s="64" t="s">
        <v>285</v>
      </c>
      <c r="B107" s="64" t="s">
        <v>329</v>
      </c>
      <c r="C107" s="65" t="s">
        <v>2867</v>
      </c>
      <c r="D107" s="66">
        <v>3</v>
      </c>
      <c r="E107" s="67" t="s">
        <v>132</v>
      </c>
      <c r="F107" s="68">
        <v>32</v>
      </c>
      <c r="G107" s="65"/>
      <c r="H107" s="69"/>
      <c r="I107" s="70"/>
      <c r="J107" s="70"/>
      <c r="K107" s="34" t="s">
        <v>65</v>
      </c>
      <c r="L107" s="77">
        <v>107</v>
      </c>
      <c r="M107" s="77"/>
      <c r="N107" s="72"/>
      <c r="O107" s="79" t="s">
        <v>351</v>
      </c>
      <c r="P107" s="81">
        <v>43697.73116898148</v>
      </c>
      <c r="Q107" s="79" t="s">
        <v>375</v>
      </c>
      <c r="R107" s="79"/>
      <c r="S107" s="79"/>
      <c r="T107" s="79" t="s">
        <v>497</v>
      </c>
      <c r="U107" s="79"/>
      <c r="V107" s="82" t="s">
        <v>609</v>
      </c>
      <c r="W107" s="81">
        <v>43697.73116898148</v>
      </c>
      <c r="X107" s="85">
        <v>43697</v>
      </c>
      <c r="Y107" s="87" t="s">
        <v>707</v>
      </c>
      <c r="Z107" s="82" t="s">
        <v>823</v>
      </c>
      <c r="AA107" s="79"/>
      <c r="AB107" s="79"/>
      <c r="AC107" s="87" t="s">
        <v>939</v>
      </c>
      <c r="AD107" s="79"/>
      <c r="AE107" s="79" t="b">
        <v>0</v>
      </c>
      <c r="AF107" s="79">
        <v>0</v>
      </c>
      <c r="AG107" s="87" t="s">
        <v>989</v>
      </c>
      <c r="AH107" s="79" t="b">
        <v>0</v>
      </c>
      <c r="AI107" s="79" t="s">
        <v>1000</v>
      </c>
      <c r="AJ107" s="79"/>
      <c r="AK107" s="87" t="s">
        <v>989</v>
      </c>
      <c r="AL107" s="79" t="b">
        <v>0</v>
      </c>
      <c r="AM107" s="79">
        <v>4</v>
      </c>
      <c r="AN107" s="87" t="s">
        <v>938</v>
      </c>
      <c r="AO107" s="79" t="s">
        <v>1008</v>
      </c>
      <c r="AP107" s="79" t="b">
        <v>0</v>
      </c>
      <c r="AQ107" s="87" t="s">
        <v>938</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9</v>
      </c>
      <c r="BE107" s="78" t="str">
        <f>REPLACE(INDEX(GroupVertices[Group],MATCH(Edges[[#This Row],[Vertex 2]],GroupVertices[Vertex],0)),1,1,"")</f>
        <v>9</v>
      </c>
      <c r="BF107" s="48">
        <v>0</v>
      </c>
      <c r="BG107" s="49">
        <v>0</v>
      </c>
      <c r="BH107" s="48">
        <v>0</v>
      </c>
      <c r="BI107" s="49">
        <v>0</v>
      </c>
      <c r="BJ107" s="48">
        <v>0</v>
      </c>
      <c r="BK107" s="49">
        <v>0</v>
      </c>
      <c r="BL107" s="48">
        <v>31</v>
      </c>
      <c r="BM107" s="49">
        <v>100</v>
      </c>
      <c r="BN107" s="48">
        <v>31</v>
      </c>
    </row>
    <row r="108" spans="1:66" ht="15">
      <c r="A108" s="64" t="s">
        <v>286</v>
      </c>
      <c r="B108" s="64" t="s">
        <v>299</v>
      </c>
      <c r="C108" s="65" t="s">
        <v>2867</v>
      </c>
      <c r="D108" s="66">
        <v>3</v>
      </c>
      <c r="E108" s="67" t="s">
        <v>132</v>
      </c>
      <c r="F108" s="68">
        <v>32</v>
      </c>
      <c r="G108" s="65"/>
      <c r="H108" s="69"/>
      <c r="I108" s="70"/>
      <c r="J108" s="70"/>
      <c r="K108" s="34" t="s">
        <v>65</v>
      </c>
      <c r="L108" s="77">
        <v>108</v>
      </c>
      <c r="M108" s="77"/>
      <c r="N108" s="72"/>
      <c r="O108" s="79" t="s">
        <v>350</v>
      </c>
      <c r="P108" s="81">
        <v>43697.79893518519</v>
      </c>
      <c r="Q108" s="79" t="s">
        <v>381</v>
      </c>
      <c r="R108" s="79"/>
      <c r="S108" s="79"/>
      <c r="T108" s="79"/>
      <c r="U108" s="79"/>
      <c r="V108" s="82" t="s">
        <v>610</v>
      </c>
      <c r="W108" s="81">
        <v>43697.79893518519</v>
      </c>
      <c r="X108" s="85">
        <v>43697</v>
      </c>
      <c r="Y108" s="87" t="s">
        <v>708</v>
      </c>
      <c r="Z108" s="82" t="s">
        <v>824</v>
      </c>
      <c r="AA108" s="79"/>
      <c r="AB108" s="79"/>
      <c r="AC108" s="87" t="s">
        <v>940</v>
      </c>
      <c r="AD108" s="79"/>
      <c r="AE108" s="79" t="b">
        <v>0</v>
      </c>
      <c r="AF108" s="79">
        <v>0</v>
      </c>
      <c r="AG108" s="87" t="s">
        <v>989</v>
      </c>
      <c r="AH108" s="79" t="b">
        <v>0</v>
      </c>
      <c r="AI108" s="79" t="s">
        <v>1000</v>
      </c>
      <c r="AJ108" s="79"/>
      <c r="AK108" s="87" t="s">
        <v>989</v>
      </c>
      <c r="AL108" s="79" t="b">
        <v>0</v>
      </c>
      <c r="AM108" s="79">
        <v>9</v>
      </c>
      <c r="AN108" s="87" t="s">
        <v>953</v>
      </c>
      <c r="AO108" s="79" t="s">
        <v>1005</v>
      </c>
      <c r="AP108" s="79" t="b">
        <v>0</v>
      </c>
      <c r="AQ108" s="87" t="s">
        <v>953</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3</v>
      </c>
      <c r="BE108" s="78" t="str">
        <f>REPLACE(INDEX(GroupVertices[Group],MATCH(Edges[[#This Row],[Vertex 2]],GroupVertices[Vertex],0)),1,1,"")</f>
        <v>3</v>
      </c>
      <c r="BF108" s="48">
        <v>0</v>
      </c>
      <c r="BG108" s="49">
        <v>0</v>
      </c>
      <c r="BH108" s="48">
        <v>1</v>
      </c>
      <c r="BI108" s="49">
        <v>3.0303030303030303</v>
      </c>
      <c r="BJ108" s="48">
        <v>0</v>
      </c>
      <c r="BK108" s="49">
        <v>0</v>
      </c>
      <c r="BL108" s="48">
        <v>32</v>
      </c>
      <c r="BM108" s="49">
        <v>96.96969696969697</v>
      </c>
      <c r="BN108" s="48">
        <v>33</v>
      </c>
    </row>
    <row r="109" spans="1:66" ht="15">
      <c r="A109" s="64" t="s">
        <v>287</v>
      </c>
      <c r="B109" s="64" t="s">
        <v>287</v>
      </c>
      <c r="C109" s="65" t="s">
        <v>2867</v>
      </c>
      <c r="D109" s="66">
        <v>3</v>
      </c>
      <c r="E109" s="67" t="s">
        <v>132</v>
      </c>
      <c r="F109" s="68">
        <v>32</v>
      </c>
      <c r="G109" s="65"/>
      <c r="H109" s="69"/>
      <c r="I109" s="70"/>
      <c r="J109" s="70"/>
      <c r="K109" s="34" t="s">
        <v>65</v>
      </c>
      <c r="L109" s="77">
        <v>109</v>
      </c>
      <c r="M109" s="77"/>
      <c r="N109" s="72"/>
      <c r="O109" s="79" t="s">
        <v>176</v>
      </c>
      <c r="P109" s="81">
        <v>43697.83945601852</v>
      </c>
      <c r="Q109" s="79" t="s">
        <v>391</v>
      </c>
      <c r="R109" s="82" t="s">
        <v>437</v>
      </c>
      <c r="S109" s="79" t="s">
        <v>467</v>
      </c>
      <c r="T109" s="79" t="s">
        <v>508</v>
      </c>
      <c r="U109" s="82" t="s">
        <v>535</v>
      </c>
      <c r="V109" s="82" t="s">
        <v>535</v>
      </c>
      <c r="W109" s="81">
        <v>43697.83945601852</v>
      </c>
      <c r="X109" s="85">
        <v>43697</v>
      </c>
      <c r="Y109" s="87" t="s">
        <v>709</v>
      </c>
      <c r="Z109" s="82" t="s">
        <v>825</v>
      </c>
      <c r="AA109" s="79"/>
      <c r="AB109" s="79"/>
      <c r="AC109" s="87" t="s">
        <v>941</v>
      </c>
      <c r="AD109" s="79"/>
      <c r="AE109" s="79" t="b">
        <v>0</v>
      </c>
      <c r="AF109" s="79">
        <v>1</v>
      </c>
      <c r="AG109" s="87" t="s">
        <v>989</v>
      </c>
      <c r="AH109" s="79" t="b">
        <v>0</v>
      </c>
      <c r="AI109" s="79" t="s">
        <v>1000</v>
      </c>
      <c r="AJ109" s="79"/>
      <c r="AK109" s="87" t="s">
        <v>989</v>
      </c>
      <c r="AL109" s="79" t="b">
        <v>0</v>
      </c>
      <c r="AM109" s="79">
        <v>0</v>
      </c>
      <c r="AN109" s="87" t="s">
        <v>989</v>
      </c>
      <c r="AO109" s="79" t="s">
        <v>1014</v>
      </c>
      <c r="AP109" s="79" t="b">
        <v>0</v>
      </c>
      <c r="AQ109" s="87" t="s">
        <v>941</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8">
        <v>0</v>
      </c>
      <c r="BG109" s="49">
        <v>0</v>
      </c>
      <c r="BH109" s="48">
        <v>0</v>
      </c>
      <c r="BI109" s="49">
        <v>0</v>
      </c>
      <c r="BJ109" s="48">
        <v>0</v>
      </c>
      <c r="BK109" s="49">
        <v>0</v>
      </c>
      <c r="BL109" s="48">
        <v>16</v>
      </c>
      <c r="BM109" s="49">
        <v>100</v>
      </c>
      <c r="BN109" s="48">
        <v>16</v>
      </c>
    </row>
    <row r="110" spans="1:66" ht="15">
      <c r="A110" s="64" t="s">
        <v>288</v>
      </c>
      <c r="B110" s="64" t="s">
        <v>288</v>
      </c>
      <c r="C110" s="65" t="s">
        <v>2867</v>
      </c>
      <c r="D110" s="66">
        <v>3</v>
      </c>
      <c r="E110" s="67" t="s">
        <v>132</v>
      </c>
      <c r="F110" s="68">
        <v>32</v>
      </c>
      <c r="G110" s="65"/>
      <c r="H110" s="69"/>
      <c r="I110" s="70"/>
      <c r="J110" s="70"/>
      <c r="K110" s="34" t="s">
        <v>65</v>
      </c>
      <c r="L110" s="77">
        <v>110</v>
      </c>
      <c r="M110" s="77"/>
      <c r="N110" s="72"/>
      <c r="O110" s="79" t="s">
        <v>176</v>
      </c>
      <c r="P110" s="81">
        <v>43695.847337962965</v>
      </c>
      <c r="Q110" s="79" t="s">
        <v>392</v>
      </c>
      <c r="R110" s="82" t="s">
        <v>438</v>
      </c>
      <c r="S110" s="79" t="s">
        <v>474</v>
      </c>
      <c r="T110" s="79"/>
      <c r="U110" s="79"/>
      <c r="V110" s="82" t="s">
        <v>611</v>
      </c>
      <c r="W110" s="81">
        <v>43695.847337962965</v>
      </c>
      <c r="X110" s="85">
        <v>43695</v>
      </c>
      <c r="Y110" s="87" t="s">
        <v>710</v>
      </c>
      <c r="Z110" s="82" t="s">
        <v>826</v>
      </c>
      <c r="AA110" s="79"/>
      <c r="AB110" s="79"/>
      <c r="AC110" s="87" t="s">
        <v>942</v>
      </c>
      <c r="AD110" s="79"/>
      <c r="AE110" s="79" t="b">
        <v>0</v>
      </c>
      <c r="AF110" s="79">
        <v>2</v>
      </c>
      <c r="AG110" s="87" t="s">
        <v>989</v>
      </c>
      <c r="AH110" s="79" t="b">
        <v>0</v>
      </c>
      <c r="AI110" s="79" t="s">
        <v>1000</v>
      </c>
      <c r="AJ110" s="79"/>
      <c r="AK110" s="87" t="s">
        <v>989</v>
      </c>
      <c r="AL110" s="79" t="b">
        <v>0</v>
      </c>
      <c r="AM110" s="79">
        <v>1</v>
      </c>
      <c r="AN110" s="87" t="s">
        <v>989</v>
      </c>
      <c r="AO110" s="79" t="s">
        <v>1005</v>
      </c>
      <c r="AP110" s="79" t="b">
        <v>0</v>
      </c>
      <c r="AQ110" s="87" t="s">
        <v>942</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24</v>
      </c>
      <c r="BE110" s="78" t="str">
        <f>REPLACE(INDEX(GroupVertices[Group],MATCH(Edges[[#This Row],[Vertex 2]],GroupVertices[Vertex],0)),1,1,"")</f>
        <v>24</v>
      </c>
      <c r="BF110" s="48">
        <v>2</v>
      </c>
      <c r="BG110" s="49">
        <v>6.451612903225806</v>
      </c>
      <c r="BH110" s="48">
        <v>0</v>
      </c>
      <c r="BI110" s="49">
        <v>0</v>
      </c>
      <c r="BJ110" s="48">
        <v>0</v>
      </c>
      <c r="BK110" s="49">
        <v>0</v>
      </c>
      <c r="BL110" s="48">
        <v>29</v>
      </c>
      <c r="BM110" s="49">
        <v>93.54838709677419</v>
      </c>
      <c r="BN110" s="48">
        <v>31</v>
      </c>
    </row>
    <row r="111" spans="1:66" ht="15">
      <c r="A111" s="64" t="s">
        <v>289</v>
      </c>
      <c r="B111" s="64" t="s">
        <v>288</v>
      </c>
      <c r="C111" s="65" t="s">
        <v>2867</v>
      </c>
      <c r="D111" s="66">
        <v>3</v>
      </c>
      <c r="E111" s="67" t="s">
        <v>132</v>
      </c>
      <c r="F111" s="68">
        <v>32</v>
      </c>
      <c r="G111" s="65"/>
      <c r="H111" s="69"/>
      <c r="I111" s="70"/>
      <c r="J111" s="70"/>
      <c r="K111" s="34" t="s">
        <v>65</v>
      </c>
      <c r="L111" s="77">
        <v>111</v>
      </c>
      <c r="M111" s="77"/>
      <c r="N111" s="72"/>
      <c r="O111" s="79" t="s">
        <v>350</v>
      </c>
      <c r="P111" s="81">
        <v>43697.851747685185</v>
      </c>
      <c r="Q111" s="79" t="s">
        <v>392</v>
      </c>
      <c r="R111" s="79"/>
      <c r="S111" s="79"/>
      <c r="T111" s="79"/>
      <c r="U111" s="79"/>
      <c r="V111" s="82" t="s">
        <v>612</v>
      </c>
      <c r="W111" s="81">
        <v>43697.851747685185</v>
      </c>
      <c r="X111" s="85">
        <v>43697</v>
      </c>
      <c r="Y111" s="87" t="s">
        <v>711</v>
      </c>
      <c r="Z111" s="82" t="s">
        <v>827</v>
      </c>
      <c r="AA111" s="79"/>
      <c r="AB111" s="79"/>
      <c r="AC111" s="87" t="s">
        <v>943</v>
      </c>
      <c r="AD111" s="79"/>
      <c r="AE111" s="79" t="b">
        <v>0</v>
      </c>
      <c r="AF111" s="79">
        <v>0</v>
      </c>
      <c r="AG111" s="87" t="s">
        <v>989</v>
      </c>
      <c r="AH111" s="79" t="b">
        <v>0</v>
      </c>
      <c r="AI111" s="79" t="s">
        <v>1000</v>
      </c>
      <c r="AJ111" s="79"/>
      <c r="AK111" s="87" t="s">
        <v>989</v>
      </c>
      <c r="AL111" s="79" t="b">
        <v>0</v>
      </c>
      <c r="AM111" s="79">
        <v>1</v>
      </c>
      <c r="AN111" s="87" t="s">
        <v>942</v>
      </c>
      <c r="AO111" s="79" t="s">
        <v>1005</v>
      </c>
      <c r="AP111" s="79" t="b">
        <v>0</v>
      </c>
      <c r="AQ111" s="87" t="s">
        <v>942</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24</v>
      </c>
      <c r="BE111" s="78" t="str">
        <f>REPLACE(INDEX(GroupVertices[Group],MATCH(Edges[[#This Row],[Vertex 2]],GroupVertices[Vertex],0)),1,1,"")</f>
        <v>24</v>
      </c>
      <c r="BF111" s="48">
        <v>2</v>
      </c>
      <c r="BG111" s="49">
        <v>6.451612903225806</v>
      </c>
      <c r="BH111" s="48">
        <v>0</v>
      </c>
      <c r="BI111" s="49">
        <v>0</v>
      </c>
      <c r="BJ111" s="48">
        <v>0</v>
      </c>
      <c r="BK111" s="49">
        <v>0</v>
      </c>
      <c r="BL111" s="48">
        <v>29</v>
      </c>
      <c r="BM111" s="49">
        <v>93.54838709677419</v>
      </c>
      <c r="BN111" s="48">
        <v>31</v>
      </c>
    </row>
    <row r="112" spans="1:66" ht="15">
      <c r="A112" s="64" t="s">
        <v>290</v>
      </c>
      <c r="B112" s="64" t="s">
        <v>303</v>
      </c>
      <c r="C112" s="65" t="s">
        <v>2867</v>
      </c>
      <c r="D112" s="66">
        <v>3</v>
      </c>
      <c r="E112" s="67" t="s">
        <v>132</v>
      </c>
      <c r="F112" s="68">
        <v>32</v>
      </c>
      <c r="G112" s="65"/>
      <c r="H112" s="69"/>
      <c r="I112" s="70"/>
      <c r="J112" s="70"/>
      <c r="K112" s="34" t="s">
        <v>65</v>
      </c>
      <c r="L112" s="77">
        <v>112</v>
      </c>
      <c r="M112" s="77"/>
      <c r="N112" s="72"/>
      <c r="O112" s="79" t="s">
        <v>350</v>
      </c>
      <c r="P112" s="81">
        <v>43697.95329861111</v>
      </c>
      <c r="Q112" s="79" t="s">
        <v>393</v>
      </c>
      <c r="R112" s="79"/>
      <c r="S112" s="79"/>
      <c r="T112" s="79"/>
      <c r="U112" s="79"/>
      <c r="V112" s="82" t="s">
        <v>613</v>
      </c>
      <c r="W112" s="81">
        <v>43697.95329861111</v>
      </c>
      <c r="X112" s="85">
        <v>43697</v>
      </c>
      <c r="Y112" s="87" t="s">
        <v>712</v>
      </c>
      <c r="Z112" s="82" t="s">
        <v>828</v>
      </c>
      <c r="AA112" s="79"/>
      <c r="AB112" s="79"/>
      <c r="AC112" s="87" t="s">
        <v>944</v>
      </c>
      <c r="AD112" s="79"/>
      <c r="AE112" s="79" t="b">
        <v>0</v>
      </c>
      <c r="AF112" s="79">
        <v>0</v>
      </c>
      <c r="AG112" s="87" t="s">
        <v>989</v>
      </c>
      <c r="AH112" s="79" t="b">
        <v>0</v>
      </c>
      <c r="AI112" s="79" t="s">
        <v>1000</v>
      </c>
      <c r="AJ112" s="79"/>
      <c r="AK112" s="87" t="s">
        <v>989</v>
      </c>
      <c r="AL112" s="79" t="b">
        <v>0</v>
      </c>
      <c r="AM112" s="79">
        <v>2</v>
      </c>
      <c r="AN112" s="87" t="s">
        <v>958</v>
      </c>
      <c r="AO112" s="79" t="s">
        <v>1005</v>
      </c>
      <c r="AP112" s="79" t="b">
        <v>0</v>
      </c>
      <c r="AQ112" s="87" t="s">
        <v>958</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15</v>
      </c>
      <c r="BE112" s="78" t="str">
        <f>REPLACE(INDEX(GroupVertices[Group],MATCH(Edges[[#This Row],[Vertex 2]],GroupVertices[Vertex],0)),1,1,"")</f>
        <v>15</v>
      </c>
      <c r="BF112" s="48">
        <v>3</v>
      </c>
      <c r="BG112" s="49">
        <v>6.976744186046512</v>
      </c>
      <c r="BH112" s="48">
        <v>0</v>
      </c>
      <c r="BI112" s="49">
        <v>0</v>
      </c>
      <c r="BJ112" s="48">
        <v>0</v>
      </c>
      <c r="BK112" s="49">
        <v>0</v>
      </c>
      <c r="BL112" s="48">
        <v>40</v>
      </c>
      <c r="BM112" s="49">
        <v>93.02325581395348</v>
      </c>
      <c r="BN112" s="48">
        <v>43</v>
      </c>
    </row>
    <row r="113" spans="1:66" ht="15">
      <c r="A113" s="64" t="s">
        <v>291</v>
      </c>
      <c r="B113" s="64" t="s">
        <v>292</v>
      </c>
      <c r="C113" s="65" t="s">
        <v>2867</v>
      </c>
      <c r="D113" s="66">
        <v>3</v>
      </c>
      <c r="E113" s="67" t="s">
        <v>132</v>
      </c>
      <c r="F113" s="68">
        <v>32</v>
      </c>
      <c r="G113" s="65"/>
      <c r="H113" s="69"/>
      <c r="I113" s="70"/>
      <c r="J113" s="70"/>
      <c r="K113" s="34" t="s">
        <v>65</v>
      </c>
      <c r="L113" s="77">
        <v>113</v>
      </c>
      <c r="M113" s="77"/>
      <c r="N113" s="72"/>
      <c r="O113" s="79" t="s">
        <v>350</v>
      </c>
      <c r="P113" s="81">
        <v>43697.99915509259</v>
      </c>
      <c r="Q113" s="79" t="s">
        <v>394</v>
      </c>
      <c r="R113" s="79"/>
      <c r="S113" s="79"/>
      <c r="T113" s="79"/>
      <c r="U113" s="79"/>
      <c r="V113" s="82" t="s">
        <v>614</v>
      </c>
      <c r="W113" s="81">
        <v>43697.99915509259</v>
      </c>
      <c r="X113" s="85">
        <v>43697</v>
      </c>
      <c r="Y113" s="87" t="s">
        <v>713</v>
      </c>
      <c r="Z113" s="82" t="s">
        <v>829</v>
      </c>
      <c r="AA113" s="79"/>
      <c r="AB113" s="79"/>
      <c r="AC113" s="87" t="s">
        <v>945</v>
      </c>
      <c r="AD113" s="79"/>
      <c r="AE113" s="79" t="b">
        <v>0</v>
      </c>
      <c r="AF113" s="79">
        <v>0</v>
      </c>
      <c r="AG113" s="87" t="s">
        <v>989</v>
      </c>
      <c r="AH113" s="79" t="b">
        <v>0</v>
      </c>
      <c r="AI113" s="79" t="s">
        <v>1000</v>
      </c>
      <c r="AJ113" s="79"/>
      <c r="AK113" s="87" t="s">
        <v>989</v>
      </c>
      <c r="AL113" s="79" t="b">
        <v>0</v>
      </c>
      <c r="AM113" s="79">
        <v>2</v>
      </c>
      <c r="AN113" s="87" t="s">
        <v>946</v>
      </c>
      <c r="AO113" s="79" t="s">
        <v>1001</v>
      </c>
      <c r="AP113" s="79" t="b">
        <v>0</v>
      </c>
      <c r="AQ113" s="87" t="s">
        <v>946</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16</v>
      </c>
      <c r="BE113" s="78" t="str">
        <f>REPLACE(INDEX(GroupVertices[Group],MATCH(Edges[[#This Row],[Vertex 2]],GroupVertices[Vertex],0)),1,1,"")</f>
        <v>16</v>
      </c>
      <c r="BF113" s="48">
        <v>0</v>
      </c>
      <c r="BG113" s="49">
        <v>0</v>
      </c>
      <c r="BH113" s="48">
        <v>0</v>
      </c>
      <c r="BI113" s="49">
        <v>0</v>
      </c>
      <c r="BJ113" s="48">
        <v>0</v>
      </c>
      <c r="BK113" s="49">
        <v>0</v>
      </c>
      <c r="BL113" s="48">
        <v>34</v>
      </c>
      <c r="BM113" s="49">
        <v>100</v>
      </c>
      <c r="BN113" s="48">
        <v>34</v>
      </c>
    </row>
    <row r="114" spans="1:66" ht="15">
      <c r="A114" s="64" t="s">
        <v>292</v>
      </c>
      <c r="B114" s="64" t="s">
        <v>292</v>
      </c>
      <c r="C114" s="65" t="s">
        <v>2867</v>
      </c>
      <c r="D114" s="66">
        <v>3</v>
      </c>
      <c r="E114" s="67" t="s">
        <v>132</v>
      </c>
      <c r="F114" s="68">
        <v>32</v>
      </c>
      <c r="G114" s="65"/>
      <c r="H114" s="69"/>
      <c r="I114" s="70"/>
      <c r="J114" s="70"/>
      <c r="K114" s="34" t="s">
        <v>65</v>
      </c>
      <c r="L114" s="77">
        <v>114</v>
      </c>
      <c r="M114" s="77"/>
      <c r="N114" s="72"/>
      <c r="O114" s="79" t="s">
        <v>176</v>
      </c>
      <c r="P114" s="81">
        <v>43697.88575231482</v>
      </c>
      <c r="Q114" s="79" t="s">
        <v>394</v>
      </c>
      <c r="R114" s="82" t="s">
        <v>439</v>
      </c>
      <c r="S114" s="79" t="s">
        <v>475</v>
      </c>
      <c r="T114" s="79"/>
      <c r="U114" s="79"/>
      <c r="V114" s="82" t="s">
        <v>615</v>
      </c>
      <c r="W114" s="81">
        <v>43697.88575231482</v>
      </c>
      <c r="X114" s="85">
        <v>43697</v>
      </c>
      <c r="Y114" s="87" t="s">
        <v>714</v>
      </c>
      <c r="Z114" s="82" t="s">
        <v>830</v>
      </c>
      <c r="AA114" s="79"/>
      <c r="AB114" s="79"/>
      <c r="AC114" s="87" t="s">
        <v>946</v>
      </c>
      <c r="AD114" s="79"/>
      <c r="AE114" s="79" t="b">
        <v>0</v>
      </c>
      <c r="AF114" s="79">
        <v>0</v>
      </c>
      <c r="AG114" s="87" t="s">
        <v>989</v>
      </c>
      <c r="AH114" s="79" t="b">
        <v>0</v>
      </c>
      <c r="AI114" s="79" t="s">
        <v>1000</v>
      </c>
      <c r="AJ114" s="79"/>
      <c r="AK114" s="87" t="s">
        <v>989</v>
      </c>
      <c r="AL114" s="79" t="b">
        <v>0</v>
      </c>
      <c r="AM114" s="79">
        <v>2</v>
      </c>
      <c r="AN114" s="87" t="s">
        <v>989</v>
      </c>
      <c r="AO114" s="79" t="s">
        <v>1001</v>
      </c>
      <c r="AP114" s="79" t="b">
        <v>0</v>
      </c>
      <c r="AQ114" s="87" t="s">
        <v>946</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16</v>
      </c>
      <c r="BE114" s="78" t="str">
        <f>REPLACE(INDEX(GroupVertices[Group],MATCH(Edges[[#This Row],[Vertex 2]],GroupVertices[Vertex],0)),1,1,"")</f>
        <v>16</v>
      </c>
      <c r="BF114" s="48">
        <v>0</v>
      </c>
      <c r="BG114" s="49">
        <v>0</v>
      </c>
      <c r="BH114" s="48">
        <v>0</v>
      </c>
      <c r="BI114" s="49">
        <v>0</v>
      </c>
      <c r="BJ114" s="48">
        <v>0</v>
      </c>
      <c r="BK114" s="49">
        <v>0</v>
      </c>
      <c r="BL114" s="48">
        <v>34</v>
      </c>
      <c r="BM114" s="49">
        <v>100</v>
      </c>
      <c r="BN114" s="48">
        <v>34</v>
      </c>
    </row>
    <row r="115" spans="1:66" ht="15">
      <c r="A115" s="64" t="s">
        <v>293</v>
      </c>
      <c r="B115" s="64" t="s">
        <v>292</v>
      </c>
      <c r="C115" s="65" t="s">
        <v>2867</v>
      </c>
      <c r="D115" s="66">
        <v>3</v>
      </c>
      <c r="E115" s="67" t="s">
        <v>132</v>
      </c>
      <c r="F115" s="68">
        <v>32</v>
      </c>
      <c r="G115" s="65"/>
      <c r="H115" s="69"/>
      <c r="I115" s="70"/>
      <c r="J115" s="70"/>
      <c r="K115" s="34" t="s">
        <v>65</v>
      </c>
      <c r="L115" s="77">
        <v>115</v>
      </c>
      <c r="M115" s="77"/>
      <c r="N115" s="72"/>
      <c r="O115" s="79" t="s">
        <v>350</v>
      </c>
      <c r="P115" s="81">
        <v>43698.04184027778</v>
      </c>
      <c r="Q115" s="79" t="s">
        <v>394</v>
      </c>
      <c r="R115" s="79"/>
      <c r="S115" s="79"/>
      <c r="T115" s="79"/>
      <c r="U115" s="79"/>
      <c r="V115" s="82" t="s">
        <v>616</v>
      </c>
      <c r="W115" s="81">
        <v>43698.04184027778</v>
      </c>
      <c r="X115" s="85">
        <v>43698</v>
      </c>
      <c r="Y115" s="87" t="s">
        <v>715</v>
      </c>
      <c r="Z115" s="82" t="s">
        <v>831</v>
      </c>
      <c r="AA115" s="79"/>
      <c r="AB115" s="79"/>
      <c r="AC115" s="87" t="s">
        <v>947</v>
      </c>
      <c r="AD115" s="79"/>
      <c r="AE115" s="79" t="b">
        <v>0</v>
      </c>
      <c r="AF115" s="79">
        <v>0</v>
      </c>
      <c r="AG115" s="87" t="s">
        <v>989</v>
      </c>
      <c r="AH115" s="79" t="b">
        <v>0</v>
      </c>
      <c r="AI115" s="79" t="s">
        <v>1000</v>
      </c>
      <c r="AJ115" s="79"/>
      <c r="AK115" s="87" t="s">
        <v>989</v>
      </c>
      <c r="AL115" s="79" t="b">
        <v>0</v>
      </c>
      <c r="AM115" s="79">
        <v>2</v>
      </c>
      <c r="AN115" s="87" t="s">
        <v>946</v>
      </c>
      <c r="AO115" s="79" t="s">
        <v>1001</v>
      </c>
      <c r="AP115" s="79" t="b">
        <v>0</v>
      </c>
      <c r="AQ115" s="87" t="s">
        <v>946</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16</v>
      </c>
      <c r="BE115" s="78" t="str">
        <f>REPLACE(INDEX(GroupVertices[Group],MATCH(Edges[[#This Row],[Vertex 2]],GroupVertices[Vertex],0)),1,1,"")</f>
        <v>16</v>
      </c>
      <c r="BF115" s="48">
        <v>0</v>
      </c>
      <c r="BG115" s="49">
        <v>0</v>
      </c>
      <c r="BH115" s="48">
        <v>0</v>
      </c>
      <c r="BI115" s="49">
        <v>0</v>
      </c>
      <c r="BJ115" s="48">
        <v>0</v>
      </c>
      <c r="BK115" s="49">
        <v>0</v>
      </c>
      <c r="BL115" s="48">
        <v>34</v>
      </c>
      <c r="BM115" s="49">
        <v>100</v>
      </c>
      <c r="BN115" s="48">
        <v>34</v>
      </c>
    </row>
    <row r="116" spans="1:66" ht="15">
      <c r="A116" s="64" t="s">
        <v>294</v>
      </c>
      <c r="B116" s="64" t="s">
        <v>294</v>
      </c>
      <c r="C116" s="65" t="s">
        <v>2867</v>
      </c>
      <c r="D116" s="66">
        <v>3</v>
      </c>
      <c r="E116" s="67" t="s">
        <v>132</v>
      </c>
      <c r="F116" s="68">
        <v>32</v>
      </c>
      <c r="G116" s="65"/>
      <c r="H116" s="69"/>
      <c r="I116" s="70"/>
      <c r="J116" s="70"/>
      <c r="K116" s="34" t="s">
        <v>65</v>
      </c>
      <c r="L116" s="77">
        <v>116</v>
      </c>
      <c r="M116" s="77"/>
      <c r="N116" s="72"/>
      <c r="O116" s="79" t="s">
        <v>176</v>
      </c>
      <c r="P116" s="81">
        <v>43698.06178240741</v>
      </c>
      <c r="Q116" s="79" t="s">
        <v>395</v>
      </c>
      <c r="R116" s="82" t="s">
        <v>440</v>
      </c>
      <c r="S116" s="79" t="s">
        <v>476</v>
      </c>
      <c r="T116" s="79"/>
      <c r="U116" s="79"/>
      <c r="V116" s="82" t="s">
        <v>617</v>
      </c>
      <c r="W116" s="81">
        <v>43698.06178240741</v>
      </c>
      <c r="X116" s="85">
        <v>43698</v>
      </c>
      <c r="Y116" s="87" t="s">
        <v>716</v>
      </c>
      <c r="Z116" s="82" t="s">
        <v>832</v>
      </c>
      <c r="AA116" s="79"/>
      <c r="AB116" s="79"/>
      <c r="AC116" s="87" t="s">
        <v>948</v>
      </c>
      <c r="AD116" s="79"/>
      <c r="AE116" s="79" t="b">
        <v>0</v>
      </c>
      <c r="AF116" s="79">
        <v>0</v>
      </c>
      <c r="AG116" s="87" t="s">
        <v>989</v>
      </c>
      <c r="AH116" s="79" t="b">
        <v>0</v>
      </c>
      <c r="AI116" s="79" t="s">
        <v>1000</v>
      </c>
      <c r="AJ116" s="79"/>
      <c r="AK116" s="87" t="s">
        <v>989</v>
      </c>
      <c r="AL116" s="79" t="b">
        <v>0</v>
      </c>
      <c r="AM116" s="79">
        <v>0</v>
      </c>
      <c r="AN116" s="87" t="s">
        <v>989</v>
      </c>
      <c r="AO116" s="79" t="s">
        <v>1018</v>
      </c>
      <c r="AP116" s="79" t="b">
        <v>0</v>
      </c>
      <c r="AQ116" s="87" t="s">
        <v>948</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1</v>
      </c>
      <c r="BF116" s="48">
        <v>1</v>
      </c>
      <c r="BG116" s="49">
        <v>3.0303030303030303</v>
      </c>
      <c r="BH116" s="48">
        <v>1</v>
      </c>
      <c r="BI116" s="49">
        <v>3.0303030303030303</v>
      </c>
      <c r="BJ116" s="48">
        <v>0</v>
      </c>
      <c r="BK116" s="49">
        <v>0</v>
      </c>
      <c r="BL116" s="48">
        <v>31</v>
      </c>
      <c r="BM116" s="49">
        <v>93.93939393939394</v>
      </c>
      <c r="BN116" s="48">
        <v>33</v>
      </c>
    </row>
    <row r="117" spans="1:66" ht="15">
      <c r="A117" s="64" t="s">
        <v>295</v>
      </c>
      <c r="B117" s="64" t="s">
        <v>335</v>
      </c>
      <c r="C117" s="65" t="s">
        <v>2867</v>
      </c>
      <c r="D117" s="66">
        <v>3</v>
      </c>
      <c r="E117" s="67" t="s">
        <v>132</v>
      </c>
      <c r="F117" s="68">
        <v>32</v>
      </c>
      <c r="G117" s="65"/>
      <c r="H117" s="69"/>
      <c r="I117" s="70"/>
      <c r="J117" s="70"/>
      <c r="K117" s="34" t="s">
        <v>65</v>
      </c>
      <c r="L117" s="77">
        <v>117</v>
      </c>
      <c r="M117" s="77"/>
      <c r="N117" s="72"/>
      <c r="O117" s="79" t="s">
        <v>351</v>
      </c>
      <c r="P117" s="81">
        <v>43698.11976851852</v>
      </c>
      <c r="Q117" s="79" t="s">
        <v>396</v>
      </c>
      <c r="R117" s="82" t="s">
        <v>439</v>
      </c>
      <c r="S117" s="79" t="s">
        <v>475</v>
      </c>
      <c r="T117" s="79"/>
      <c r="U117" s="82" t="s">
        <v>536</v>
      </c>
      <c r="V117" s="82" t="s">
        <v>536</v>
      </c>
      <c r="W117" s="81">
        <v>43698.11976851852</v>
      </c>
      <c r="X117" s="85">
        <v>43698</v>
      </c>
      <c r="Y117" s="87" t="s">
        <v>717</v>
      </c>
      <c r="Z117" s="82" t="s">
        <v>833</v>
      </c>
      <c r="AA117" s="79"/>
      <c r="AB117" s="79"/>
      <c r="AC117" s="87" t="s">
        <v>949</v>
      </c>
      <c r="AD117" s="79"/>
      <c r="AE117" s="79" t="b">
        <v>0</v>
      </c>
      <c r="AF117" s="79">
        <v>6</v>
      </c>
      <c r="AG117" s="87" t="s">
        <v>989</v>
      </c>
      <c r="AH117" s="79" t="b">
        <v>0</v>
      </c>
      <c r="AI117" s="79" t="s">
        <v>1000</v>
      </c>
      <c r="AJ117" s="79"/>
      <c r="AK117" s="87" t="s">
        <v>989</v>
      </c>
      <c r="AL117" s="79" t="b">
        <v>0</v>
      </c>
      <c r="AM117" s="79">
        <v>0</v>
      </c>
      <c r="AN117" s="87" t="s">
        <v>989</v>
      </c>
      <c r="AO117" s="79" t="s">
        <v>1002</v>
      </c>
      <c r="AP117" s="79" t="b">
        <v>0</v>
      </c>
      <c r="AQ117" s="87" t="s">
        <v>949</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10</v>
      </c>
      <c r="BE117" s="78" t="str">
        <f>REPLACE(INDEX(GroupVertices[Group],MATCH(Edges[[#This Row],[Vertex 2]],GroupVertices[Vertex],0)),1,1,"")</f>
        <v>10</v>
      </c>
      <c r="BF117" s="48"/>
      <c r="BG117" s="49"/>
      <c r="BH117" s="48"/>
      <c r="BI117" s="49"/>
      <c r="BJ117" s="48"/>
      <c r="BK117" s="49"/>
      <c r="BL117" s="48"/>
      <c r="BM117" s="49"/>
      <c r="BN117" s="48"/>
    </row>
    <row r="118" spans="1:66" ht="15">
      <c r="A118" s="64" t="s">
        <v>295</v>
      </c>
      <c r="B118" s="64" t="s">
        <v>336</v>
      </c>
      <c r="C118" s="65" t="s">
        <v>2867</v>
      </c>
      <c r="D118" s="66">
        <v>3</v>
      </c>
      <c r="E118" s="67" t="s">
        <v>132</v>
      </c>
      <c r="F118" s="68">
        <v>32</v>
      </c>
      <c r="G118" s="65"/>
      <c r="H118" s="69"/>
      <c r="I118" s="70"/>
      <c r="J118" s="70"/>
      <c r="K118" s="34" t="s">
        <v>65</v>
      </c>
      <c r="L118" s="77">
        <v>118</v>
      </c>
      <c r="M118" s="77"/>
      <c r="N118" s="72"/>
      <c r="O118" s="79" t="s">
        <v>351</v>
      </c>
      <c r="P118" s="81">
        <v>43698.11976851852</v>
      </c>
      <c r="Q118" s="79" t="s">
        <v>396</v>
      </c>
      <c r="R118" s="82" t="s">
        <v>439</v>
      </c>
      <c r="S118" s="79" t="s">
        <v>475</v>
      </c>
      <c r="T118" s="79"/>
      <c r="U118" s="82" t="s">
        <v>536</v>
      </c>
      <c r="V118" s="82" t="s">
        <v>536</v>
      </c>
      <c r="W118" s="81">
        <v>43698.11976851852</v>
      </c>
      <c r="X118" s="85">
        <v>43698</v>
      </c>
      <c r="Y118" s="87" t="s">
        <v>717</v>
      </c>
      <c r="Z118" s="82" t="s">
        <v>833</v>
      </c>
      <c r="AA118" s="79"/>
      <c r="AB118" s="79"/>
      <c r="AC118" s="87" t="s">
        <v>949</v>
      </c>
      <c r="AD118" s="79"/>
      <c r="AE118" s="79" t="b">
        <v>0</v>
      </c>
      <c r="AF118" s="79">
        <v>6</v>
      </c>
      <c r="AG118" s="87" t="s">
        <v>989</v>
      </c>
      <c r="AH118" s="79" t="b">
        <v>0</v>
      </c>
      <c r="AI118" s="79" t="s">
        <v>1000</v>
      </c>
      <c r="AJ118" s="79"/>
      <c r="AK118" s="87" t="s">
        <v>989</v>
      </c>
      <c r="AL118" s="79" t="b">
        <v>0</v>
      </c>
      <c r="AM118" s="79">
        <v>0</v>
      </c>
      <c r="AN118" s="87" t="s">
        <v>989</v>
      </c>
      <c r="AO118" s="79" t="s">
        <v>1002</v>
      </c>
      <c r="AP118" s="79" t="b">
        <v>0</v>
      </c>
      <c r="AQ118" s="87" t="s">
        <v>949</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10</v>
      </c>
      <c r="BE118" s="78" t="str">
        <f>REPLACE(INDEX(GroupVertices[Group],MATCH(Edges[[#This Row],[Vertex 2]],GroupVertices[Vertex],0)),1,1,"")</f>
        <v>10</v>
      </c>
      <c r="BF118" s="48"/>
      <c r="BG118" s="49"/>
      <c r="BH118" s="48"/>
      <c r="BI118" s="49"/>
      <c r="BJ118" s="48"/>
      <c r="BK118" s="49"/>
      <c r="BL118" s="48"/>
      <c r="BM118" s="49"/>
      <c r="BN118" s="48"/>
    </row>
    <row r="119" spans="1:66" ht="15">
      <c r="A119" s="64" t="s">
        <v>295</v>
      </c>
      <c r="B119" s="64" t="s">
        <v>337</v>
      </c>
      <c r="C119" s="65" t="s">
        <v>2867</v>
      </c>
      <c r="D119" s="66">
        <v>3</v>
      </c>
      <c r="E119" s="67" t="s">
        <v>132</v>
      </c>
      <c r="F119" s="68">
        <v>32</v>
      </c>
      <c r="G119" s="65"/>
      <c r="H119" s="69"/>
      <c r="I119" s="70"/>
      <c r="J119" s="70"/>
      <c r="K119" s="34" t="s">
        <v>65</v>
      </c>
      <c r="L119" s="77">
        <v>119</v>
      </c>
      <c r="M119" s="77"/>
      <c r="N119" s="72"/>
      <c r="O119" s="79" t="s">
        <v>351</v>
      </c>
      <c r="P119" s="81">
        <v>43698.11976851852</v>
      </c>
      <c r="Q119" s="79" t="s">
        <v>396</v>
      </c>
      <c r="R119" s="82" t="s">
        <v>439</v>
      </c>
      <c r="S119" s="79" t="s">
        <v>475</v>
      </c>
      <c r="T119" s="79"/>
      <c r="U119" s="82" t="s">
        <v>536</v>
      </c>
      <c r="V119" s="82" t="s">
        <v>536</v>
      </c>
      <c r="W119" s="81">
        <v>43698.11976851852</v>
      </c>
      <c r="X119" s="85">
        <v>43698</v>
      </c>
      <c r="Y119" s="87" t="s">
        <v>717</v>
      </c>
      <c r="Z119" s="82" t="s">
        <v>833</v>
      </c>
      <c r="AA119" s="79"/>
      <c r="AB119" s="79"/>
      <c r="AC119" s="87" t="s">
        <v>949</v>
      </c>
      <c r="AD119" s="79"/>
      <c r="AE119" s="79" t="b">
        <v>0</v>
      </c>
      <c r="AF119" s="79">
        <v>6</v>
      </c>
      <c r="AG119" s="87" t="s">
        <v>989</v>
      </c>
      <c r="AH119" s="79" t="b">
        <v>0</v>
      </c>
      <c r="AI119" s="79" t="s">
        <v>1000</v>
      </c>
      <c r="AJ119" s="79"/>
      <c r="AK119" s="87" t="s">
        <v>989</v>
      </c>
      <c r="AL119" s="79" t="b">
        <v>0</v>
      </c>
      <c r="AM119" s="79">
        <v>0</v>
      </c>
      <c r="AN119" s="87" t="s">
        <v>989</v>
      </c>
      <c r="AO119" s="79" t="s">
        <v>1002</v>
      </c>
      <c r="AP119" s="79" t="b">
        <v>0</v>
      </c>
      <c r="AQ119" s="87" t="s">
        <v>949</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10</v>
      </c>
      <c r="BE119" s="78" t="str">
        <f>REPLACE(INDEX(GroupVertices[Group],MATCH(Edges[[#This Row],[Vertex 2]],GroupVertices[Vertex],0)),1,1,"")</f>
        <v>10</v>
      </c>
      <c r="BF119" s="48">
        <v>0</v>
      </c>
      <c r="BG119" s="49">
        <v>0</v>
      </c>
      <c r="BH119" s="48">
        <v>0</v>
      </c>
      <c r="BI119" s="49">
        <v>0</v>
      </c>
      <c r="BJ119" s="48">
        <v>0</v>
      </c>
      <c r="BK119" s="49">
        <v>0</v>
      </c>
      <c r="BL119" s="48">
        <v>36</v>
      </c>
      <c r="BM119" s="49">
        <v>100</v>
      </c>
      <c r="BN119" s="48">
        <v>36</v>
      </c>
    </row>
    <row r="120" spans="1:66" ht="15">
      <c r="A120" s="64" t="s">
        <v>296</v>
      </c>
      <c r="B120" s="64" t="s">
        <v>296</v>
      </c>
      <c r="C120" s="65" t="s">
        <v>2867</v>
      </c>
      <c r="D120" s="66">
        <v>3</v>
      </c>
      <c r="E120" s="67" t="s">
        <v>132</v>
      </c>
      <c r="F120" s="68">
        <v>32</v>
      </c>
      <c r="G120" s="65"/>
      <c r="H120" s="69"/>
      <c r="I120" s="70"/>
      <c r="J120" s="70"/>
      <c r="K120" s="34" t="s">
        <v>65</v>
      </c>
      <c r="L120" s="77">
        <v>120</v>
      </c>
      <c r="M120" s="77"/>
      <c r="N120" s="72"/>
      <c r="O120" s="79" t="s">
        <v>176</v>
      </c>
      <c r="P120" s="81">
        <v>43698.156319444446</v>
      </c>
      <c r="Q120" s="79" t="s">
        <v>397</v>
      </c>
      <c r="R120" s="82" t="s">
        <v>441</v>
      </c>
      <c r="S120" s="79" t="s">
        <v>477</v>
      </c>
      <c r="T120" s="79" t="s">
        <v>296</v>
      </c>
      <c r="U120" s="82" t="s">
        <v>537</v>
      </c>
      <c r="V120" s="82" t="s">
        <v>537</v>
      </c>
      <c r="W120" s="81">
        <v>43698.156319444446</v>
      </c>
      <c r="X120" s="85">
        <v>43698</v>
      </c>
      <c r="Y120" s="87" t="s">
        <v>718</v>
      </c>
      <c r="Z120" s="82" t="s">
        <v>834</v>
      </c>
      <c r="AA120" s="79"/>
      <c r="AB120" s="79"/>
      <c r="AC120" s="87" t="s">
        <v>950</v>
      </c>
      <c r="AD120" s="79"/>
      <c r="AE120" s="79" t="b">
        <v>0</v>
      </c>
      <c r="AF120" s="79">
        <v>0</v>
      </c>
      <c r="AG120" s="87" t="s">
        <v>989</v>
      </c>
      <c r="AH120" s="79" t="b">
        <v>0</v>
      </c>
      <c r="AI120" s="79" t="s">
        <v>1000</v>
      </c>
      <c r="AJ120" s="79"/>
      <c r="AK120" s="87" t="s">
        <v>989</v>
      </c>
      <c r="AL120" s="79" t="b">
        <v>0</v>
      </c>
      <c r="AM120" s="79">
        <v>0</v>
      </c>
      <c r="AN120" s="87" t="s">
        <v>989</v>
      </c>
      <c r="AO120" s="79" t="s">
        <v>1006</v>
      </c>
      <c r="AP120" s="79" t="b">
        <v>0</v>
      </c>
      <c r="AQ120" s="87" t="s">
        <v>950</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8">
        <v>5</v>
      </c>
      <c r="BG120" s="49">
        <v>11.904761904761905</v>
      </c>
      <c r="BH120" s="48">
        <v>0</v>
      </c>
      <c r="BI120" s="49">
        <v>0</v>
      </c>
      <c r="BJ120" s="48">
        <v>0</v>
      </c>
      <c r="BK120" s="49">
        <v>0</v>
      </c>
      <c r="BL120" s="48">
        <v>37</v>
      </c>
      <c r="BM120" s="49">
        <v>88.0952380952381</v>
      </c>
      <c r="BN120" s="48">
        <v>42</v>
      </c>
    </row>
    <row r="121" spans="1:66" ht="15">
      <c r="A121" s="64" t="s">
        <v>297</v>
      </c>
      <c r="B121" s="64" t="s">
        <v>297</v>
      </c>
      <c r="C121" s="65" t="s">
        <v>2867</v>
      </c>
      <c r="D121" s="66">
        <v>3</v>
      </c>
      <c r="E121" s="67" t="s">
        <v>132</v>
      </c>
      <c r="F121" s="68">
        <v>32</v>
      </c>
      <c r="G121" s="65"/>
      <c r="H121" s="69"/>
      <c r="I121" s="70"/>
      <c r="J121" s="70"/>
      <c r="K121" s="34" t="s">
        <v>65</v>
      </c>
      <c r="L121" s="77">
        <v>121</v>
      </c>
      <c r="M121" s="77"/>
      <c r="N121" s="72"/>
      <c r="O121" s="79" t="s">
        <v>176</v>
      </c>
      <c r="P121" s="81">
        <v>43698.2475</v>
      </c>
      <c r="Q121" s="79" t="s">
        <v>398</v>
      </c>
      <c r="R121" s="82" t="s">
        <v>442</v>
      </c>
      <c r="S121" s="79" t="s">
        <v>478</v>
      </c>
      <c r="T121" s="79" t="s">
        <v>509</v>
      </c>
      <c r="U121" s="82" t="s">
        <v>538</v>
      </c>
      <c r="V121" s="82" t="s">
        <v>538</v>
      </c>
      <c r="W121" s="81">
        <v>43698.2475</v>
      </c>
      <c r="X121" s="85">
        <v>43698</v>
      </c>
      <c r="Y121" s="87" t="s">
        <v>719</v>
      </c>
      <c r="Z121" s="82" t="s">
        <v>835</v>
      </c>
      <c r="AA121" s="79"/>
      <c r="AB121" s="79"/>
      <c r="AC121" s="87" t="s">
        <v>951</v>
      </c>
      <c r="AD121" s="79"/>
      <c r="AE121" s="79" t="b">
        <v>0</v>
      </c>
      <c r="AF121" s="79">
        <v>3</v>
      </c>
      <c r="AG121" s="87" t="s">
        <v>989</v>
      </c>
      <c r="AH121" s="79" t="b">
        <v>0</v>
      </c>
      <c r="AI121" s="79" t="s">
        <v>1000</v>
      </c>
      <c r="AJ121" s="79"/>
      <c r="AK121" s="87" t="s">
        <v>989</v>
      </c>
      <c r="AL121" s="79" t="b">
        <v>0</v>
      </c>
      <c r="AM121" s="79">
        <v>1</v>
      </c>
      <c r="AN121" s="87" t="s">
        <v>989</v>
      </c>
      <c r="AO121" s="79" t="s">
        <v>1005</v>
      </c>
      <c r="AP121" s="79" t="b">
        <v>0</v>
      </c>
      <c r="AQ121" s="87" t="s">
        <v>951</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23</v>
      </c>
      <c r="BE121" s="78" t="str">
        <f>REPLACE(INDEX(GroupVertices[Group],MATCH(Edges[[#This Row],[Vertex 2]],GroupVertices[Vertex],0)),1,1,"")</f>
        <v>23</v>
      </c>
      <c r="BF121" s="48">
        <v>0</v>
      </c>
      <c r="BG121" s="49">
        <v>0</v>
      </c>
      <c r="BH121" s="48">
        <v>0</v>
      </c>
      <c r="BI121" s="49">
        <v>0</v>
      </c>
      <c r="BJ121" s="48">
        <v>0</v>
      </c>
      <c r="BK121" s="49">
        <v>0</v>
      </c>
      <c r="BL121" s="48">
        <v>36</v>
      </c>
      <c r="BM121" s="49">
        <v>100</v>
      </c>
      <c r="BN121" s="48">
        <v>36</v>
      </c>
    </row>
    <row r="122" spans="1:66" ht="15">
      <c r="A122" s="64" t="s">
        <v>298</v>
      </c>
      <c r="B122" s="64" t="s">
        <v>297</v>
      </c>
      <c r="C122" s="65" t="s">
        <v>2867</v>
      </c>
      <c r="D122" s="66">
        <v>3</v>
      </c>
      <c r="E122" s="67" t="s">
        <v>132</v>
      </c>
      <c r="F122" s="68">
        <v>32</v>
      </c>
      <c r="G122" s="65"/>
      <c r="H122" s="69"/>
      <c r="I122" s="70"/>
      <c r="J122" s="70"/>
      <c r="K122" s="34" t="s">
        <v>65</v>
      </c>
      <c r="L122" s="77">
        <v>122</v>
      </c>
      <c r="M122" s="77"/>
      <c r="N122" s="72"/>
      <c r="O122" s="79" t="s">
        <v>350</v>
      </c>
      <c r="P122" s="81">
        <v>43698.251493055555</v>
      </c>
      <c r="Q122" s="79" t="s">
        <v>398</v>
      </c>
      <c r="R122" s="79"/>
      <c r="S122" s="79"/>
      <c r="T122" s="79" t="s">
        <v>510</v>
      </c>
      <c r="U122" s="79"/>
      <c r="V122" s="82" t="s">
        <v>618</v>
      </c>
      <c r="W122" s="81">
        <v>43698.251493055555</v>
      </c>
      <c r="X122" s="85">
        <v>43698</v>
      </c>
      <c r="Y122" s="87" t="s">
        <v>720</v>
      </c>
      <c r="Z122" s="82" t="s">
        <v>836</v>
      </c>
      <c r="AA122" s="79"/>
      <c r="AB122" s="79"/>
      <c r="AC122" s="87" t="s">
        <v>952</v>
      </c>
      <c r="AD122" s="79"/>
      <c r="AE122" s="79" t="b">
        <v>0</v>
      </c>
      <c r="AF122" s="79">
        <v>0</v>
      </c>
      <c r="AG122" s="87" t="s">
        <v>989</v>
      </c>
      <c r="AH122" s="79" t="b">
        <v>0</v>
      </c>
      <c r="AI122" s="79" t="s">
        <v>1000</v>
      </c>
      <c r="AJ122" s="79"/>
      <c r="AK122" s="87" t="s">
        <v>989</v>
      </c>
      <c r="AL122" s="79" t="b">
        <v>0</v>
      </c>
      <c r="AM122" s="79">
        <v>1</v>
      </c>
      <c r="AN122" s="87" t="s">
        <v>951</v>
      </c>
      <c r="AO122" s="79" t="s">
        <v>1005</v>
      </c>
      <c r="AP122" s="79" t="b">
        <v>0</v>
      </c>
      <c r="AQ122" s="87" t="s">
        <v>951</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23</v>
      </c>
      <c r="BE122" s="78" t="str">
        <f>REPLACE(INDEX(GroupVertices[Group],MATCH(Edges[[#This Row],[Vertex 2]],GroupVertices[Vertex],0)),1,1,"")</f>
        <v>23</v>
      </c>
      <c r="BF122" s="48">
        <v>0</v>
      </c>
      <c r="BG122" s="49">
        <v>0</v>
      </c>
      <c r="BH122" s="48">
        <v>0</v>
      </c>
      <c r="BI122" s="49">
        <v>0</v>
      </c>
      <c r="BJ122" s="48">
        <v>0</v>
      </c>
      <c r="BK122" s="49">
        <v>0</v>
      </c>
      <c r="BL122" s="48">
        <v>36</v>
      </c>
      <c r="BM122" s="49">
        <v>100</v>
      </c>
      <c r="BN122" s="48">
        <v>36</v>
      </c>
    </row>
    <row r="123" spans="1:66" ht="15">
      <c r="A123" s="64" t="s">
        <v>299</v>
      </c>
      <c r="B123" s="64" t="s">
        <v>299</v>
      </c>
      <c r="C123" s="65" t="s">
        <v>2867</v>
      </c>
      <c r="D123" s="66">
        <v>3</v>
      </c>
      <c r="E123" s="67" t="s">
        <v>132</v>
      </c>
      <c r="F123" s="68">
        <v>32</v>
      </c>
      <c r="G123" s="65"/>
      <c r="H123" s="69"/>
      <c r="I123" s="70"/>
      <c r="J123" s="70"/>
      <c r="K123" s="34" t="s">
        <v>65</v>
      </c>
      <c r="L123" s="77">
        <v>123</v>
      </c>
      <c r="M123" s="77"/>
      <c r="N123" s="72"/>
      <c r="O123" s="79" t="s">
        <v>176</v>
      </c>
      <c r="P123" s="81">
        <v>43696.46157407408</v>
      </c>
      <c r="Q123" s="79" t="s">
        <v>381</v>
      </c>
      <c r="R123" s="79"/>
      <c r="S123" s="79"/>
      <c r="T123" s="79"/>
      <c r="U123" s="82" t="s">
        <v>539</v>
      </c>
      <c r="V123" s="82" t="s">
        <v>539</v>
      </c>
      <c r="W123" s="81">
        <v>43696.46157407408</v>
      </c>
      <c r="X123" s="85">
        <v>43696</v>
      </c>
      <c r="Y123" s="87" t="s">
        <v>721</v>
      </c>
      <c r="Z123" s="82" t="s">
        <v>837</v>
      </c>
      <c r="AA123" s="79"/>
      <c r="AB123" s="79"/>
      <c r="AC123" s="87" t="s">
        <v>953</v>
      </c>
      <c r="AD123" s="87" t="s">
        <v>986</v>
      </c>
      <c r="AE123" s="79" t="b">
        <v>0</v>
      </c>
      <c r="AF123" s="79">
        <v>42</v>
      </c>
      <c r="AG123" s="87" t="s">
        <v>997</v>
      </c>
      <c r="AH123" s="79" t="b">
        <v>0</v>
      </c>
      <c r="AI123" s="79" t="s">
        <v>1000</v>
      </c>
      <c r="AJ123" s="79"/>
      <c r="AK123" s="87" t="s">
        <v>989</v>
      </c>
      <c r="AL123" s="79" t="b">
        <v>0</v>
      </c>
      <c r="AM123" s="79">
        <v>9</v>
      </c>
      <c r="AN123" s="87" t="s">
        <v>989</v>
      </c>
      <c r="AO123" s="79" t="s">
        <v>1005</v>
      </c>
      <c r="AP123" s="79" t="b">
        <v>0</v>
      </c>
      <c r="AQ123" s="87" t="s">
        <v>986</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3</v>
      </c>
      <c r="BE123" s="78" t="str">
        <f>REPLACE(INDEX(GroupVertices[Group],MATCH(Edges[[#This Row],[Vertex 2]],GroupVertices[Vertex],0)),1,1,"")</f>
        <v>3</v>
      </c>
      <c r="BF123" s="48">
        <v>0</v>
      </c>
      <c r="BG123" s="49">
        <v>0</v>
      </c>
      <c r="BH123" s="48">
        <v>1</v>
      </c>
      <c r="BI123" s="49">
        <v>3.0303030303030303</v>
      </c>
      <c r="BJ123" s="48">
        <v>0</v>
      </c>
      <c r="BK123" s="49">
        <v>0</v>
      </c>
      <c r="BL123" s="48">
        <v>32</v>
      </c>
      <c r="BM123" s="49">
        <v>96.96969696969697</v>
      </c>
      <c r="BN123" s="48">
        <v>33</v>
      </c>
    </row>
    <row r="124" spans="1:66" ht="15">
      <c r="A124" s="64" t="s">
        <v>300</v>
      </c>
      <c r="B124" s="64" t="s">
        <v>299</v>
      </c>
      <c r="C124" s="65" t="s">
        <v>2867</v>
      </c>
      <c r="D124" s="66">
        <v>3</v>
      </c>
      <c r="E124" s="67" t="s">
        <v>132</v>
      </c>
      <c r="F124" s="68">
        <v>32</v>
      </c>
      <c r="G124" s="65"/>
      <c r="H124" s="69"/>
      <c r="I124" s="70"/>
      <c r="J124" s="70"/>
      <c r="K124" s="34" t="s">
        <v>65</v>
      </c>
      <c r="L124" s="77">
        <v>124</v>
      </c>
      <c r="M124" s="77"/>
      <c r="N124" s="72"/>
      <c r="O124" s="79" t="s">
        <v>350</v>
      </c>
      <c r="P124" s="81">
        <v>43698.26059027778</v>
      </c>
      <c r="Q124" s="79" t="s">
        <v>381</v>
      </c>
      <c r="R124" s="79"/>
      <c r="S124" s="79"/>
      <c r="T124" s="79"/>
      <c r="U124" s="79"/>
      <c r="V124" s="82" t="s">
        <v>619</v>
      </c>
      <c r="W124" s="81">
        <v>43698.26059027778</v>
      </c>
      <c r="X124" s="85">
        <v>43698</v>
      </c>
      <c r="Y124" s="87" t="s">
        <v>722</v>
      </c>
      <c r="Z124" s="82" t="s">
        <v>838</v>
      </c>
      <c r="AA124" s="79"/>
      <c r="AB124" s="79"/>
      <c r="AC124" s="87" t="s">
        <v>954</v>
      </c>
      <c r="AD124" s="79"/>
      <c r="AE124" s="79" t="b">
        <v>0</v>
      </c>
      <c r="AF124" s="79">
        <v>0</v>
      </c>
      <c r="AG124" s="87" t="s">
        <v>989</v>
      </c>
      <c r="AH124" s="79" t="b">
        <v>0</v>
      </c>
      <c r="AI124" s="79" t="s">
        <v>1000</v>
      </c>
      <c r="AJ124" s="79"/>
      <c r="AK124" s="87" t="s">
        <v>989</v>
      </c>
      <c r="AL124" s="79" t="b">
        <v>0</v>
      </c>
      <c r="AM124" s="79">
        <v>9</v>
      </c>
      <c r="AN124" s="87" t="s">
        <v>953</v>
      </c>
      <c r="AO124" s="79" t="s">
        <v>1002</v>
      </c>
      <c r="AP124" s="79" t="b">
        <v>0</v>
      </c>
      <c r="AQ124" s="87" t="s">
        <v>953</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3</v>
      </c>
      <c r="BE124" s="78" t="str">
        <f>REPLACE(INDEX(GroupVertices[Group],MATCH(Edges[[#This Row],[Vertex 2]],GroupVertices[Vertex],0)),1,1,"")</f>
        <v>3</v>
      </c>
      <c r="BF124" s="48">
        <v>0</v>
      </c>
      <c r="BG124" s="49">
        <v>0</v>
      </c>
      <c r="BH124" s="48">
        <v>1</v>
      </c>
      <c r="BI124" s="49">
        <v>3.0303030303030303</v>
      </c>
      <c r="BJ124" s="48">
        <v>0</v>
      </c>
      <c r="BK124" s="49">
        <v>0</v>
      </c>
      <c r="BL124" s="48">
        <v>32</v>
      </c>
      <c r="BM124" s="49">
        <v>96.96969696969697</v>
      </c>
      <c r="BN124" s="48">
        <v>33</v>
      </c>
    </row>
    <row r="125" spans="1:66" ht="15">
      <c r="A125" s="64" t="s">
        <v>301</v>
      </c>
      <c r="B125" s="64" t="s">
        <v>333</v>
      </c>
      <c r="C125" s="65" t="s">
        <v>2867</v>
      </c>
      <c r="D125" s="66">
        <v>3</v>
      </c>
      <c r="E125" s="67" t="s">
        <v>132</v>
      </c>
      <c r="F125" s="68">
        <v>32</v>
      </c>
      <c r="G125" s="65"/>
      <c r="H125" s="69"/>
      <c r="I125" s="70"/>
      <c r="J125" s="70"/>
      <c r="K125" s="34" t="s">
        <v>65</v>
      </c>
      <c r="L125" s="77">
        <v>125</v>
      </c>
      <c r="M125" s="77"/>
      <c r="N125" s="72"/>
      <c r="O125" s="79" t="s">
        <v>351</v>
      </c>
      <c r="P125" s="81">
        <v>43696.63199074074</v>
      </c>
      <c r="Q125" s="79" t="s">
        <v>383</v>
      </c>
      <c r="R125" s="82" t="s">
        <v>431</v>
      </c>
      <c r="S125" s="79" t="s">
        <v>468</v>
      </c>
      <c r="T125" s="79" t="s">
        <v>502</v>
      </c>
      <c r="U125" s="82" t="s">
        <v>540</v>
      </c>
      <c r="V125" s="82" t="s">
        <v>540</v>
      </c>
      <c r="W125" s="81">
        <v>43696.63199074074</v>
      </c>
      <c r="X125" s="85">
        <v>43696</v>
      </c>
      <c r="Y125" s="87" t="s">
        <v>723</v>
      </c>
      <c r="Z125" s="82" t="s">
        <v>839</v>
      </c>
      <c r="AA125" s="79"/>
      <c r="AB125" s="79"/>
      <c r="AC125" s="87" t="s">
        <v>955</v>
      </c>
      <c r="AD125" s="79"/>
      <c r="AE125" s="79" t="b">
        <v>0</v>
      </c>
      <c r="AF125" s="79">
        <v>0</v>
      </c>
      <c r="AG125" s="87" t="s">
        <v>989</v>
      </c>
      <c r="AH125" s="79" t="b">
        <v>0</v>
      </c>
      <c r="AI125" s="79" t="s">
        <v>1000</v>
      </c>
      <c r="AJ125" s="79"/>
      <c r="AK125" s="87" t="s">
        <v>989</v>
      </c>
      <c r="AL125" s="79" t="b">
        <v>0</v>
      </c>
      <c r="AM125" s="79">
        <v>1</v>
      </c>
      <c r="AN125" s="87" t="s">
        <v>989</v>
      </c>
      <c r="AO125" s="79" t="s">
        <v>1012</v>
      </c>
      <c r="AP125" s="79" t="b">
        <v>0</v>
      </c>
      <c r="AQ125" s="87" t="s">
        <v>955</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8</v>
      </c>
      <c r="BE125" s="78" t="str">
        <f>REPLACE(INDEX(GroupVertices[Group],MATCH(Edges[[#This Row],[Vertex 2]],GroupVertices[Vertex],0)),1,1,"")</f>
        <v>8</v>
      </c>
      <c r="BF125" s="48">
        <v>0</v>
      </c>
      <c r="BG125" s="49">
        <v>0</v>
      </c>
      <c r="BH125" s="48">
        <v>0</v>
      </c>
      <c r="BI125" s="49">
        <v>0</v>
      </c>
      <c r="BJ125" s="48">
        <v>0</v>
      </c>
      <c r="BK125" s="49">
        <v>0</v>
      </c>
      <c r="BL125" s="48">
        <v>11</v>
      </c>
      <c r="BM125" s="49">
        <v>100</v>
      </c>
      <c r="BN125" s="48">
        <v>11</v>
      </c>
    </row>
    <row r="126" spans="1:66" ht="15">
      <c r="A126" s="64" t="s">
        <v>301</v>
      </c>
      <c r="B126" s="64" t="s">
        <v>338</v>
      </c>
      <c r="C126" s="65" t="s">
        <v>2867</v>
      </c>
      <c r="D126" s="66">
        <v>3</v>
      </c>
      <c r="E126" s="67" t="s">
        <v>132</v>
      </c>
      <c r="F126" s="68">
        <v>32</v>
      </c>
      <c r="G126" s="65"/>
      <c r="H126" s="69"/>
      <c r="I126" s="70"/>
      <c r="J126" s="70"/>
      <c r="K126" s="34" t="s">
        <v>65</v>
      </c>
      <c r="L126" s="77">
        <v>126</v>
      </c>
      <c r="M126" s="77"/>
      <c r="N126" s="72"/>
      <c r="O126" s="79" t="s">
        <v>351</v>
      </c>
      <c r="P126" s="81">
        <v>43698.31391203704</v>
      </c>
      <c r="Q126" s="79" t="s">
        <v>399</v>
      </c>
      <c r="R126" s="82" t="s">
        <v>434</v>
      </c>
      <c r="S126" s="79" t="s">
        <v>471</v>
      </c>
      <c r="T126" s="79" t="s">
        <v>511</v>
      </c>
      <c r="U126" s="82" t="s">
        <v>541</v>
      </c>
      <c r="V126" s="82" t="s">
        <v>541</v>
      </c>
      <c r="W126" s="81">
        <v>43698.31391203704</v>
      </c>
      <c r="X126" s="85">
        <v>43698</v>
      </c>
      <c r="Y126" s="87" t="s">
        <v>724</v>
      </c>
      <c r="Z126" s="82" t="s">
        <v>840</v>
      </c>
      <c r="AA126" s="79"/>
      <c r="AB126" s="79"/>
      <c r="AC126" s="87" t="s">
        <v>956</v>
      </c>
      <c r="AD126" s="79"/>
      <c r="AE126" s="79" t="b">
        <v>0</v>
      </c>
      <c r="AF126" s="79">
        <v>0</v>
      </c>
      <c r="AG126" s="87" t="s">
        <v>989</v>
      </c>
      <c r="AH126" s="79" t="b">
        <v>0</v>
      </c>
      <c r="AI126" s="79" t="s">
        <v>1000</v>
      </c>
      <c r="AJ126" s="79"/>
      <c r="AK126" s="87" t="s">
        <v>989</v>
      </c>
      <c r="AL126" s="79" t="b">
        <v>0</v>
      </c>
      <c r="AM126" s="79">
        <v>0</v>
      </c>
      <c r="AN126" s="87" t="s">
        <v>989</v>
      </c>
      <c r="AO126" s="79" t="s">
        <v>1012</v>
      </c>
      <c r="AP126" s="79" t="b">
        <v>0</v>
      </c>
      <c r="AQ126" s="87" t="s">
        <v>956</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8</v>
      </c>
      <c r="BE126" s="78" t="str">
        <f>REPLACE(INDEX(GroupVertices[Group],MATCH(Edges[[#This Row],[Vertex 2]],GroupVertices[Vertex],0)),1,1,"")</f>
        <v>8</v>
      </c>
      <c r="BF126" s="48">
        <v>2</v>
      </c>
      <c r="BG126" s="49">
        <v>16.666666666666668</v>
      </c>
      <c r="BH126" s="48">
        <v>0</v>
      </c>
      <c r="BI126" s="49">
        <v>0</v>
      </c>
      <c r="BJ126" s="48">
        <v>0</v>
      </c>
      <c r="BK126" s="49">
        <v>0</v>
      </c>
      <c r="BL126" s="48">
        <v>10</v>
      </c>
      <c r="BM126" s="49">
        <v>83.33333333333333</v>
      </c>
      <c r="BN126" s="48">
        <v>12</v>
      </c>
    </row>
    <row r="127" spans="1:66" ht="15">
      <c r="A127" s="64" t="s">
        <v>302</v>
      </c>
      <c r="B127" s="64" t="s">
        <v>302</v>
      </c>
      <c r="C127" s="65" t="s">
        <v>2867</v>
      </c>
      <c r="D127" s="66">
        <v>3</v>
      </c>
      <c r="E127" s="67" t="s">
        <v>132</v>
      </c>
      <c r="F127" s="68">
        <v>32</v>
      </c>
      <c r="G127" s="65"/>
      <c r="H127" s="69"/>
      <c r="I127" s="70"/>
      <c r="J127" s="70"/>
      <c r="K127" s="34" t="s">
        <v>65</v>
      </c>
      <c r="L127" s="77">
        <v>127</v>
      </c>
      <c r="M127" s="77"/>
      <c r="N127" s="72"/>
      <c r="O127" s="79" t="s">
        <v>176</v>
      </c>
      <c r="P127" s="81">
        <v>43698.31725694444</v>
      </c>
      <c r="Q127" s="79" t="s">
        <v>400</v>
      </c>
      <c r="R127" s="79"/>
      <c r="S127" s="79"/>
      <c r="T127" s="79" t="s">
        <v>512</v>
      </c>
      <c r="U127" s="82" t="s">
        <v>542</v>
      </c>
      <c r="V127" s="82" t="s">
        <v>542</v>
      </c>
      <c r="W127" s="81">
        <v>43698.31725694444</v>
      </c>
      <c r="X127" s="85">
        <v>43698</v>
      </c>
      <c r="Y127" s="87" t="s">
        <v>725</v>
      </c>
      <c r="Z127" s="82" t="s">
        <v>841</v>
      </c>
      <c r="AA127" s="79"/>
      <c r="AB127" s="79"/>
      <c r="AC127" s="87" t="s">
        <v>957</v>
      </c>
      <c r="AD127" s="79"/>
      <c r="AE127" s="79" t="b">
        <v>0</v>
      </c>
      <c r="AF127" s="79">
        <v>1</v>
      </c>
      <c r="AG127" s="87" t="s">
        <v>989</v>
      </c>
      <c r="AH127" s="79" t="b">
        <v>0</v>
      </c>
      <c r="AI127" s="79" t="s">
        <v>1000</v>
      </c>
      <c r="AJ127" s="79"/>
      <c r="AK127" s="87" t="s">
        <v>989</v>
      </c>
      <c r="AL127" s="79" t="b">
        <v>0</v>
      </c>
      <c r="AM127" s="79">
        <v>0</v>
      </c>
      <c r="AN127" s="87" t="s">
        <v>989</v>
      </c>
      <c r="AO127" s="79" t="s">
        <v>1002</v>
      </c>
      <c r="AP127" s="79" t="b">
        <v>0</v>
      </c>
      <c r="AQ127" s="87" t="s">
        <v>957</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1</v>
      </c>
      <c r="BF127" s="48">
        <v>0</v>
      </c>
      <c r="BG127" s="49">
        <v>0</v>
      </c>
      <c r="BH127" s="48">
        <v>0</v>
      </c>
      <c r="BI127" s="49">
        <v>0</v>
      </c>
      <c r="BJ127" s="48">
        <v>0</v>
      </c>
      <c r="BK127" s="49">
        <v>0</v>
      </c>
      <c r="BL127" s="48">
        <v>34</v>
      </c>
      <c r="BM127" s="49">
        <v>100</v>
      </c>
      <c r="BN127" s="48">
        <v>34</v>
      </c>
    </row>
    <row r="128" spans="1:66" ht="15">
      <c r="A128" s="64" t="s">
        <v>303</v>
      </c>
      <c r="B128" s="64" t="s">
        <v>303</v>
      </c>
      <c r="C128" s="65" t="s">
        <v>2867</v>
      </c>
      <c r="D128" s="66">
        <v>3</v>
      </c>
      <c r="E128" s="67" t="s">
        <v>132</v>
      </c>
      <c r="F128" s="68">
        <v>32</v>
      </c>
      <c r="G128" s="65"/>
      <c r="H128" s="69"/>
      <c r="I128" s="70"/>
      <c r="J128" s="70"/>
      <c r="K128" s="34" t="s">
        <v>65</v>
      </c>
      <c r="L128" s="77">
        <v>128</v>
      </c>
      <c r="M128" s="77"/>
      <c r="N128" s="72"/>
      <c r="O128" s="79" t="s">
        <v>176</v>
      </c>
      <c r="P128" s="81">
        <v>43697.89908564815</v>
      </c>
      <c r="Q128" s="79" t="s">
        <v>393</v>
      </c>
      <c r="R128" s="82" t="s">
        <v>443</v>
      </c>
      <c r="S128" s="79" t="s">
        <v>479</v>
      </c>
      <c r="T128" s="79"/>
      <c r="U128" s="82" t="s">
        <v>543</v>
      </c>
      <c r="V128" s="82" t="s">
        <v>543</v>
      </c>
      <c r="W128" s="81">
        <v>43697.89908564815</v>
      </c>
      <c r="X128" s="85">
        <v>43697</v>
      </c>
      <c r="Y128" s="87" t="s">
        <v>726</v>
      </c>
      <c r="Z128" s="82" t="s">
        <v>842</v>
      </c>
      <c r="AA128" s="79"/>
      <c r="AB128" s="79"/>
      <c r="AC128" s="87" t="s">
        <v>958</v>
      </c>
      <c r="AD128" s="79"/>
      <c r="AE128" s="79" t="b">
        <v>0</v>
      </c>
      <c r="AF128" s="79">
        <v>4</v>
      </c>
      <c r="AG128" s="87" t="s">
        <v>989</v>
      </c>
      <c r="AH128" s="79" t="b">
        <v>0</v>
      </c>
      <c r="AI128" s="79" t="s">
        <v>1000</v>
      </c>
      <c r="AJ128" s="79"/>
      <c r="AK128" s="87" t="s">
        <v>989</v>
      </c>
      <c r="AL128" s="79" t="b">
        <v>0</v>
      </c>
      <c r="AM128" s="79">
        <v>2</v>
      </c>
      <c r="AN128" s="87" t="s">
        <v>989</v>
      </c>
      <c r="AO128" s="79" t="s">
        <v>1005</v>
      </c>
      <c r="AP128" s="79" t="b">
        <v>0</v>
      </c>
      <c r="AQ128" s="87" t="s">
        <v>958</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15</v>
      </c>
      <c r="BE128" s="78" t="str">
        <f>REPLACE(INDEX(GroupVertices[Group],MATCH(Edges[[#This Row],[Vertex 2]],GroupVertices[Vertex],0)),1,1,"")</f>
        <v>15</v>
      </c>
      <c r="BF128" s="48">
        <v>3</v>
      </c>
      <c r="BG128" s="49">
        <v>6.976744186046512</v>
      </c>
      <c r="BH128" s="48">
        <v>0</v>
      </c>
      <c r="BI128" s="49">
        <v>0</v>
      </c>
      <c r="BJ128" s="48">
        <v>0</v>
      </c>
      <c r="BK128" s="49">
        <v>0</v>
      </c>
      <c r="BL128" s="48">
        <v>40</v>
      </c>
      <c r="BM128" s="49">
        <v>93.02325581395348</v>
      </c>
      <c r="BN128" s="48">
        <v>43</v>
      </c>
    </row>
    <row r="129" spans="1:66" ht="15">
      <c r="A129" s="64" t="s">
        <v>304</v>
      </c>
      <c r="B129" s="64" t="s">
        <v>303</v>
      </c>
      <c r="C129" s="65" t="s">
        <v>2867</v>
      </c>
      <c r="D129" s="66">
        <v>3</v>
      </c>
      <c r="E129" s="67" t="s">
        <v>132</v>
      </c>
      <c r="F129" s="68">
        <v>32</v>
      </c>
      <c r="G129" s="65"/>
      <c r="H129" s="69"/>
      <c r="I129" s="70"/>
      <c r="J129" s="70"/>
      <c r="K129" s="34" t="s">
        <v>65</v>
      </c>
      <c r="L129" s="77">
        <v>129</v>
      </c>
      <c r="M129" s="77"/>
      <c r="N129" s="72"/>
      <c r="O129" s="79" t="s">
        <v>350</v>
      </c>
      <c r="P129" s="81">
        <v>43698.59180555555</v>
      </c>
      <c r="Q129" s="79" t="s">
        <v>393</v>
      </c>
      <c r="R129" s="79"/>
      <c r="S129" s="79"/>
      <c r="T129" s="79"/>
      <c r="U129" s="79"/>
      <c r="V129" s="82" t="s">
        <v>620</v>
      </c>
      <c r="W129" s="81">
        <v>43698.59180555555</v>
      </c>
      <c r="X129" s="85">
        <v>43698</v>
      </c>
      <c r="Y129" s="87" t="s">
        <v>727</v>
      </c>
      <c r="Z129" s="82" t="s">
        <v>843</v>
      </c>
      <c r="AA129" s="79"/>
      <c r="AB129" s="79"/>
      <c r="AC129" s="87" t="s">
        <v>959</v>
      </c>
      <c r="AD129" s="79"/>
      <c r="AE129" s="79" t="b">
        <v>0</v>
      </c>
      <c r="AF129" s="79">
        <v>0</v>
      </c>
      <c r="AG129" s="87" t="s">
        <v>989</v>
      </c>
      <c r="AH129" s="79" t="b">
        <v>0</v>
      </c>
      <c r="AI129" s="79" t="s">
        <v>1000</v>
      </c>
      <c r="AJ129" s="79"/>
      <c r="AK129" s="87" t="s">
        <v>989</v>
      </c>
      <c r="AL129" s="79" t="b">
        <v>0</v>
      </c>
      <c r="AM129" s="79">
        <v>2</v>
      </c>
      <c r="AN129" s="87" t="s">
        <v>958</v>
      </c>
      <c r="AO129" s="79" t="s">
        <v>1002</v>
      </c>
      <c r="AP129" s="79" t="b">
        <v>0</v>
      </c>
      <c r="AQ129" s="87" t="s">
        <v>958</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15</v>
      </c>
      <c r="BE129" s="78" t="str">
        <f>REPLACE(INDEX(GroupVertices[Group],MATCH(Edges[[#This Row],[Vertex 2]],GroupVertices[Vertex],0)),1,1,"")</f>
        <v>15</v>
      </c>
      <c r="BF129" s="48">
        <v>3</v>
      </c>
      <c r="BG129" s="49">
        <v>6.976744186046512</v>
      </c>
      <c r="BH129" s="48">
        <v>0</v>
      </c>
      <c r="BI129" s="49">
        <v>0</v>
      </c>
      <c r="BJ129" s="48">
        <v>0</v>
      </c>
      <c r="BK129" s="49">
        <v>0</v>
      </c>
      <c r="BL129" s="48">
        <v>40</v>
      </c>
      <c r="BM129" s="49">
        <v>93.02325581395348</v>
      </c>
      <c r="BN129" s="48">
        <v>43</v>
      </c>
    </row>
    <row r="130" spans="1:66" ht="15">
      <c r="A130" s="64" t="s">
        <v>305</v>
      </c>
      <c r="B130" s="64" t="s">
        <v>339</v>
      </c>
      <c r="C130" s="65" t="s">
        <v>2867</v>
      </c>
      <c r="D130" s="66">
        <v>3</v>
      </c>
      <c r="E130" s="67" t="s">
        <v>132</v>
      </c>
      <c r="F130" s="68">
        <v>32</v>
      </c>
      <c r="G130" s="65"/>
      <c r="H130" s="69"/>
      <c r="I130" s="70"/>
      <c r="J130" s="70"/>
      <c r="K130" s="34" t="s">
        <v>65</v>
      </c>
      <c r="L130" s="77">
        <v>130</v>
      </c>
      <c r="M130" s="77"/>
      <c r="N130" s="72"/>
      <c r="O130" s="79" t="s">
        <v>351</v>
      </c>
      <c r="P130" s="81">
        <v>43698.66368055555</v>
      </c>
      <c r="Q130" s="79" t="s">
        <v>401</v>
      </c>
      <c r="R130" s="79"/>
      <c r="S130" s="79"/>
      <c r="T130" s="79"/>
      <c r="U130" s="79"/>
      <c r="V130" s="82" t="s">
        <v>621</v>
      </c>
      <c r="W130" s="81">
        <v>43698.66368055555</v>
      </c>
      <c r="X130" s="85">
        <v>43698</v>
      </c>
      <c r="Y130" s="87" t="s">
        <v>728</v>
      </c>
      <c r="Z130" s="82" t="s">
        <v>844</v>
      </c>
      <c r="AA130" s="79"/>
      <c r="AB130" s="79"/>
      <c r="AC130" s="87" t="s">
        <v>960</v>
      </c>
      <c r="AD130" s="87" t="s">
        <v>987</v>
      </c>
      <c r="AE130" s="79" t="b">
        <v>0</v>
      </c>
      <c r="AF130" s="79">
        <v>5</v>
      </c>
      <c r="AG130" s="87" t="s">
        <v>998</v>
      </c>
      <c r="AH130" s="79" t="b">
        <v>0</v>
      </c>
      <c r="AI130" s="79" t="s">
        <v>1000</v>
      </c>
      <c r="AJ130" s="79"/>
      <c r="AK130" s="87" t="s">
        <v>989</v>
      </c>
      <c r="AL130" s="79" t="b">
        <v>0</v>
      </c>
      <c r="AM130" s="79">
        <v>0</v>
      </c>
      <c r="AN130" s="87" t="s">
        <v>989</v>
      </c>
      <c r="AO130" s="79" t="s">
        <v>1005</v>
      </c>
      <c r="AP130" s="79" t="b">
        <v>0</v>
      </c>
      <c r="AQ130" s="87" t="s">
        <v>987</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2</v>
      </c>
      <c r="BE130" s="78" t="str">
        <f>REPLACE(INDEX(GroupVertices[Group],MATCH(Edges[[#This Row],[Vertex 2]],GroupVertices[Vertex],0)),1,1,"")</f>
        <v>2</v>
      </c>
      <c r="BF130" s="48"/>
      <c r="BG130" s="49"/>
      <c r="BH130" s="48"/>
      <c r="BI130" s="49"/>
      <c r="BJ130" s="48"/>
      <c r="BK130" s="49"/>
      <c r="BL130" s="48"/>
      <c r="BM130" s="49"/>
      <c r="BN130" s="48"/>
    </row>
    <row r="131" spans="1:66" ht="15">
      <c r="A131" s="64" t="s">
        <v>305</v>
      </c>
      <c r="B131" s="64" t="s">
        <v>340</v>
      </c>
      <c r="C131" s="65" t="s">
        <v>2867</v>
      </c>
      <c r="D131" s="66">
        <v>3</v>
      </c>
      <c r="E131" s="67" t="s">
        <v>132</v>
      </c>
      <c r="F131" s="68">
        <v>32</v>
      </c>
      <c r="G131" s="65"/>
      <c r="H131" s="69"/>
      <c r="I131" s="70"/>
      <c r="J131" s="70"/>
      <c r="K131" s="34" t="s">
        <v>65</v>
      </c>
      <c r="L131" s="77">
        <v>131</v>
      </c>
      <c r="M131" s="77"/>
      <c r="N131" s="72"/>
      <c r="O131" s="79" t="s">
        <v>351</v>
      </c>
      <c r="P131" s="81">
        <v>43698.66368055555</v>
      </c>
      <c r="Q131" s="79" t="s">
        <v>401</v>
      </c>
      <c r="R131" s="79"/>
      <c r="S131" s="79"/>
      <c r="T131" s="79"/>
      <c r="U131" s="79"/>
      <c r="V131" s="82" t="s">
        <v>621</v>
      </c>
      <c r="W131" s="81">
        <v>43698.66368055555</v>
      </c>
      <c r="X131" s="85">
        <v>43698</v>
      </c>
      <c r="Y131" s="87" t="s">
        <v>728</v>
      </c>
      <c r="Z131" s="82" t="s">
        <v>844</v>
      </c>
      <c r="AA131" s="79"/>
      <c r="AB131" s="79"/>
      <c r="AC131" s="87" t="s">
        <v>960</v>
      </c>
      <c r="AD131" s="87" t="s">
        <v>987</v>
      </c>
      <c r="AE131" s="79" t="b">
        <v>0</v>
      </c>
      <c r="AF131" s="79">
        <v>5</v>
      </c>
      <c r="AG131" s="87" t="s">
        <v>998</v>
      </c>
      <c r="AH131" s="79" t="b">
        <v>0</v>
      </c>
      <c r="AI131" s="79" t="s">
        <v>1000</v>
      </c>
      <c r="AJ131" s="79"/>
      <c r="AK131" s="87" t="s">
        <v>989</v>
      </c>
      <c r="AL131" s="79" t="b">
        <v>0</v>
      </c>
      <c r="AM131" s="79">
        <v>0</v>
      </c>
      <c r="AN131" s="87" t="s">
        <v>989</v>
      </c>
      <c r="AO131" s="79" t="s">
        <v>1005</v>
      </c>
      <c r="AP131" s="79" t="b">
        <v>0</v>
      </c>
      <c r="AQ131" s="87" t="s">
        <v>987</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2</v>
      </c>
      <c r="BE131" s="78" t="str">
        <f>REPLACE(INDEX(GroupVertices[Group],MATCH(Edges[[#This Row],[Vertex 2]],GroupVertices[Vertex],0)),1,1,"")</f>
        <v>2</v>
      </c>
      <c r="BF131" s="48"/>
      <c r="BG131" s="49"/>
      <c r="BH131" s="48"/>
      <c r="BI131" s="49"/>
      <c r="BJ131" s="48"/>
      <c r="BK131" s="49"/>
      <c r="BL131" s="48"/>
      <c r="BM131" s="49"/>
      <c r="BN131" s="48"/>
    </row>
    <row r="132" spans="1:66" ht="15">
      <c r="A132" s="64" t="s">
        <v>305</v>
      </c>
      <c r="B132" s="64" t="s">
        <v>341</v>
      </c>
      <c r="C132" s="65" t="s">
        <v>2867</v>
      </c>
      <c r="D132" s="66">
        <v>3</v>
      </c>
      <c r="E132" s="67" t="s">
        <v>132</v>
      </c>
      <c r="F132" s="68">
        <v>32</v>
      </c>
      <c r="G132" s="65"/>
      <c r="H132" s="69"/>
      <c r="I132" s="70"/>
      <c r="J132" s="70"/>
      <c r="K132" s="34" t="s">
        <v>65</v>
      </c>
      <c r="L132" s="77">
        <v>132</v>
      </c>
      <c r="M132" s="77"/>
      <c r="N132" s="72"/>
      <c r="O132" s="79" t="s">
        <v>351</v>
      </c>
      <c r="P132" s="81">
        <v>43698.66368055555</v>
      </c>
      <c r="Q132" s="79" t="s">
        <v>401</v>
      </c>
      <c r="R132" s="79"/>
      <c r="S132" s="79"/>
      <c r="T132" s="79"/>
      <c r="U132" s="79"/>
      <c r="V132" s="82" t="s">
        <v>621</v>
      </c>
      <c r="W132" s="81">
        <v>43698.66368055555</v>
      </c>
      <c r="X132" s="85">
        <v>43698</v>
      </c>
      <c r="Y132" s="87" t="s">
        <v>728</v>
      </c>
      <c r="Z132" s="82" t="s">
        <v>844</v>
      </c>
      <c r="AA132" s="79"/>
      <c r="AB132" s="79"/>
      <c r="AC132" s="87" t="s">
        <v>960</v>
      </c>
      <c r="AD132" s="87" t="s">
        <v>987</v>
      </c>
      <c r="AE132" s="79" t="b">
        <v>0</v>
      </c>
      <c r="AF132" s="79">
        <v>5</v>
      </c>
      <c r="AG132" s="87" t="s">
        <v>998</v>
      </c>
      <c r="AH132" s="79" t="b">
        <v>0</v>
      </c>
      <c r="AI132" s="79" t="s">
        <v>1000</v>
      </c>
      <c r="AJ132" s="79"/>
      <c r="AK132" s="87" t="s">
        <v>989</v>
      </c>
      <c r="AL132" s="79" t="b">
        <v>0</v>
      </c>
      <c r="AM132" s="79">
        <v>0</v>
      </c>
      <c r="AN132" s="87" t="s">
        <v>989</v>
      </c>
      <c r="AO132" s="79" t="s">
        <v>1005</v>
      </c>
      <c r="AP132" s="79" t="b">
        <v>0</v>
      </c>
      <c r="AQ132" s="87" t="s">
        <v>987</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2</v>
      </c>
      <c r="BE132" s="78" t="str">
        <f>REPLACE(INDEX(GroupVertices[Group],MATCH(Edges[[#This Row],[Vertex 2]],GroupVertices[Vertex],0)),1,1,"")</f>
        <v>2</v>
      </c>
      <c r="BF132" s="48"/>
      <c r="BG132" s="49"/>
      <c r="BH132" s="48"/>
      <c r="BI132" s="49"/>
      <c r="BJ132" s="48"/>
      <c r="BK132" s="49"/>
      <c r="BL132" s="48"/>
      <c r="BM132" s="49"/>
      <c r="BN132" s="48"/>
    </row>
    <row r="133" spans="1:66" ht="15">
      <c r="A133" s="64" t="s">
        <v>305</v>
      </c>
      <c r="B133" s="64" t="s">
        <v>342</v>
      </c>
      <c r="C133" s="65" t="s">
        <v>2867</v>
      </c>
      <c r="D133" s="66">
        <v>3</v>
      </c>
      <c r="E133" s="67" t="s">
        <v>132</v>
      </c>
      <c r="F133" s="68">
        <v>32</v>
      </c>
      <c r="G133" s="65"/>
      <c r="H133" s="69"/>
      <c r="I133" s="70"/>
      <c r="J133" s="70"/>
      <c r="K133" s="34" t="s">
        <v>65</v>
      </c>
      <c r="L133" s="77">
        <v>133</v>
      </c>
      <c r="M133" s="77"/>
      <c r="N133" s="72"/>
      <c r="O133" s="79" t="s">
        <v>351</v>
      </c>
      <c r="P133" s="81">
        <v>43698.66368055555</v>
      </c>
      <c r="Q133" s="79" t="s">
        <v>401</v>
      </c>
      <c r="R133" s="79"/>
      <c r="S133" s="79"/>
      <c r="T133" s="79"/>
      <c r="U133" s="79"/>
      <c r="V133" s="82" t="s">
        <v>621</v>
      </c>
      <c r="W133" s="81">
        <v>43698.66368055555</v>
      </c>
      <c r="X133" s="85">
        <v>43698</v>
      </c>
      <c r="Y133" s="87" t="s">
        <v>728</v>
      </c>
      <c r="Z133" s="82" t="s">
        <v>844</v>
      </c>
      <c r="AA133" s="79"/>
      <c r="AB133" s="79"/>
      <c r="AC133" s="87" t="s">
        <v>960</v>
      </c>
      <c r="AD133" s="87" t="s">
        <v>987</v>
      </c>
      <c r="AE133" s="79" t="b">
        <v>0</v>
      </c>
      <c r="AF133" s="79">
        <v>5</v>
      </c>
      <c r="AG133" s="87" t="s">
        <v>998</v>
      </c>
      <c r="AH133" s="79" t="b">
        <v>0</v>
      </c>
      <c r="AI133" s="79" t="s">
        <v>1000</v>
      </c>
      <c r="AJ133" s="79"/>
      <c r="AK133" s="87" t="s">
        <v>989</v>
      </c>
      <c r="AL133" s="79" t="b">
        <v>0</v>
      </c>
      <c r="AM133" s="79">
        <v>0</v>
      </c>
      <c r="AN133" s="87" t="s">
        <v>989</v>
      </c>
      <c r="AO133" s="79" t="s">
        <v>1005</v>
      </c>
      <c r="AP133" s="79" t="b">
        <v>0</v>
      </c>
      <c r="AQ133" s="87" t="s">
        <v>987</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2</v>
      </c>
      <c r="BE133" s="78" t="str">
        <f>REPLACE(INDEX(GroupVertices[Group],MATCH(Edges[[#This Row],[Vertex 2]],GroupVertices[Vertex],0)),1,1,"")</f>
        <v>2</v>
      </c>
      <c r="BF133" s="48"/>
      <c r="BG133" s="49"/>
      <c r="BH133" s="48"/>
      <c r="BI133" s="49"/>
      <c r="BJ133" s="48"/>
      <c r="BK133" s="49"/>
      <c r="BL133" s="48"/>
      <c r="BM133" s="49"/>
      <c r="BN133" s="48"/>
    </row>
    <row r="134" spans="1:66" ht="15">
      <c r="A134" s="64" t="s">
        <v>305</v>
      </c>
      <c r="B134" s="64" t="s">
        <v>343</v>
      </c>
      <c r="C134" s="65" t="s">
        <v>2867</v>
      </c>
      <c r="D134" s="66">
        <v>3</v>
      </c>
      <c r="E134" s="67" t="s">
        <v>132</v>
      </c>
      <c r="F134" s="68">
        <v>32</v>
      </c>
      <c r="G134" s="65"/>
      <c r="H134" s="69"/>
      <c r="I134" s="70"/>
      <c r="J134" s="70"/>
      <c r="K134" s="34" t="s">
        <v>65</v>
      </c>
      <c r="L134" s="77">
        <v>134</v>
      </c>
      <c r="M134" s="77"/>
      <c r="N134" s="72"/>
      <c r="O134" s="79" t="s">
        <v>351</v>
      </c>
      <c r="P134" s="81">
        <v>43698.66368055555</v>
      </c>
      <c r="Q134" s="79" t="s">
        <v>401</v>
      </c>
      <c r="R134" s="79"/>
      <c r="S134" s="79"/>
      <c r="T134" s="79"/>
      <c r="U134" s="79"/>
      <c r="V134" s="82" t="s">
        <v>621</v>
      </c>
      <c r="W134" s="81">
        <v>43698.66368055555</v>
      </c>
      <c r="X134" s="85">
        <v>43698</v>
      </c>
      <c r="Y134" s="87" t="s">
        <v>728</v>
      </c>
      <c r="Z134" s="82" t="s">
        <v>844</v>
      </c>
      <c r="AA134" s="79"/>
      <c r="AB134" s="79"/>
      <c r="AC134" s="87" t="s">
        <v>960</v>
      </c>
      <c r="AD134" s="87" t="s">
        <v>987</v>
      </c>
      <c r="AE134" s="79" t="b">
        <v>0</v>
      </c>
      <c r="AF134" s="79">
        <v>5</v>
      </c>
      <c r="AG134" s="87" t="s">
        <v>998</v>
      </c>
      <c r="AH134" s="79" t="b">
        <v>0</v>
      </c>
      <c r="AI134" s="79" t="s">
        <v>1000</v>
      </c>
      <c r="AJ134" s="79"/>
      <c r="AK134" s="87" t="s">
        <v>989</v>
      </c>
      <c r="AL134" s="79" t="b">
        <v>0</v>
      </c>
      <c r="AM134" s="79">
        <v>0</v>
      </c>
      <c r="AN134" s="87" t="s">
        <v>989</v>
      </c>
      <c r="AO134" s="79" t="s">
        <v>1005</v>
      </c>
      <c r="AP134" s="79" t="b">
        <v>0</v>
      </c>
      <c r="AQ134" s="87" t="s">
        <v>987</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2</v>
      </c>
      <c r="BE134" s="78" t="str">
        <f>REPLACE(INDEX(GroupVertices[Group],MATCH(Edges[[#This Row],[Vertex 2]],GroupVertices[Vertex],0)),1,1,"")</f>
        <v>2</v>
      </c>
      <c r="BF134" s="48"/>
      <c r="BG134" s="49"/>
      <c r="BH134" s="48"/>
      <c r="BI134" s="49"/>
      <c r="BJ134" s="48"/>
      <c r="BK134" s="49"/>
      <c r="BL134" s="48"/>
      <c r="BM134" s="49"/>
      <c r="BN134" s="48"/>
    </row>
    <row r="135" spans="1:66" ht="15">
      <c r="A135" s="64" t="s">
        <v>305</v>
      </c>
      <c r="B135" s="64" t="s">
        <v>344</v>
      </c>
      <c r="C135" s="65" t="s">
        <v>2867</v>
      </c>
      <c r="D135" s="66">
        <v>3</v>
      </c>
      <c r="E135" s="67" t="s">
        <v>132</v>
      </c>
      <c r="F135" s="68">
        <v>32</v>
      </c>
      <c r="G135" s="65"/>
      <c r="H135" s="69"/>
      <c r="I135" s="70"/>
      <c r="J135" s="70"/>
      <c r="K135" s="34" t="s">
        <v>65</v>
      </c>
      <c r="L135" s="77">
        <v>135</v>
      </c>
      <c r="M135" s="77"/>
      <c r="N135" s="72"/>
      <c r="O135" s="79" t="s">
        <v>351</v>
      </c>
      <c r="P135" s="81">
        <v>43698.66368055555</v>
      </c>
      <c r="Q135" s="79" t="s">
        <v>401</v>
      </c>
      <c r="R135" s="79"/>
      <c r="S135" s="79"/>
      <c r="T135" s="79"/>
      <c r="U135" s="79"/>
      <c r="V135" s="82" t="s">
        <v>621</v>
      </c>
      <c r="W135" s="81">
        <v>43698.66368055555</v>
      </c>
      <c r="X135" s="85">
        <v>43698</v>
      </c>
      <c r="Y135" s="87" t="s">
        <v>728</v>
      </c>
      <c r="Z135" s="82" t="s">
        <v>844</v>
      </c>
      <c r="AA135" s="79"/>
      <c r="AB135" s="79"/>
      <c r="AC135" s="87" t="s">
        <v>960</v>
      </c>
      <c r="AD135" s="87" t="s">
        <v>987</v>
      </c>
      <c r="AE135" s="79" t="b">
        <v>0</v>
      </c>
      <c r="AF135" s="79">
        <v>5</v>
      </c>
      <c r="AG135" s="87" t="s">
        <v>998</v>
      </c>
      <c r="AH135" s="79" t="b">
        <v>0</v>
      </c>
      <c r="AI135" s="79" t="s">
        <v>1000</v>
      </c>
      <c r="AJ135" s="79"/>
      <c r="AK135" s="87" t="s">
        <v>989</v>
      </c>
      <c r="AL135" s="79" t="b">
        <v>0</v>
      </c>
      <c r="AM135" s="79">
        <v>0</v>
      </c>
      <c r="AN135" s="87" t="s">
        <v>989</v>
      </c>
      <c r="AO135" s="79" t="s">
        <v>1005</v>
      </c>
      <c r="AP135" s="79" t="b">
        <v>0</v>
      </c>
      <c r="AQ135" s="87" t="s">
        <v>987</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2</v>
      </c>
      <c r="BE135" s="78" t="str">
        <f>REPLACE(INDEX(GroupVertices[Group],MATCH(Edges[[#This Row],[Vertex 2]],GroupVertices[Vertex],0)),1,1,"")</f>
        <v>2</v>
      </c>
      <c r="BF135" s="48"/>
      <c r="BG135" s="49"/>
      <c r="BH135" s="48"/>
      <c r="BI135" s="49"/>
      <c r="BJ135" s="48"/>
      <c r="BK135" s="49"/>
      <c r="BL135" s="48"/>
      <c r="BM135" s="49"/>
      <c r="BN135" s="48"/>
    </row>
    <row r="136" spans="1:66" ht="15">
      <c r="A136" s="64" t="s">
        <v>305</v>
      </c>
      <c r="B136" s="64" t="s">
        <v>345</v>
      </c>
      <c r="C136" s="65" t="s">
        <v>2867</v>
      </c>
      <c r="D136" s="66">
        <v>3</v>
      </c>
      <c r="E136" s="67" t="s">
        <v>132</v>
      </c>
      <c r="F136" s="68">
        <v>32</v>
      </c>
      <c r="G136" s="65"/>
      <c r="H136" s="69"/>
      <c r="I136" s="70"/>
      <c r="J136" s="70"/>
      <c r="K136" s="34" t="s">
        <v>65</v>
      </c>
      <c r="L136" s="77">
        <v>136</v>
      </c>
      <c r="M136" s="77"/>
      <c r="N136" s="72"/>
      <c r="O136" s="79" t="s">
        <v>351</v>
      </c>
      <c r="P136" s="81">
        <v>43698.66368055555</v>
      </c>
      <c r="Q136" s="79" t="s">
        <v>401</v>
      </c>
      <c r="R136" s="79"/>
      <c r="S136" s="79"/>
      <c r="T136" s="79"/>
      <c r="U136" s="79"/>
      <c r="V136" s="82" t="s">
        <v>621</v>
      </c>
      <c r="W136" s="81">
        <v>43698.66368055555</v>
      </c>
      <c r="X136" s="85">
        <v>43698</v>
      </c>
      <c r="Y136" s="87" t="s">
        <v>728</v>
      </c>
      <c r="Z136" s="82" t="s">
        <v>844</v>
      </c>
      <c r="AA136" s="79"/>
      <c r="AB136" s="79"/>
      <c r="AC136" s="87" t="s">
        <v>960</v>
      </c>
      <c r="AD136" s="87" t="s">
        <v>987</v>
      </c>
      <c r="AE136" s="79" t="b">
        <v>0</v>
      </c>
      <c r="AF136" s="79">
        <v>5</v>
      </c>
      <c r="AG136" s="87" t="s">
        <v>998</v>
      </c>
      <c r="AH136" s="79" t="b">
        <v>0</v>
      </c>
      <c r="AI136" s="79" t="s">
        <v>1000</v>
      </c>
      <c r="AJ136" s="79"/>
      <c r="AK136" s="87" t="s">
        <v>989</v>
      </c>
      <c r="AL136" s="79" t="b">
        <v>0</v>
      </c>
      <c r="AM136" s="79">
        <v>0</v>
      </c>
      <c r="AN136" s="87" t="s">
        <v>989</v>
      </c>
      <c r="AO136" s="79" t="s">
        <v>1005</v>
      </c>
      <c r="AP136" s="79" t="b">
        <v>0</v>
      </c>
      <c r="AQ136" s="87" t="s">
        <v>987</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2</v>
      </c>
      <c r="BE136" s="78" t="str">
        <f>REPLACE(INDEX(GroupVertices[Group],MATCH(Edges[[#This Row],[Vertex 2]],GroupVertices[Vertex],0)),1,1,"")</f>
        <v>2</v>
      </c>
      <c r="BF136" s="48"/>
      <c r="BG136" s="49"/>
      <c r="BH136" s="48"/>
      <c r="BI136" s="49"/>
      <c r="BJ136" s="48"/>
      <c r="BK136" s="49"/>
      <c r="BL136" s="48"/>
      <c r="BM136" s="49"/>
      <c r="BN136" s="48"/>
    </row>
    <row r="137" spans="1:66" ht="15">
      <c r="A137" s="64" t="s">
        <v>305</v>
      </c>
      <c r="B137" s="64" t="s">
        <v>346</v>
      </c>
      <c r="C137" s="65" t="s">
        <v>2867</v>
      </c>
      <c r="D137" s="66">
        <v>3</v>
      </c>
      <c r="E137" s="67" t="s">
        <v>132</v>
      </c>
      <c r="F137" s="68">
        <v>32</v>
      </c>
      <c r="G137" s="65"/>
      <c r="H137" s="69"/>
      <c r="I137" s="70"/>
      <c r="J137" s="70"/>
      <c r="K137" s="34" t="s">
        <v>65</v>
      </c>
      <c r="L137" s="77">
        <v>137</v>
      </c>
      <c r="M137" s="77"/>
      <c r="N137" s="72"/>
      <c r="O137" s="79" t="s">
        <v>352</v>
      </c>
      <c r="P137" s="81">
        <v>43698.66368055555</v>
      </c>
      <c r="Q137" s="79" t="s">
        <v>401</v>
      </c>
      <c r="R137" s="79"/>
      <c r="S137" s="79"/>
      <c r="T137" s="79"/>
      <c r="U137" s="79"/>
      <c r="V137" s="82" t="s">
        <v>621</v>
      </c>
      <c r="W137" s="81">
        <v>43698.66368055555</v>
      </c>
      <c r="X137" s="85">
        <v>43698</v>
      </c>
      <c r="Y137" s="87" t="s">
        <v>728</v>
      </c>
      <c r="Z137" s="82" t="s">
        <v>844</v>
      </c>
      <c r="AA137" s="79"/>
      <c r="AB137" s="79"/>
      <c r="AC137" s="87" t="s">
        <v>960</v>
      </c>
      <c r="AD137" s="87" t="s">
        <v>987</v>
      </c>
      <c r="AE137" s="79" t="b">
        <v>0</v>
      </c>
      <c r="AF137" s="79">
        <v>5</v>
      </c>
      <c r="AG137" s="87" t="s">
        <v>998</v>
      </c>
      <c r="AH137" s="79" t="b">
        <v>0</v>
      </c>
      <c r="AI137" s="79" t="s">
        <v>1000</v>
      </c>
      <c r="AJ137" s="79"/>
      <c r="AK137" s="87" t="s">
        <v>989</v>
      </c>
      <c r="AL137" s="79" t="b">
        <v>0</v>
      </c>
      <c r="AM137" s="79">
        <v>0</v>
      </c>
      <c r="AN137" s="87" t="s">
        <v>989</v>
      </c>
      <c r="AO137" s="79" t="s">
        <v>1005</v>
      </c>
      <c r="AP137" s="79" t="b">
        <v>0</v>
      </c>
      <c r="AQ137" s="87" t="s">
        <v>987</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2</v>
      </c>
      <c r="BE137" s="78" t="str">
        <f>REPLACE(INDEX(GroupVertices[Group],MATCH(Edges[[#This Row],[Vertex 2]],GroupVertices[Vertex],0)),1,1,"")</f>
        <v>2</v>
      </c>
      <c r="BF137" s="48">
        <v>1</v>
      </c>
      <c r="BG137" s="49">
        <v>2</v>
      </c>
      <c r="BH137" s="48">
        <v>0</v>
      </c>
      <c r="BI137" s="49">
        <v>0</v>
      </c>
      <c r="BJ137" s="48">
        <v>0</v>
      </c>
      <c r="BK137" s="49">
        <v>0</v>
      </c>
      <c r="BL137" s="48">
        <v>49</v>
      </c>
      <c r="BM137" s="49">
        <v>98</v>
      </c>
      <c r="BN137" s="48">
        <v>50</v>
      </c>
    </row>
    <row r="138" spans="1:66" ht="15">
      <c r="A138" s="64" t="s">
        <v>306</v>
      </c>
      <c r="B138" s="64" t="s">
        <v>306</v>
      </c>
      <c r="C138" s="65" t="s">
        <v>2867</v>
      </c>
      <c r="D138" s="66">
        <v>3</v>
      </c>
      <c r="E138" s="67" t="s">
        <v>132</v>
      </c>
      <c r="F138" s="68">
        <v>32</v>
      </c>
      <c r="G138" s="65"/>
      <c r="H138" s="69"/>
      <c r="I138" s="70"/>
      <c r="J138" s="70"/>
      <c r="K138" s="34" t="s">
        <v>65</v>
      </c>
      <c r="L138" s="77">
        <v>138</v>
      </c>
      <c r="M138" s="77"/>
      <c r="N138" s="72"/>
      <c r="O138" s="79" t="s">
        <v>176</v>
      </c>
      <c r="P138" s="81">
        <v>43698.94261574074</v>
      </c>
      <c r="Q138" s="79" t="s">
        <v>402</v>
      </c>
      <c r="R138" s="82" t="s">
        <v>444</v>
      </c>
      <c r="S138" s="79" t="s">
        <v>467</v>
      </c>
      <c r="T138" s="79" t="s">
        <v>513</v>
      </c>
      <c r="U138" s="82" t="s">
        <v>544</v>
      </c>
      <c r="V138" s="82" t="s">
        <v>544</v>
      </c>
      <c r="W138" s="81">
        <v>43698.94261574074</v>
      </c>
      <c r="X138" s="85">
        <v>43698</v>
      </c>
      <c r="Y138" s="87" t="s">
        <v>729</v>
      </c>
      <c r="Z138" s="82" t="s">
        <v>845</v>
      </c>
      <c r="AA138" s="79"/>
      <c r="AB138" s="79"/>
      <c r="AC138" s="87" t="s">
        <v>961</v>
      </c>
      <c r="AD138" s="79"/>
      <c r="AE138" s="79" t="b">
        <v>0</v>
      </c>
      <c r="AF138" s="79">
        <v>0</v>
      </c>
      <c r="AG138" s="87" t="s">
        <v>989</v>
      </c>
      <c r="AH138" s="79" t="b">
        <v>0</v>
      </c>
      <c r="AI138" s="79" t="s">
        <v>1000</v>
      </c>
      <c r="AJ138" s="79"/>
      <c r="AK138" s="87" t="s">
        <v>989</v>
      </c>
      <c r="AL138" s="79" t="b">
        <v>0</v>
      </c>
      <c r="AM138" s="79">
        <v>0</v>
      </c>
      <c r="AN138" s="87" t="s">
        <v>989</v>
      </c>
      <c r="AO138" s="79" t="s">
        <v>1014</v>
      </c>
      <c r="AP138" s="79" t="b">
        <v>0</v>
      </c>
      <c r="AQ138" s="87" t="s">
        <v>961</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v>
      </c>
      <c r="BE138" s="78" t="str">
        <f>REPLACE(INDEX(GroupVertices[Group],MATCH(Edges[[#This Row],[Vertex 2]],GroupVertices[Vertex],0)),1,1,"")</f>
        <v>1</v>
      </c>
      <c r="BF138" s="48">
        <v>0</v>
      </c>
      <c r="BG138" s="49">
        <v>0</v>
      </c>
      <c r="BH138" s="48">
        <v>0</v>
      </c>
      <c r="BI138" s="49">
        <v>0</v>
      </c>
      <c r="BJ138" s="48">
        <v>0</v>
      </c>
      <c r="BK138" s="49">
        <v>0</v>
      </c>
      <c r="BL138" s="48">
        <v>14</v>
      </c>
      <c r="BM138" s="49">
        <v>100</v>
      </c>
      <c r="BN138" s="48">
        <v>14</v>
      </c>
    </row>
    <row r="139" spans="1:66" ht="15">
      <c r="A139" s="64" t="s">
        <v>307</v>
      </c>
      <c r="B139" s="64" t="s">
        <v>307</v>
      </c>
      <c r="C139" s="65" t="s">
        <v>2867</v>
      </c>
      <c r="D139" s="66">
        <v>3</v>
      </c>
      <c r="E139" s="67" t="s">
        <v>132</v>
      </c>
      <c r="F139" s="68">
        <v>32</v>
      </c>
      <c r="G139" s="65"/>
      <c r="H139" s="69"/>
      <c r="I139" s="70"/>
      <c r="J139" s="70"/>
      <c r="K139" s="34" t="s">
        <v>65</v>
      </c>
      <c r="L139" s="77">
        <v>139</v>
      </c>
      <c r="M139" s="77"/>
      <c r="N139" s="72"/>
      <c r="O139" s="79" t="s">
        <v>176</v>
      </c>
      <c r="P139" s="81">
        <v>43699.420486111114</v>
      </c>
      <c r="Q139" s="79" t="s">
        <v>403</v>
      </c>
      <c r="R139" s="82" t="s">
        <v>445</v>
      </c>
      <c r="S139" s="79" t="s">
        <v>480</v>
      </c>
      <c r="T139" s="79" t="s">
        <v>514</v>
      </c>
      <c r="U139" s="82" t="s">
        <v>545</v>
      </c>
      <c r="V139" s="82" t="s">
        <v>545</v>
      </c>
      <c r="W139" s="81">
        <v>43699.420486111114</v>
      </c>
      <c r="X139" s="85">
        <v>43699</v>
      </c>
      <c r="Y139" s="87" t="s">
        <v>730</v>
      </c>
      <c r="Z139" s="82" t="s">
        <v>846</v>
      </c>
      <c r="AA139" s="79"/>
      <c r="AB139" s="79"/>
      <c r="AC139" s="87" t="s">
        <v>962</v>
      </c>
      <c r="AD139" s="79"/>
      <c r="AE139" s="79" t="b">
        <v>0</v>
      </c>
      <c r="AF139" s="79">
        <v>0</v>
      </c>
      <c r="AG139" s="87" t="s">
        <v>989</v>
      </c>
      <c r="AH139" s="79" t="b">
        <v>0</v>
      </c>
      <c r="AI139" s="79" t="s">
        <v>1000</v>
      </c>
      <c r="AJ139" s="79"/>
      <c r="AK139" s="87" t="s">
        <v>989</v>
      </c>
      <c r="AL139" s="79" t="b">
        <v>0</v>
      </c>
      <c r="AM139" s="79">
        <v>0</v>
      </c>
      <c r="AN139" s="87" t="s">
        <v>989</v>
      </c>
      <c r="AO139" s="79" t="s">
        <v>1004</v>
      </c>
      <c r="AP139" s="79" t="b">
        <v>0</v>
      </c>
      <c r="AQ139" s="87" t="s">
        <v>962</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v>
      </c>
      <c r="BE139" s="78" t="str">
        <f>REPLACE(INDEX(GroupVertices[Group],MATCH(Edges[[#This Row],[Vertex 2]],GroupVertices[Vertex],0)),1,1,"")</f>
        <v>1</v>
      </c>
      <c r="BF139" s="48">
        <v>2</v>
      </c>
      <c r="BG139" s="49">
        <v>8</v>
      </c>
      <c r="BH139" s="48">
        <v>0</v>
      </c>
      <c r="BI139" s="49">
        <v>0</v>
      </c>
      <c r="BJ139" s="48">
        <v>0</v>
      </c>
      <c r="BK139" s="49">
        <v>0</v>
      </c>
      <c r="BL139" s="48">
        <v>23</v>
      </c>
      <c r="BM139" s="49">
        <v>92</v>
      </c>
      <c r="BN139" s="48">
        <v>25</v>
      </c>
    </row>
    <row r="140" spans="1:66" ht="15">
      <c r="A140" s="64" t="s">
        <v>308</v>
      </c>
      <c r="B140" s="64" t="s">
        <v>311</v>
      </c>
      <c r="C140" s="65" t="s">
        <v>2867</v>
      </c>
      <c r="D140" s="66">
        <v>3</v>
      </c>
      <c r="E140" s="67" t="s">
        <v>132</v>
      </c>
      <c r="F140" s="68">
        <v>32</v>
      </c>
      <c r="G140" s="65"/>
      <c r="H140" s="69"/>
      <c r="I140" s="70"/>
      <c r="J140" s="70"/>
      <c r="K140" s="34" t="s">
        <v>65</v>
      </c>
      <c r="L140" s="77">
        <v>140</v>
      </c>
      <c r="M140" s="77"/>
      <c r="N140" s="72"/>
      <c r="O140" s="79" t="s">
        <v>350</v>
      </c>
      <c r="P140" s="81">
        <v>43699.426099537035</v>
      </c>
      <c r="Q140" s="79" t="s">
        <v>404</v>
      </c>
      <c r="R140" s="79"/>
      <c r="S140" s="79"/>
      <c r="T140" s="79"/>
      <c r="U140" s="79"/>
      <c r="V140" s="82" t="s">
        <v>622</v>
      </c>
      <c r="W140" s="81">
        <v>43699.426099537035</v>
      </c>
      <c r="X140" s="85">
        <v>43699</v>
      </c>
      <c r="Y140" s="87" t="s">
        <v>731</v>
      </c>
      <c r="Z140" s="82" t="s">
        <v>847</v>
      </c>
      <c r="AA140" s="79"/>
      <c r="AB140" s="79"/>
      <c r="AC140" s="87" t="s">
        <v>963</v>
      </c>
      <c r="AD140" s="79"/>
      <c r="AE140" s="79" t="b">
        <v>0</v>
      </c>
      <c r="AF140" s="79">
        <v>0</v>
      </c>
      <c r="AG140" s="87" t="s">
        <v>989</v>
      </c>
      <c r="AH140" s="79" t="b">
        <v>0</v>
      </c>
      <c r="AI140" s="79" t="s">
        <v>1000</v>
      </c>
      <c r="AJ140" s="79"/>
      <c r="AK140" s="87" t="s">
        <v>989</v>
      </c>
      <c r="AL140" s="79" t="b">
        <v>0</v>
      </c>
      <c r="AM140" s="79">
        <v>2</v>
      </c>
      <c r="AN140" s="87" t="s">
        <v>966</v>
      </c>
      <c r="AO140" s="79" t="s">
        <v>1001</v>
      </c>
      <c r="AP140" s="79" t="b">
        <v>0</v>
      </c>
      <c r="AQ140" s="87" t="s">
        <v>966</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13</v>
      </c>
      <c r="BE140" s="78" t="str">
        <f>REPLACE(INDEX(GroupVertices[Group],MATCH(Edges[[#This Row],[Vertex 2]],GroupVertices[Vertex],0)),1,1,"")</f>
        <v>13</v>
      </c>
      <c r="BF140" s="48">
        <v>6</v>
      </c>
      <c r="BG140" s="49">
        <v>20</v>
      </c>
      <c r="BH140" s="48">
        <v>0</v>
      </c>
      <c r="BI140" s="49">
        <v>0</v>
      </c>
      <c r="BJ140" s="48">
        <v>0</v>
      </c>
      <c r="BK140" s="49">
        <v>0</v>
      </c>
      <c r="BL140" s="48">
        <v>24</v>
      </c>
      <c r="BM140" s="49">
        <v>80</v>
      </c>
      <c r="BN140" s="48">
        <v>30</v>
      </c>
    </row>
    <row r="141" spans="1:66" ht="15">
      <c r="A141" s="64" t="s">
        <v>309</v>
      </c>
      <c r="B141" s="64" t="s">
        <v>347</v>
      </c>
      <c r="C141" s="65" t="s">
        <v>2867</v>
      </c>
      <c r="D141" s="66">
        <v>3</v>
      </c>
      <c r="E141" s="67" t="s">
        <v>132</v>
      </c>
      <c r="F141" s="68">
        <v>32</v>
      </c>
      <c r="G141" s="65"/>
      <c r="H141" s="69"/>
      <c r="I141" s="70"/>
      <c r="J141" s="70"/>
      <c r="K141" s="34" t="s">
        <v>65</v>
      </c>
      <c r="L141" s="77">
        <v>141</v>
      </c>
      <c r="M141" s="77"/>
      <c r="N141" s="72"/>
      <c r="O141" s="79" t="s">
        <v>351</v>
      </c>
      <c r="P141" s="81">
        <v>43699.483877314815</v>
      </c>
      <c r="Q141" s="79" t="s">
        <v>405</v>
      </c>
      <c r="R141" s="79"/>
      <c r="S141" s="79"/>
      <c r="T141" s="79"/>
      <c r="U141" s="79"/>
      <c r="V141" s="82" t="s">
        <v>623</v>
      </c>
      <c r="W141" s="81">
        <v>43699.483877314815</v>
      </c>
      <c r="X141" s="85">
        <v>43699</v>
      </c>
      <c r="Y141" s="87" t="s">
        <v>732</v>
      </c>
      <c r="Z141" s="82" t="s">
        <v>848</v>
      </c>
      <c r="AA141" s="79"/>
      <c r="AB141" s="79"/>
      <c r="AC141" s="87" t="s">
        <v>964</v>
      </c>
      <c r="AD141" s="87" t="s">
        <v>988</v>
      </c>
      <c r="AE141" s="79" t="b">
        <v>0</v>
      </c>
      <c r="AF141" s="79">
        <v>1</v>
      </c>
      <c r="AG141" s="87" t="s">
        <v>999</v>
      </c>
      <c r="AH141" s="79" t="b">
        <v>0</v>
      </c>
      <c r="AI141" s="79" t="s">
        <v>1000</v>
      </c>
      <c r="AJ141" s="79"/>
      <c r="AK141" s="87" t="s">
        <v>989</v>
      </c>
      <c r="AL141" s="79" t="b">
        <v>0</v>
      </c>
      <c r="AM141" s="79">
        <v>0</v>
      </c>
      <c r="AN141" s="87" t="s">
        <v>989</v>
      </c>
      <c r="AO141" s="79" t="s">
        <v>1005</v>
      </c>
      <c r="AP141" s="79" t="b">
        <v>0</v>
      </c>
      <c r="AQ141" s="87" t="s">
        <v>988</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14</v>
      </c>
      <c r="BE141" s="78" t="str">
        <f>REPLACE(INDEX(GroupVertices[Group],MATCH(Edges[[#This Row],[Vertex 2]],GroupVertices[Vertex],0)),1,1,"")</f>
        <v>14</v>
      </c>
      <c r="BF141" s="48"/>
      <c r="BG141" s="49"/>
      <c r="BH141" s="48"/>
      <c r="BI141" s="49"/>
      <c r="BJ141" s="48"/>
      <c r="BK141" s="49"/>
      <c r="BL141" s="48"/>
      <c r="BM141" s="49"/>
      <c r="BN141" s="48"/>
    </row>
    <row r="142" spans="1:66" ht="15">
      <c r="A142" s="64" t="s">
        <v>309</v>
      </c>
      <c r="B142" s="64" t="s">
        <v>348</v>
      </c>
      <c r="C142" s="65" t="s">
        <v>2867</v>
      </c>
      <c r="D142" s="66">
        <v>3</v>
      </c>
      <c r="E142" s="67" t="s">
        <v>132</v>
      </c>
      <c r="F142" s="68">
        <v>32</v>
      </c>
      <c r="G142" s="65"/>
      <c r="H142" s="69"/>
      <c r="I142" s="70"/>
      <c r="J142" s="70"/>
      <c r="K142" s="34" t="s">
        <v>65</v>
      </c>
      <c r="L142" s="77">
        <v>142</v>
      </c>
      <c r="M142" s="77"/>
      <c r="N142" s="72"/>
      <c r="O142" s="79" t="s">
        <v>352</v>
      </c>
      <c r="P142" s="81">
        <v>43699.483877314815</v>
      </c>
      <c r="Q142" s="79" t="s">
        <v>405</v>
      </c>
      <c r="R142" s="79"/>
      <c r="S142" s="79"/>
      <c r="T142" s="79"/>
      <c r="U142" s="79"/>
      <c r="V142" s="82" t="s">
        <v>623</v>
      </c>
      <c r="W142" s="81">
        <v>43699.483877314815</v>
      </c>
      <c r="X142" s="85">
        <v>43699</v>
      </c>
      <c r="Y142" s="87" t="s">
        <v>732</v>
      </c>
      <c r="Z142" s="82" t="s">
        <v>848</v>
      </c>
      <c r="AA142" s="79"/>
      <c r="AB142" s="79"/>
      <c r="AC142" s="87" t="s">
        <v>964</v>
      </c>
      <c r="AD142" s="87" t="s">
        <v>988</v>
      </c>
      <c r="AE142" s="79" t="b">
        <v>0</v>
      </c>
      <c r="AF142" s="79">
        <v>1</v>
      </c>
      <c r="AG142" s="87" t="s">
        <v>999</v>
      </c>
      <c r="AH142" s="79" t="b">
        <v>0</v>
      </c>
      <c r="AI142" s="79" t="s">
        <v>1000</v>
      </c>
      <c r="AJ142" s="79"/>
      <c r="AK142" s="87" t="s">
        <v>989</v>
      </c>
      <c r="AL142" s="79" t="b">
        <v>0</v>
      </c>
      <c r="AM142" s="79">
        <v>0</v>
      </c>
      <c r="AN142" s="87" t="s">
        <v>989</v>
      </c>
      <c r="AO142" s="79" t="s">
        <v>1005</v>
      </c>
      <c r="AP142" s="79" t="b">
        <v>0</v>
      </c>
      <c r="AQ142" s="87" t="s">
        <v>988</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14</v>
      </c>
      <c r="BE142" s="78" t="str">
        <f>REPLACE(INDEX(GroupVertices[Group],MATCH(Edges[[#This Row],[Vertex 2]],GroupVertices[Vertex],0)),1,1,"")</f>
        <v>14</v>
      </c>
      <c r="BF142" s="48">
        <v>0</v>
      </c>
      <c r="BG142" s="49">
        <v>0</v>
      </c>
      <c r="BH142" s="48">
        <v>1</v>
      </c>
      <c r="BI142" s="49">
        <v>2.127659574468085</v>
      </c>
      <c r="BJ142" s="48">
        <v>0</v>
      </c>
      <c r="BK142" s="49">
        <v>0</v>
      </c>
      <c r="BL142" s="48">
        <v>46</v>
      </c>
      <c r="BM142" s="49">
        <v>97.87234042553192</v>
      </c>
      <c r="BN142" s="48">
        <v>47</v>
      </c>
    </row>
    <row r="143" spans="1:66" ht="15">
      <c r="A143" s="64" t="s">
        <v>310</v>
      </c>
      <c r="B143" s="64" t="s">
        <v>310</v>
      </c>
      <c r="C143" s="65" t="s">
        <v>2867</v>
      </c>
      <c r="D143" s="66">
        <v>3</v>
      </c>
      <c r="E143" s="67" t="s">
        <v>132</v>
      </c>
      <c r="F143" s="68">
        <v>32</v>
      </c>
      <c r="G143" s="65"/>
      <c r="H143" s="69"/>
      <c r="I143" s="70"/>
      <c r="J143" s="70"/>
      <c r="K143" s="34" t="s">
        <v>65</v>
      </c>
      <c r="L143" s="77">
        <v>143</v>
      </c>
      <c r="M143" s="77"/>
      <c r="N143" s="72"/>
      <c r="O143" s="79" t="s">
        <v>176</v>
      </c>
      <c r="P143" s="81">
        <v>43699.517476851855</v>
      </c>
      <c r="Q143" s="79" t="s">
        <v>406</v>
      </c>
      <c r="R143" s="79"/>
      <c r="S143" s="79"/>
      <c r="T143" s="79" t="s">
        <v>515</v>
      </c>
      <c r="U143" s="79"/>
      <c r="V143" s="82" t="s">
        <v>624</v>
      </c>
      <c r="W143" s="81">
        <v>43699.517476851855</v>
      </c>
      <c r="X143" s="85">
        <v>43699</v>
      </c>
      <c r="Y143" s="87" t="s">
        <v>733</v>
      </c>
      <c r="Z143" s="82" t="s">
        <v>849</v>
      </c>
      <c r="AA143" s="79"/>
      <c r="AB143" s="79"/>
      <c r="AC143" s="87" t="s">
        <v>965</v>
      </c>
      <c r="AD143" s="79"/>
      <c r="AE143" s="79" t="b">
        <v>0</v>
      </c>
      <c r="AF143" s="79">
        <v>0</v>
      </c>
      <c r="AG143" s="87" t="s">
        <v>989</v>
      </c>
      <c r="AH143" s="79" t="b">
        <v>0</v>
      </c>
      <c r="AI143" s="79" t="s">
        <v>1000</v>
      </c>
      <c r="AJ143" s="79"/>
      <c r="AK143" s="87" t="s">
        <v>989</v>
      </c>
      <c r="AL143" s="79" t="b">
        <v>0</v>
      </c>
      <c r="AM143" s="79">
        <v>0</v>
      </c>
      <c r="AN143" s="87" t="s">
        <v>989</v>
      </c>
      <c r="AO143" s="79" t="s">
        <v>1004</v>
      </c>
      <c r="AP143" s="79" t="b">
        <v>0</v>
      </c>
      <c r="AQ143" s="87" t="s">
        <v>965</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v>
      </c>
      <c r="BE143" s="78" t="str">
        <f>REPLACE(INDEX(GroupVertices[Group],MATCH(Edges[[#This Row],[Vertex 2]],GroupVertices[Vertex],0)),1,1,"")</f>
        <v>1</v>
      </c>
      <c r="BF143" s="48">
        <v>1</v>
      </c>
      <c r="BG143" s="49">
        <v>2.857142857142857</v>
      </c>
      <c r="BH143" s="48">
        <v>0</v>
      </c>
      <c r="BI143" s="49">
        <v>0</v>
      </c>
      <c r="BJ143" s="48">
        <v>0</v>
      </c>
      <c r="BK143" s="49">
        <v>0</v>
      </c>
      <c r="BL143" s="48">
        <v>34</v>
      </c>
      <c r="BM143" s="49">
        <v>97.14285714285714</v>
      </c>
      <c r="BN143" s="48">
        <v>35</v>
      </c>
    </row>
    <row r="144" spans="1:66" ht="15">
      <c r="A144" s="64" t="s">
        <v>311</v>
      </c>
      <c r="B144" s="64" t="s">
        <v>311</v>
      </c>
      <c r="C144" s="65" t="s">
        <v>2867</v>
      </c>
      <c r="D144" s="66">
        <v>3</v>
      </c>
      <c r="E144" s="67" t="s">
        <v>132</v>
      </c>
      <c r="F144" s="68">
        <v>32</v>
      </c>
      <c r="G144" s="65"/>
      <c r="H144" s="69"/>
      <c r="I144" s="70"/>
      <c r="J144" s="70"/>
      <c r="K144" s="34" t="s">
        <v>65</v>
      </c>
      <c r="L144" s="77">
        <v>144</v>
      </c>
      <c r="M144" s="77"/>
      <c r="N144" s="72"/>
      <c r="O144" s="79" t="s">
        <v>176</v>
      </c>
      <c r="P144" s="81">
        <v>43699.41674768519</v>
      </c>
      <c r="Q144" s="79" t="s">
        <v>404</v>
      </c>
      <c r="R144" s="82" t="s">
        <v>446</v>
      </c>
      <c r="S144" s="79" t="s">
        <v>481</v>
      </c>
      <c r="T144" s="79"/>
      <c r="U144" s="82" t="s">
        <v>546</v>
      </c>
      <c r="V144" s="82" t="s">
        <v>546</v>
      </c>
      <c r="W144" s="81">
        <v>43699.41674768519</v>
      </c>
      <c r="X144" s="85">
        <v>43699</v>
      </c>
      <c r="Y144" s="87" t="s">
        <v>734</v>
      </c>
      <c r="Z144" s="82" t="s">
        <v>850</v>
      </c>
      <c r="AA144" s="79"/>
      <c r="AB144" s="79"/>
      <c r="AC144" s="87" t="s">
        <v>966</v>
      </c>
      <c r="AD144" s="79"/>
      <c r="AE144" s="79" t="b">
        <v>0</v>
      </c>
      <c r="AF144" s="79">
        <v>21</v>
      </c>
      <c r="AG144" s="87" t="s">
        <v>989</v>
      </c>
      <c r="AH144" s="79" t="b">
        <v>0</v>
      </c>
      <c r="AI144" s="79" t="s">
        <v>1000</v>
      </c>
      <c r="AJ144" s="79"/>
      <c r="AK144" s="87" t="s">
        <v>989</v>
      </c>
      <c r="AL144" s="79" t="b">
        <v>0</v>
      </c>
      <c r="AM144" s="79">
        <v>2</v>
      </c>
      <c r="AN144" s="87" t="s">
        <v>989</v>
      </c>
      <c r="AO144" s="79" t="s">
        <v>1019</v>
      </c>
      <c r="AP144" s="79" t="b">
        <v>0</v>
      </c>
      <c r="AQ144" s="87" t="s">
        <v>966</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13</v>
      </c>
      <c r="BE144" s="78" t="str">
        <f>REPLACE(INDEX(GroupVertices[Group],MATCH(Edges[[#This Row],[Vertex 2]],GroupVertices[Vertex],0)),1,1,"")</f>
        <v>13</v>
      </c>
      <c r="BF144" s="48">
        <v>6</v>
      </c>
      <c r="BG144" s="49">
        <v>20</v>
      </c>
      <c r="BH144" s="48">
        <v>0</v>
      </c>
      <c r="BI144" s="49">
        <v>0</v>
      </c>
      <c r="BJ144" s="48">
        <v>0</v>
      </c>
      <c r="BK144" s="49">
        <v>0</v>
      </c>
      <c r="BL144" s="48">
        <v>24</v>
      </c>
      <c r="BM144" s="49">
        <v>80</v>
      </c>
      <c r="BN144" s="48">
        <v>30</v>
      </c>
    </row>
    <row r="145" spans="1:66" ht="15">
      <c r="A145" s="64" t="s">
        <v>312</v>
      </c>
      <c r="B145" s="64" t="s">
        <v>311</v>
      </c>
      <c r="C145" s="65" t="s">
        <v>2867</v>
      </c>
      <c r="D145" s="66">
        <v>3</v>
      </c>
      <c r="E145" s="67" t="s">
        <v>132</v>
      </c>
      <c r="F145" s="68">
        <v>32</v>
      </c>
      <c r="G145" s="65"/>
      <c r="H145" s="69"/>
      <c r="I145" s="70"/>
      <c r="J145" s="70"/>
      <c r="K145" s="34" t="s">
        <v>65</v>
      </c>
      <c r="L145" s="77">
        <v>145</v>
      </c>
      <c r="M145" s="77"/>
      <c r="N145" s="72"/>
      <c r="O145" s="79" t="s">
        <v>350</v>
      </c>
      <c r="P145" s="81">
        <v>43699.56943287037</v>
      </c>
      <c r="Q145" s="79" t="s">
        <v>404</v>
      </c>
      <c r="R145" s="79"/>
      <c r="S145" s="79"/>
      <c r="T145" s="79"/>
      <c r="U145" s="79"/>
      <c r="V145" s="82" t="s">
        <v>625</v>
      </c>
      <c r="W145" s="81">
        <v>43699.56943287037</v>
      </c>
      <c r="X145" s="85">
        <v>43699</v>
      </c>
      <c r="Y145" s="87" t="s">
        <v>735</v>
      </c>
      <c r="Z145" s="82" t="s">
        <v>851</v>
      </c>
      <c r="AA145" s="79"/>
      <c r="AB145" s="79"/>
      <c r="AC145" s="87" t="s">
        <v>967</v>
      </c>
      <c r="AD145" s="79"/>
      <c r="AE145" s="79" t="b">
        <v>0</v>
      </c>
      <c r="AF145" s="79">
        <v>0</v>
      </c>
      <c r="AG145" s="87" t="s">
        <v>989</v>
      </c>
      <c r="AH145" s="79" t="b">
        <v>0</v>
      </c>
      <c r="AI145" s="79" t="s">
        <v>1000</v>
      </c>
      <c r="AJ145" s="79"/>
      <c r="AK145" s="87" t="s">
        <v>989</v>
      </c>
      <c r="AL145" s="79" t="b">
        <v>0</v>
      </c>
      <c r="AM145" s="79">
        <v>2</v>
      </c>
      <c r="AN145" s="87" t="s">
        <v>966</v>
      </c>
      <c r="AO145" s="79" t="s">
        <v>1001</v>
      </c>
      <c r="AP145" s="79" t="b">
        <v>0</v>
      </c>
      <c r="AQ145" s="87" t="s">
        <v>966</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13</v>
      </c>
      <c r="BE145" s="78" t="str">
        <f>REPLACE(INDEX(GroupVertices[Group],MATCH(Edges[[#This Row],[Vertex 2]],GroupVertices[Vertex],0)),1,1,"")</f>
        <v>13</v>
      </c>
      <c r="BF145" s="48">
        <v>6</v>
      </c>
      <c r="BG145" s="49">
        <v>20</v>
      </c>
      <c r="BH145" s="48">
        <v>0</v>
      </c>
      <c r="BI145" s="49">
        <v>0</v>
      </c>
      <c r="BJ145" s="48">
        <v>0</v>
      </c>
      <c r="BK145" s="49">
        <v>0</v>
      </c>
      <c r="BL145" s="48">
        <v>24</v>
      </c>
      <c r="BM145" s="49">
        <v>80</v>
      </c>
      <c r="BN145" s="48">
        <v>30</v>
      </c>
    </row>
    <row r="146" spans="1:66" ht="15">
      <c r="A146" s="64" t="s">
        <v>313</v>
      </c>
      <c r="B146" s="64" t="s">
        <v>349</v>
      </c>
      <c r="C146" s="65" t="s">
        <v>2867</v>
      </c>
      <c r="D146" s="66">
        <v>3</v>
      </c>
      <c r="E146" s="67" t="s">
        <v>132</v>
      </c>
      <c r="F146" s="68">
        <v>32</v>
      </c>
      <c r="G146" s="65"/>
      <c r="H146" s="69"/>
      <c r="I146" s="70"/>
      <c r="J146" s="70"/>
      <c r="K146" s="34" t="s">
        <v>65</v>
      </c>
      <c r="L146" s="77">
        <v>146</v>
      </c>
      <c r="M146" s="77"/>
      <c r="N146" s="72"/>
      <c r="O146" s="79" t="s">
        <v>351</v>
      </c>
      <c r="P146" s="81">
        <v>43699.61981481482</v>
      </c>
      <c r="Q146" s="79" t="s">
        <v>407</v>
      </c>
      <c r="R146" s="82" t="s">
        <v>447</v>
      </c>
      <c r="S146" s="79" t="s">
        <v>482</v>
      </c>
      <c r="T146" s="79"/>
      <c r="U146" s="82" t="s">
        <v>547</v>
      </c>
      <c r="V146" s="82" t="s">
        <v>547</v>
      </c>
      <c r="W146" s="81">
        <v>43699.61981481482</v>
      </c>
      <c r="X146" s="85">
        <v>43699</v>
      </c>
      <c r="Y146" s="87" t="s">
        <v>736</v>
      </c>
      <c r="Z146" s="82" t="s">
        <v>852</v>
      </c>
      <c r="AA146" s="79"/>
      <c r="AB146" s="79"/>
      <c r="AC146" s="87" t="s">
        <v>968</v>
      </c>
      <c r="AD146" s="79"/>
      <c r="AE146" s="79" t="b">
        <v>0</v>
      </c>
      <c r="AF146" s="79">
        <v>0</v>
      </c>
      <c r="AG146" s="87" t="s">
        <v>989</v>
      </c>
      <c r="AH146" s="79" t="b">
        <v>0</v>
      </c>
      <c r="AI146" s="79" t="s">
        <v>1000</v>
      </c>
      <c r="AJ146" s="79"/>
      <c r="AK146" s="87" t="s">
        <v>989</v>
      </c>
      <c r="AL146" s="79" t="b">
        <v>0</v>
      </c>
      <c r="AM146" s="79">
        <v>0</v>
      </c>
      <c r="AN146" s="87" t="s">
        <v>989</v>
      </c>
      <c r="AO146" s="79" t="s">
        <v>1005</v>
      </c>
      <c r="AP146" s="79" t="b">
        <v>0</v>
      </c>
      <c r="AQ146" s="87" t="s">
        <v>968</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22</v>
      </c>
      <c r="BE146" s="78" t="str">
        <f>REPLACE(INDEX(GroupVertices[Group],MATCH(Edges[[#This Row],[Vertex 2]],GroupVertices[Vertex],0)),1,1,"")</f>
        <v>22</v>
      </c>
      <c r="BF146" s="48">
        <v>3</v>
      </c>
      <c r="BG146" s="49">
        <v>9.67741935483871</v>
      </c>
      <c r="BH146" s="48">
        <v>0</v>
      </c>
      <c r="BI146" s="49">
        <v>0</v>
      </c>
      <c r="BJ146" s="48">
        <v>0</v>
      </c>
      <c r="BK146" s="49">
        <v>0</v>
      </c>
      <c r="BL146" s="48">
        <v>28</v>
      </c>
      <c r="BM146" s="49">
        <v>90.3225806451613</v>
      </c>
      <c r="BN146" s="48">
        <v>31</v>
      </c>
    </row>
    <row r="147" spans="1:66" ht="15">
      <c r="A147" s="64" t="s">
        <v>314</v>
      </c>
      <c r="B147" s="64" t="s">
        <v>314</v>
      </c>
      <c r="C147" s="65" t="s">
        <v>2867</v>
      </c>
      <c r="D147" s="66">
        <v>3</v>
      </c>
      <c r="E147" s="67" t="s">
        <v>132</v>
      </c>
      <c r="F147" s="68">
        <v>32</v>
      </c>
      <c r="G147" s="65"/>
      <c r="H147" s="69"/>
      <c r="I147" s="70"/>
      <c r="J147" s="70"/>
      <c r="K147" s="34" t="s">
        <v>65</v>
      </c>
      <c r="L147" s="77">
        <v>147</v>
      </c>
      <c r="M147" s="77"/>
      <c r="N147" s="72"/>
      <c r="O147" s="79" t="s">
        <v>176</v>
      </c>
      <c r="P147" s="81">
        <v>43699.64916666667</v>
      </c>
      <c r="Q147" s="79" t="s">
        <v>408</v>
      </c>
      <c r="R147" s="82" t="s">
        <v>448</v>
      </c>
      <c r="S147" s="79" t="s">
        <v>483</v>
      </c>
      <c r="T147" s="79"/>
      <c r="U147" s="79"/>
      <c r="V147" s="82" t="s">
        <v>626</v>
      </c>
      <c r="W147" s="81">
        <v>43699.64916666667</v>
      </c>
      <c r="X147" s="85">
        <v>43699</v>
      </c>
      <c r="Y147" s="87" t="s">
        <v>737</v>
      </c>
      <c r="Z147" s="82" t="s">
        <v>853</v>
      </c>
      <c r="AA147" s="79"/>
      <c r="AB147" s="79"/>
      <c r="AC147" s="87" t="s">
        <v>969</v>
      </c>
      <c r="AD147" s="79"/>
      <c r="AE147" s="79" t="b">
        <v>0</v>
      </c>
      <c r="AF147" s="79">
        <v>0</v>
      </c>
      <c r="AG147" s="87" t="s">
        <v>989</v>
      </c>
      <c r="AH147" s="79" t="b">
        <v>0</v>
      </c>
      <c r="AI147" s="79" t="s">
        <v>1000</v>
      </c>
      <c r="AJ147" s="79"/>
      <c r="AK147" s="87" t="s">
        <v>989</v>
      </c>
      <c r="AL147" s="79" t="b">
        <v>0</v>
      </c>
      <c r="AM147" s="79">
        <v>0</v>
      </c>
      <c r="AN147" s="87" t="s">
        <v>989</v>
      </c>
      <c r="AO147" s="79" t="s">
        <v>1020</v>
      </c>
      <c r="AP147" s="79" t="b">
        <v>0</v>
      </c>
      <c r="AQ147" s="87" t="s">
        <v>969</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v>
      </c>
      <c r="BE147" s="78" t="str">
        <f>REPLACE(INDEX(GroupVertices[Group],MATCH(Edges[[#This Row],[Vertex 2]],GroupVertices[Vertex],0)),1,1,"")</f>
        <v>1</v>
      </c>
      <c r="BF147" s="48">
        <v>0</v>
      </c>
      <c r="BG147" s="49">
        <v>0</v>
      </c>
      <c r="BH147" s="48">
        <v>0</v>
      </c>
      <c r="BI147" s="49">
        <v>0</v>
      </c>
      <c r="BJ147" s="48">
        <v>0</v>
      </c>
      <c r="BK147" s="49">
        <v>0</v>
      </c>
      <c r="BL147" s="48">
        <v>35</v>
      </c>
      <c r="BM147" s="49">
        <v>100</v>
      </c>
      <c r="BN147" s="48">
        <v>35</v>
      </c>
    </row>
    <row r="148" spans="1:66" ht="15">
      <c r="A148" s="64" t="s">
        <v>315</v>
      </c>
      <c r="B148" s="64" t="s">
        <v>315</v>
      </c>
      <c r="C148" s="65" t="s">
        <v>2867</v>
      </c>
      <c r="D148" s="66">
        <v>3</v>
      </c>
      <c r="E148" s="67" t="s">
        <v>132</v>
      </c>
      <c r="F148" s="68">
        <v>32</v>
      </c>
      <c r="G148" s="65"/>
      <c r="H148" s="69"/>
      <c r="I148" s="70"/>
      <c r="J148" s="70"/>
      <c r="K148" s="34" t="s">
        <v>65</v>
      </c>
      <c r="L148" s="77">
        <v>148</v>
      </c>
      <c r="M148" s="77"/>
      <c r="N148" s="72"/>
      <c r="O148" s="79" t="s">
        <v>176</v>
      </c>
      <c r="P148" s="81">
        <v>43690.56491898148</v>
      </c>
      <c r="Q148" s="79" t="s">
        <v>409</v>
      </c>
      <c r="R148" s="82" t="s">
        <v>449</v>
      </c>
      <c r="S148" s="79" t="s">
        <v>484</v>
      </c>
      <c r="T148" s="79" t="s">
        <v>516</v>
      </c>
      <c r="U148" s="79"/>
      <c r="V148" s="82" t="s">
        <v>627</v>
      </c>
      <c r="W148" s="81">
        <v>43690.56491898148</v>
      </c>
      <c r="X148" s="85">
        <v>43690</v>
      </c>
      <c r="Y148" s="87" t="s">
        <v>738</v>
      </c>
      <c r="Z148" s="82" t="s">
        <v>854</v>
      </c>
      <c r="AA148" s="79"/>
      <c r="AB148" s="79"/>
      <c r="AC148" s="87" t="s">
        <v>970</v>
      </c>
      <c r="AD148" s="79"/>
      <c r="AE148" s="79" t="b">
        <v>0</v>
      </c>
      <c r="AF148" s="79">
        <v>2</v>
      </c>
      <c r="AG148" s="87" t="s">
        <v>989</v>
      </c>
      <c r="AH148" s="79" t="b">
        <v>0</v>
      </c>
      <c r="AI148" s="79" t="s">
        <v>1000</v>
      </c>
      <c r="AJ148" s="79"/>
      <c r="AK148" s="87" t="s">
        <v>989</v>
      </c>
      <c r="AL148" s="79" t="b">
        <v>0</v>
      </c>
      <c r="AM148" s="79">
        <v>3</v>
      </c>
      <c r="AN148" s="87" t="s">
        <v>989</v>
      </c>
      <c r="AO148" s="79" t="s">
        <v>1021</v>
      </c>
      <c r="AP148" s="79" t="b">
        <v>0</v>
      </c>
      <c r="AQ148" s="87" t="s">
        <v>970</v>
      </c>
      <c r="AR148" s="79" t="s">
        <v>350</v>
      </c>
      <c r="AS148" s="79">
        <v>0</v>
      </c>
      <c r="AT148" s="79">
        <v>0</v>
      </c>
      <c r="AU148" s="79"/>
      <c r="AV148" s="79"/>
      <c r="AW148" s="79"/>
      <c r="AX148" s="79"/>
      <c r="AY148" s="79"/>
      <c r="AZ148" s="79"/>
      <c r="BA148" s="79"/>
      <c r="BB148" s="79"/>
      <c r="BC148">
        <v>1</v>
      </c>
      <c r="BD148" s="78" t="str">
        <f>REPLACE(INDEX(GroupVertices[Group],MATCH(Edges[[#This Row],[Vertex 1]],GroupVertices[Vertex],0)),1,1,"")</f>
        <v>6</v>
      </c>
      <c r="BE148" s="78" t="str">
        <f>REPLACE(INDEX(GroupVertices[Group],MATCH(Edges[[#This Row],[Vertex 2]],GroupVertices[Vertex],0)),1,1,"")</f>
        <v>6</v>
      </c>
      <c r="BF148" s="48">
        <v>0</v>
      </c>
      <c r="BG148" s="49">
        <v>0</v>
      </c>
      <c r="BH148" s="48">
        <v>2</v>
      </c>
      <c r="BI148" s="49">
        <v>6.451612903225806</v>
      </c>
      <c r="BJ148" s="48">
        <v>0</v>
      </c>
      <c r="BK148" s="49">
        <v>0</v>
      </c>
      <c r="BL148" s="48">
        <v>29</v>
      </c>
      <c r="BM148" s="49">
        <v>93.54838709677419</v>
      </c>
      <c r="BN148" s="48">
        <v>31</v>
      </c>
    </row>
    <row r="149" spans="1:66" ht="15">
      <c r="A149" s="64" t="s">
        <v>316</v>
      </c>
      <c r="B149" s="64" t="s">
        <v>315</v>
      </c>
      <c r="C149" s="65" t="s">
        <v>2867</v>
      </c>
      <c r="D149" s="66">
        <v>3</v>
      </c>
      <c r="E149" s="67" t="s">
        <v>132</v>
      </c>
      <c r="F149" s="68">
        <v>32</v>
      </c>
      <c r="G149" s="65"/>
      <c r="H149" s="69"/>
      <c r="I149" s="70"/>
      <c r="J149" s="70"/>
      <c r="K149" s="34" t="s">
        <v>65</v>
      </c>
      <c r="L149" s="77">
        <v>149</v>
      </c>
      <c r="M149" s="77"/>
      <c r="N149" s="72"/>
      <c r="O149" s="79" t="s">
        <v>350</v>
      </c>
      <c r="P149" s="81">
        <v>43691.15954861111</v>
      </c>
      <c r="Q149" s="79" t="s">
        <v>409</v>
      </c>
      <c r="R149" s="79"/>
      <c r="S149" s="79"/>
      <c r="T149" s="79"/>
      <c r="U149" s="79"/>
      <c r="V149" s="82" t="s">
        <v>628</v>
      </c>
      <c r="W149" s="81">
        <v>43691.15954861111</v>
      </c>
      <c r="X149" s="85">
        <v>43691</v>
      </c>
      <c r="Y149" s="87" t="s">
        <v>739</v>
      </c>
      <c r="Z149" s="82" t="s">
        <v>855</v>
      </c>
      <c r="AA149" s="79"/>
      <c r="AB149" s="79"/>
      <c r="AC149" s="87" t="s">
        <v>971</v>
      </c>
      <c r="AD149" s="79"/>
      <c r="AE149" s="79" t="b">
        <v>0</v>
      </c>
      <c r="AF149" s="79">
        <v>0</v>
      </c>
      <c r="AG149" s="87" t="s">
        <v>989</v>
      </c>
      <c r="AH149" s="79" t="b">
        <v>0</v>
      </c>
      <c r="AI149" s="79" t="s">
        <v>1000</v>
      </c>
      <c r="AJ149" s="79"/>
      <c r="AK149" s="87" t="s">
        <v>989</v>
      </c>
      <c r="AL149" s="79" t="b">
        <v>0</v>
      </c>
      <c r="AM149" s="79">
        <v>3</v>
      </c>
      <c r="AN149" s="87" t="s">
        <v>970</v>
      </c>
      <c r="AO149" s="79" t="s">
        <v>1005</v>
      </c>
      <c r="AP149" s="79" t="b">
        <v>0</v>
      </c>
      <c r="AQ149" s="87" t="s">
        <v>970</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6</v>
      </c>
      <c r="BE149" s="78" t="str">
        <f>REPLACE(INDEX(GroupVertices[Group],MATCH(Edges[[#This Row],[Vertex 2]],GroupVertices[Vertex],0)),1,1,"")</f>
        <v>6</v>
      </c>
      <c r="BF149" s="48">
        <v>0</v>
      </c>
      <c r="BG149" s="49">
        <v>0</v>
      </c>
      <c r="BH149" s="48">
        <v>2</v>
      </c>
      <c r="BI149" s="49">
        <v>6.451612903225806</v>
      </c>
      <c r="BJ149" s="48">
        <v>0</v>
      </c>
      <c r="BK149" s="49">
        <v>0</v>
      </c>
      <c r="BL149" s="48">
        <v>29</v>
      </c>
      <c r="BM149" s="49">
        <v>93.54838709677419</v>
      </c>
      <c r="BN149" s="48">
        <v>31</v>
      </c>
    </row>
    <row r="150" spans="1:66" ht="15">
      <c r="A150" s="64" t="s">
        <v>317</v>
      </c>
      <c r="B150" s="64" t="s">
        <v>318</v>
      </c>
      <c r="C150" s="65" t="s">
        <v>2867</v>
      </c>
      <c r="D150" s="66">
        <v>3</v>
      </c>
      <c r="E150" s="67" t="s">
        <v>132</v>
      </c>
      <c r="F150" s="68">
        <v>32</v>
      </c>
      <c r="G150" s="65"/>
      <c r="H150" s="69"/>
      <c r="I150" s="70"/>
      <c r="J150" s="70"/>
      <c r="K150" s="34" t="s">
        <v>66</v>
      </c>
      <c r="L150" s="77">
        <v>150</v>
      </c>
      <c r="M150" s="77"/>
      <c r="N150" s="72"/>
      <c r="O150" s="79" t="s">
        <v>351</v>
      </c>
      <c r="P150" s="81">
        <v>43699.506273148145</v>
      </c>
      <c r="Q150" s="79" t="s">
        <v>410</v>
      </c>
      <c r="R150" s="82" t="s">
        <v>422</v>
      </c>
      <c r="S150" s="79" t="s">
        <v>460</v>
      </c>
      <c r="T150" s="79" t="s">
        <v>517</v>
      </c>
      <c r="U150" s="82" t="s">
        <v>548</v>
      </c>
      <c r="V150" s="82" t="s">
        <v>548</v>
      </c>
      <c r="W150" s="81">
        <v>43699.506273148145</v>
      </c>
      <c r="X150" s="85">
        <v>43699</v>
      </c>
      <c r="Y150" s="87" t="s">
        <v>740</v>
      </c>
      <c r="Z150" s="82" t="s">
        <v>856</v>
      </c>
      <c r="AA150" s="79"/>
      <c r="AB150" s="79"/>
      <c r="AC150" s="87" t="s">
        <v>972</v>
      </c>
      <c r="AD150" s="79"/>
      <c r="AE150" s="79" t="b">
        <v>0</v>
      </c>
      <c r="AF150" s="79">
        <v>1</v>
      </c>
      <c r="AG150" s="87" t="s">
        <v>989</v>
      </c>
      <c r="AH150" s="79" t="b">
        <v>0</v>
      </c>
      <c r="AI150" s="79" t="s">
        <v>1000</v>
      </c>
      <c r="AJ150" s="79"/>
      <c r="AK150" s="87" t="s">
        <v>989</v>
      </c>
      <c r="AL150" s="79" t="b">
        <v>0</v>
      </c>
      <c r="AM150" s="79">
        <v>2</v>
      </c>
      <c r="AN150" s="87" t="s">
        <v>989</v>
      </c>
      <c r="AO150" s="79" t="s">
        <v>1012</v>
      </c>
      <c r="AP150" s="79" t="b">
        <v>0</v>
      </c>
      <c r="AQ150" s="87" t="s">
        <v>972</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6</v>
      </c>
      <c r="BE150" s="78" t="str">
        <f>REPLACE(INDEX(GroupVertices[Group],MATCH(Edges[[#This Row],[Vertex 2]],GroupVertices[Vertex],0)),1,1,"")</f>
        <v>6</v>
      </c>
      <c r="BF150" s="48">
        <v>0</v>
      </c>
      <c r="BG150" s="49">
        <v>0</v>
      </c>
      <c r="BH150" s="48">
        <v>1</v>
      </c>
      <c r="BI150" s="49">
        <v>4.3478260869565215</v>
      </c>
      <c r="BJ150" s="48">
        <v>0</v>
      </c>
      <c r="BK150" s="49">
        <v>0</v>
      </c>
      <c r="BL150" s="48">
        <v>22</v>
      </c>
      <c r="BM150" s="49">
        <v>95.65217391304348</v>
      </c>
      <c r="BN150" s="48">
        <v>23</v>
      </c>
    </row>
    <row r="151" spans="1:66" ht="15">
      <c r="A151" s="64" t="s">
        <v>318</v>
      </c>
      <c r="B151" s="64" t="s">
        <v>317</v>
      </c>
      <c r="C151" s="65" t="s">
        <v>2867</v>
      </c>
      <c r="D151" s="66">
        <v>3</v>
      </c>
      <c r="E151" s="67" t="s">
        <v>132</v>
      </c>
      <c r="F151" s="68">
        <v>32</v>
      </c>
      <c r="G151" s="65"/>
      <c r="H151" s="69"/>
      <c r="I151" s="70"/>
      <c r="J151" s="70"/>
      <c r="K151" s="34" t="s">
        <v>66</v>
      </c>
      <c r="L151" s="77">
        <v>151</v>
      </c>
      <c r="M151" s="77"/>
      <c r="N151" s="72"/>
      <c r="O151" s="79" t="s">
        <v>350</v>
      </c>
      <c r="P151" s="81">
        <v>43699.5802662037</v>
      </c>
      <c r="Q151" s="79" t="s">
        <v>410</v>
      </c>
      <c r="R151" s="79"/>
      <c r="S151" s="79"/>
      <c r="T151" s="79" t="s">
        <v>517</v>
      </c>
      <c r="U151" s="79"/>
      <c r="V151" s="82" t="s">
        <v>629</v>
      </c>
      <c r="W151" s="81">
        <v>43699.5802662037</v>
      </c>
      <c r="X151" s="85">
        <v>43699</v>
      </c>
      <c r="Y151" s="87" t="s">
        <v>741</v>
      </c>
      <c r="Z151" s="82" t="s">
        <v>857</v>
      </c>
      <c r="AA151" s="79"/>
      <c r="AB151" s="79"/>
      <c r="AC151" s="87" t="s">
        <v>973</v>
      </c>
      <c r="AD151" s="79"/>
      <c r="AE151" s="79" t="b">
        <v>0</v>
      </c>
      <c r="AF151" s="79">
        <v>0</v>
      </c>
      <c r="AG151" s="87" t="s">
        <v>989</v>
      </c>
      <c r="AH151" s="79" t="b">
        <v>0</v>
      </c>
      <c r="AI151" s="79" t="s">
        <v>1000</v>
      </c>
      <c r="AJ151" s="79"/>
      <c r="AK151" s="87" t="s">
        <v>989</v>
      </c>
      <c r="AL151" s="79" t="b">
        <v>0</v>
      </c>
      <c r="AM151" s="79">
        <v>2</v>
      </c>
      <c r="AN151" s="87" t="s">
        <v>972</v>
      </c>
      <c r="AO151" s="79" t="s">
        <v>1001</v>
      </c>
      <c r="AP151" s="79" t="b">
        <v>0</v>
      </c>
      <c r="AQ151" s="87" t="s">
        <v>972</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6</v>
      </c>
      <c r="BE151" s="78" t="str">
        <f>REPLACE(INDEX(GroupVertices[Group],MATCH(Edges[[#This Row],[Vertex 2]],GroupVertices[Vertex],0)),1,1,"")</f>
        <v>6</v>
      </c>
      <c r="BF151" s="48">
        <v>0</v>
      </c>
      <c r="BG151" s="49">
        <v>0</v>
      </c>
      <c r="BH151" s="48">
        <v>1</v>
      </c>
      <c r="BI151" s="49">
        <v>4.3478260869565215</v>
      </c>
      <c r="BJ151" s="48">
        <v>0</v>
      </c>
      <c r="BK151" s="49">
        <v>0</v>
      </c>
      <c r="BL151" s="48">
        <v>22</v>
      </c>
      <c r="BM151" s="49">
        <v>95.65217391304348</v>
      </c>
      <c r="BN151" s="48">
        <v>23</v>
      </c>
    </row>
    <row r="152" spans="1:66" ht="15">
      <c r="A152" s="64" t="s">
        <v>316</v>
      </c>
      <c r="B152" s="64" t="s">
        <v>317</v>
      </c>
      <c r="C152" s="65" t="s">
        <v>2867</v>
      </c>
      <c r="D152" s="66">
        <v>3</v>
      </c>
      <c r="E152" s="67" t="s">
        <v>132</v>
      </c>
      <c r="F152" s="68">
        <v>32</v>
      </c>
      <c r="G152" s="65"/>
      <c r="H152" s="69"/>
      <c r="I152" s="70"/>
      <c r="J152" s="70"/>
      <c r="K152" s="34" t="s">
        <v>65</v>
      </c>
      <c r="L152" s="77">
        <v>152</v>
      </c>
      <c r="M152" s="77"/>
      <c r="N152" s="72"/>
      <c r="O152" s="79" t="s">
        <v>350</v>
      </c>
      <c r="P152" s="81">
        <v>43700.01332175926</v>
      </c>
      <c r="Q152" s="79" t="s">
        <v>410</v>
      </c>
      <c r="R152" s="79"/>
      <c r="S152" s="79"/>
      <c r="T152" s="79" t="s">
        <v>517</v>
      </c>
      <c r="U152" s="79"/>
      <c r="V152" s="82" t="s">
        <v>628</v>
      </c>
      <c r="W152" s="81">
        <v>43700.01332175926</v>
      </c>
      <c r="X152" s="85">
        <v>43700</v>
      </c>
      <c r="Y152" s="87" t="s">
        <v>742</v>
      </c>
      <c r="Z152" s="82" t="s">
        <v>858</v>
      </c>
      <c r="AA152" s="79"/>
      <c r="AB152" s="79"/>
      <c r="AC152" s="87" t="s">
        <v>974</v>
      </c>
      <c r="AD152" s="79"/>
      <c r="AE152" s="79" t="b">
        <v>0</v>
      </c>
      <c r="AF152" s="79">
        <v>0</v>
      </c>
      <c r="AG152" s="87" t="s">
        <v>989</v>
      </c>
      <c r="AH152" s="79" t="b">
        <v>0</v>
      </c>
      <c r="AI152" s="79" t="s">
        <v>1000</v>
      </c>
      <c r="AJ152" s="79"/>
      <c r="AK152" s="87" t="s">
        <v>989</v>
      </c>
      <c r="AL152" s="79" t="b">
        <v>0</v>
      </c>
      <c r="AM152" s="79">
        <v>2</v>
      </c>
      <c r="AN152" s="87" t="s">
        <v>972</v>
      </c>
      <c r="AO152" s="79" t="s">
        <v>1001</v>
      </c>
      <c r="AP152" s="79" t="b">
        <v>0</v>
      </c>
      <c r="AQ152" s="87" t="s">
        <v>972</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6</v>
      </c>
      <c r="BE152" s="78" t="str">
        <f>REPLACE(INDEX(GroupVertices[Group],MATCH(Edges[[#This Row],[Vertex 2]],GroupVertices[Vertex],0)),1,1,"")</f>
        <v>6</v>
      </c>
      <c r="BF152" s="48">
        <v>0</v>
      </c>
      <c r="BG152" s="49">
        <v>0</v>
      </c>
      <c r="BH152" s="48">
        <v>1</v>
      </c>
      <c r="BI152" s="49">
        <v>4.3478260869565215</v>
      </c>
      <c r="BJ152" s="48">
        <v>0</v>
      </c>
      <c r="BK152" s="49">
        <v>0</v>
      </c>
      <c r="BL152" s="48">
        <v>22</v>
      </c>
      <c r="BM152" s="49">
        <v>95.65217391304348</v>
      </c>
      <c r="BN152" s="48">
        <v>23</v>
      </c>
    </row>
    <row r="153" spans="1:66" ht="15">
      <c r="A153" s="64" t="s">
        <v>319</v>
      </c>
      <c r="B153" s="64" t="s">
        <v>318</v>
      </c>
      <c r="C153" s="65" t="s">
        <v>2867</v>
      </c>
      <c r="D153" s="66">
        <v>3</v>
      </c>
      <c r="E153" s="67" t="s">
        <v>132</v>
      </c>
      <c r="F153" s="68">
        <v>32</v>
      </c>
      <c r="G153" s="65"/>
      <c r="H153" s="69"/>
      <c r="I153" s="70"/>
      <c r="J153" s="70"/>
      <c r="K153" s="34" t="s">
        <v>65</v>
      </c>
      <c r="L153" s="77">
        <v>153</v>
      </c>
      <c r="M153" s="77"/>
      <c r="N153" s="72"/>
      <c r="O153" s="79" t="s">
        <v>351</v>
      </c>
      <c r="P153" s="81">
        <v>43700.28134259259</v>
      </c>
      <c r="Q153" s="79" t="s">
        <v>411</v>
      </c>
      <c r="R153" s="82" t="s">
        <v>450</v>
      </c>
      <c r="S153" s="79" t="s">
        <v>478</v>
      </c>
      <c r="T153" s="79" t="s">
        <v>518</v>
      </c>
      <c r="U153" s="82" t="s">
        <v>549</v>
      </c>
      <c r="V153" s="82" t="s">
        <v>549</v>
      </c>
      <c r="W153" s="81">
        <v>43700.28134259259</v>
      </c>
      <c r="X153" s="85">
        <v>43700</v>
      </c>
      <c r="Y153" s="87" t="s">
        <v>743</v>
      </c>
      <c r="Z153" s="82" t="s">
        <v>859</v>
      </c>
      <c r="AA153" s="79"/>
      <c r="AB153" s="79"/>
      <c r="AC153" s="87" t="s">
        <v>975</v>
      </c>
      <c r="AD153" s="79"/>
      <c r="AE153" s="79" t="b">
        <v>0</v>
      </c>
      <c r="AF153" s="79">
        <v>2</v>
      </c>
      <c r="AG153" s="87" t="s">
        <v>989</v>
      </c>
      <c r="AH153" s="79" t="b">
        <v>0</v>
      </c>
      <c r="AI153" s="79" t="s">
        <v>1000</v>
      </c>
      <c r="AJ153" s="79"/>
      <c r="AK153" s="87" t="s">
        <v>989</v>
      </c>
      <c r="AL153" s="79" t="b">
        <v>0</v>
      </c>
      <c r="AM153" s="79">
        <v>1</v>
      </c>
      <c r="AN153" s="87" t="s">
        <v>989</v>
      </c>
      <c r="AO153" s="79" t="s">
        <v>1006</v>
      </c>
      <c r="AP153" s="79" t="b">
        <v>0</v>
      </c>
      <c r="AQ153" s="87" t="s">
        <v>975</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6</v>
      </c>
      <c r="BE153" s="78" t="str">
        <f>REPLACE(INDEX(GroupVertices[Group],MATCH(Edges[[#This Row],[Vertex 2]],GroupVertices[Vertex],0)),1,1,"")</f>
        <v>6</v>
      </c>
      <c r="BF153" s="48">
        <v>2</v>
      </c>
      <c r="BG153" s="49">
        <v>8.333333333333334</v>
      </c>
      <c r="BH153" s="48">
        <v>0</v>
      </c>
      <c r="BI153" s="49">
        <v>0</v>
      </c>
      <c r="BJ153" s="48">
        <v>0</v>
      </c>
      <c r="BK153" s="49">
        <v>0</v>
      </c>
      <c r="BL153" s="48">
        <v>22</v>
      </c>
      <c r="BM153" s="49">
        <v>91.66666666666667</v>
      </c>
      <c r="BN153" s="48">
        <v>24</v>
      </c>
    </row>
    <row r="154" spans="1:66" ht="15">
      <c r="A154" s="64" t="s">
        <v>316</v>
      </c>
      <c r="B154" s="64" t="s">
        <v>319</v>
      </c>
      <c r="C154" s="65" t="s">
        <v>2867</v>
      </c>
      <c r="D154" s="66">
        <v>3</v>
      </c>
      <c r="E154" s="67" t="s">
        <v>132</v>
      </c>
      <c r="F154" s="68">
        <v>32</v>
      </c>
      <c r="G154" s="65"/>
      <c r="H154" s="69"/>
      <c r="I154" s="70"/>
      <c r="J154" s="70"/>
      <c r="K154" s="34" t="s">
        <v>65</v>
      </c>
      <c r="L154" s="77">
        <v>154</v>
      </c>
      <c r="M154" s="77"/>
      <c r="N154" s="72"/>
      <c r="O154" s="79" t="s">
        <v>350</v>
      </c>
      <c r="P154" s="81">
        <v>43700.287141203706</v>
      </c>
      <c r="Q154" s="79" t="s">
        <v>411</v>
      </c>
      <c r="R154" s="79"/>
      <c r="S154" s="79"/>
      <c r="T154" s="79"/>
      <c r="U154" s="79"/>
      <c r="V154" s="82" t="s">
        <v>628</v>
      </c>
      <c r="W154" s="81">
        <v>43700.287141203706</v>
      </c>
      <c r="X154" s="85">
        <v>43700</v>
      </c>
      <c r="Y154" s="87" t="s">
        <v>744</v>
      </c>
      <c r="Z154" s="82" t="s">
        <v>860</v>
      </c>
      <c r="AA154" s="79"/>
      <c r="AB154" s="79"/>
      <c r="AC154" s="87" t="s">
        <v>976</v>
      </c>
      <c r="AD154" s="79"/>
      <c r="AE154" s="79" t="b">
        <v>0</v>
      </c>
      <c r="AF154" s="79">
        <v>0</v>
      </c>
      <c r="AG154" s="87" t="s">
        <v>989</v>
      </c>
      <c r="AH154" s="79" t="b">
        <v>0</v>
      </c>
      <c r="AI154" s="79" t="s">
        <v>1000</v>
      </c>
      <c r="AJ154" s="79"/>
      <c r="AK154" s="87" t="s">
        <v>989</v>
      </c>
      <c r="AL154" s="79" t="b">
        <v>0</v>
      </c>
      <c r="AM154" s="79">
        <v>1</v>
      </c>
      <c r="AN154" s="87" t="s">
        <v>975</v>
      </c>
      <c r="AO154" s="79" t="s">
        <v>1005</v>
      </c>
      <c r="AP154" s="79" t="b">
        <v>0</v>
      </c>
      <c r="AQ154" s="87" t="s">
        <v>975</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6</v>
      </c>
      <c r="BE154" s="78" t="str">
        <f>REPLACE(INDEX(GroupVertices[Group],MATCH(Edges[[#This Row],[Vertex 2]],GroupVertices[Vertex],0)),1,1,"")</f>
        <v>6</v>
      </c>
      <c r="BF154" s="48">
        <v>2</v>
      </c>
      <c r="BG154" s="49">
        <v>8.333333333333334</v>
      </c>
      <c r="BH154" s="48">
        <v>0</v>
      </c>
      <c r="BI154" s="49">
        <v>0</v>
      </c>
      <c r="BJ154" s="48">
        <v>0</v>
      </c>
      <c r="BK154" s="49">
        <v>0</v>
      </c>
      <c r="BL154" s="48">
        <v>22</v>
      </c>
      <c r="BM154" s="49">
        <v>91.66666666666667</v>
      </c>
      <c r="BN154" s="48">
        <v>24</v>
      </c>
    </row>
    <row r="155" spans="1:66" ht="15">
      <c r="A155" s="64" t="s">
        <v>316</v>
      </c>
      <c r="B155" s="64" t="s">
        <v>318</v>
      </c>
      <c r="C155" s="65" t="s">
        <v>2868</v>
      </c>
      <c r="D155" s="66">
        <v>3</v>
      </c>
      <c r="E155" s="67" t="s">
        <v>136</v>
      </c>
      <c r="F155" s="68">
        <v>6</v>
      </c>
      <c r="G155" s="65"/>
      <c r="H155" s="69"/>
      <c r="I155" s="70"/>
      <c r="J155" s="70"/>
      <c r="K155" s="34" t="s">
        <v>65</v>
      </c>
      <c r="L155" s="77">
        <v>155</v>
      </c>
      <c r="M155" s="77"/>
      <c r="N155" s="72"/>
      <c r="O155" s="79" t="s">
        <v>351</v>
      </c>
      <c r="P155" s="81">
        <v>43700.01332175926</v>
      </c>
      <c r="Q155" s="79" t="s">
        <v>410</v>
      </c>
      <c r="R155" s="79"/>
      <c r="S155" s="79"/>
      <c r="T155" s="79" t="s">
        <v>517</v>
      </c>
      <c r="U155" s="79"/>
      <c r="V155" s="82" t="s">
        <v>628</v>
      </c>
      <c r="W155" s="81">
        <v>43700.01332175926</v>
      </c>
      <c r="X155" s="85">
        <v>43700</v>
      </c>
      <c r="Y155" s="87" t="s">
        <v>742</v>
      </c>
      <c r="Z155" s="82" t="s">
        <v>858</v>
      </c>
      <c r="AA155" s="79"/>
      <c r="AB155" s="79"/>
      <c r="AC155" s="87" t="s">
        <v>974</v>
      </c>
      <c r="AD155" s="79"/>
      <c r="AE155" s="79" t="b">
        <v>0</v>
      </c>
      <c r="AF155" s="79">
        <v>0</v>
      </c>
      <c r="AG155" s="87" t="s">
        <v>989</v>
      </c>
      <c r="AH155" s="79" t="b">
        <v>0</v>
      </c>
      <c r="AI155" s="79" t="s">
        <v>1000</v>
      </c>
      <c r="AJ155" s="79"/>
      <c r="AK155" s="87" t="s">
        <v>989</v>
      </c>
      <c r="AL155" s="79" t="b">
        <v>0</v>
      </c>
      <c r="AM155" s="79">
        <v>2</v>
      </c>
      <c r="AN155" s="87" t="s">
        <v>972</v>
      </c>
      <c r="AO155" s="79" t="s">
        <v>1001</v>
      </c>
      <c r="AP155" s="79" t="b">
        <v>0</v>
      </c>
      <c r="AQ155" s="87" t="s">
        <v>972</v>
      </c>
      <c r="AR155" s="79" t="s">
        <v>176</v>
      </c>
      <c r="AS155" s="79">
        <v>0</v>
      </c>
      <c r="AT155" s="79">
        <v>0</v>
      </c>
      <c r="AU155" s="79"/>
      <c r="AV155" s="79"/>
      <c r="AW155" s="79"/>
      <c r="AX155" s="79"/>
      <c r="AY155" s="79"/>
      <c r="AZ155" s="79"/>
      <c r="BA155" s="79"/>
      <c r="BB155" s="79"/>
      <c r="BC155">
        <v>2</v>
      </c>
      <c r="BD155" s="78" t="str">
        <f>REPLACE(INDEX(GroupVertices[Group],MATCH(Edges[[#This Row],[Vertex 1]],GroupVertices[Vertex],0)),1,1,"")</f>
        <v>6</v>
      </c>
      <c r="BE155" s="78" t="str">
        <f>REPLACE(INDEX(GroupVertices[Group],MATCH(Edges[[#This Row],[Vertex 2]],GroupVertices[Vertex],0)),1,1,"")</f>
        <v>6</v>
      </c>
      <c r="BF155" s="48"/>
      <c r="BG155" s="49"/>
      <c r="BH155" s="48"/>
      <c r="BI155" s="49"/>
      <c r="BJ155" s="48"/>
      <c r="BK155" s="49"/>
      <c r="BL155" s="48"/>
      <c r="BM155" s="49"/>
      <c r="BN155" s="48"/>
    </row>
    <row r="156" spans="1:66" ht="15">
      <c r="A156" s="64" t="s">
        <v>316</v>
      </c>
      <c r="B156" s="64" t="s">
        <v>318</v>
      </c>
      <c r="C156" s="65" t="s">
        <v>2868</v>
      </c>
      <c r="D156" s="66">
        <v>3</v>
      </c>
      <c r="E156" s="67" t="s">
        <v>136</v>
      </c>
      <c r="F156" s="68">
        <v>6</v>
      </c>
      <c r="G156" s="65"/>
      <c r="H156" s="69"/>
      <c r="I156" s="70"/>
      <c r="J156" s="70"/>
      <c r="K156" s="34" t="s">
        <v>65</v>
      </c>
      <c r="L156" s="77">
        <v>156</v>
      </c>
      <c r="M156" s="77"/>
      <c r="N156" s="72"/>
      <c r="O156" s="79" t="s">
        <v>351</v>
      </c>
      <c r="P156" s="81">
        <v>43700.287141203706</v>
      </c>
      <c r="Q156" s="79" t="s">
        <v>411</v>
      </c>
      <c r="R156" s="79"/>
      <c r="S156" s="79"/>
      <c r="T156" s="79"/>
      <c r="U156" s="79"/>
      <c r="V156" s="82" t="s">
        <v>628</v>
      </c>
      <c r="W156" s="81">
        <v>43700.287141203706</v>
      </c>
      <c r="X156" s="85">
        <v>43700</v>
      </c>
      <c r="Y156" s="87" t="s">
        <v>744</v>
      </c>
      <c r="Z156" s="82" t="s">
        <v>860</v>
      </c>
      <c r="AA156" s="79"/>
      <c r="AB156" s="79"/>
      <c r="AC156" s="87" t="s">
        <v>976</v>
      </c>
      <c r="AD156" s="79"/>
      <c r="AE156" s="79" t="b">
        <v>0</v>
      </c>
      <c r="AF156" s="79">
        <v>0</v>
      </c>
      <c r="AG156" s="87" t="s">
        <v>989</v>
      </c>
      <c r="AH156" s="79" t="b">
        <v>0</v>
      </c>
      <c r="AI156" s="79" t="s">
        <v>1000</v>
      </c>
      <c r="AJ156" s="79"/>
      <c r="AK156" s="87" t="s">
        <v>989</v>
      </c>
      <c r="AL156" s="79" t="b">
        <v>0</v>
      </c>
      <c r="AM156" s="79">
        <v>1</v>
      </c>
      <c r="AN156" s="87" t="s">
        <v>975</v>
      </c>
      <c r="AO156" s="79" t="s">
        <v>1005</v>
      </c>
      <c r="AP156" s="79" t="b">
        <v>0</v>
      </c>
      <c r="AQ156" s="87" t="s">
        <v>975</v>
      </c>
      <c r="AR156" s="79" t="s">
        <v>176</v>
      </c>
      <c r="AS156" s="79">
        <v>0</v>
      </c>
      <c r="AT156" s="79">
        <v>0</v>
      </c>
      <c r="AU156" s="79"/>
      <c r="AV156" s="79"/>
      <c r="AW156" s="79"/>
      <c r="AX156" s="79"/>
      <c r="AY156" s="79"/>
      <c r="AZ156" s="79"/>
      <c r="BA156" s="79"/>
      <c r="BB156" s="79"/>
      <c r="BC156">
        <v>2</v>
      </c>
      <c r="BD156" s="78" t="str">
        <f>REPLACE(INDEX(GroupVertices[Group],MATCH(Edges[[#This Row],[Vertex 1]],GroupVertices[Vertex],0)),1,1,"")</f>
        <v>6</v>
      </c>
      <c r="BE156" s="78" t="str">
        <f>REPLACE(INDEX(GroupVertices[Group],MATCH(Edges[[#This Row],[Vertex 2]],GroupVertices[Vertex],0)),1,1,"")</f>
        <v>6</v>
      </c>
      <c r="BF156" s="48"/>
      <c r="BG156" s="49"/>
      <c r="BH156" s="48"/>
      <c r="BI156" s="49"/>
      <c r="BJ156" s="48"/>
      <c r="BK156" s="49"/>
      <c r="BL156" s="48"/>
      <c r="BM156" s="49"/>
      <c r="BN156" s="48"/>
    </row>
    <row r="157" spans="1:66" ht="15">
      <c r="A157" s="64" t="s">
        <v>320</v>
      </c>
      <c r="B157" s="64" t="s">
        <v>320</v>
      </c>
      <c r="C157" s="65" t="s">
        <v>2867</v>
      </c>
      <c r="D157" s="66">
        <v>3</v>
      </c>
      <c r="E157" s="67" t="s">
        <v>132</v>
      </c>
      <c r="F157" s="68">
        <v>32</v>
      </c>
      <c r="G157" s="65"/>
      <c r="H157" s="69"/>
      <c r="I157" s="70"/>
      <c r="J157" s="70"/>
      <c r="K157" s="34" t="s">
        <v>65</v>
      </c>
      <c r="L157" s="77">
        <v>157</v>
      </c>
      <c r="M157" s="77"/>
      <c r="N157" s="72"/>
      <c r="O157" s="79" t="s">
        <v>176</v>
      </c>
      <c r="P157" s="81">
        <v>43699.6743287037</v>
      </c>
      <c r="Q157" s="79" t="s">
        <v>412</v>
      </c>
      <c r="R157" s="82" t="s">
        <v>451</v>
      </c>
      <c r="S157" s="79" t="s">
        <v>485</v>
      </c>
      <c r="T157" s="79" t="s">
        <v>519</v>
      </c>
      <c r="U157" s="79"/>
      <c r="V157" s="82" t="s">
        <v>630</v>
      </c>
      <c r="W157" s="81">
        <v>43699.6743287037</v>
      </c>
      <c r="X157" s="85">
        <v>43699</v>
      </c>
      <c r="Y157" s="87" t="s">
        <v>745</v>
      </c>
      <c r="Z157" s="82" t="s">
        <v>861</v>
      </c>
      <c r="AA157" s="79"/>
      <c r="AB157" s="79"/>
      <c r="AC157" s="87" t="s">
        <v>977</v>
      </c>
      <c r="AD157" s="79"/>
      <c r="AE157" s="79" t="b">
        <v>0</v>
      </c>
      <c r="AF157" s="79">
        <v>1</v>
      </c>
      <c r="AG157" s="87" t="s">
        <v>989</v>
      </c>
      <c r="AH157" s="79" t="b">
        <v>0</v>
      </c>
      <c r="AI157" s="79" t="s">
        <v>1000</v>
      </c>
      <c r="AJ157" s="79"/>
      <c r="AK157" s="87" t="s">
        <v>989</v>
      </c>
      <c r="AL157" s="79" t="b">
        <v>0</v>
      </c>
      <c r="AM157" s="79">
        <v>1</v>
      </c>
      <c r="AN157" s="87" t="s">
        <v>989</v>
      </c>
      <c r="AO157" s="79" t="s">
        <v>1005</v>
      </c>
      <c r="AP157" s="79" t="b">
        <v>0</v>
      </c>
      <c r="AQ157" s="87" t="s">
        <v>977</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21</v>
      </c>
      <c r="BE157" s="78" t="str">
        <f>REPLACE(INDEX(GroupVertices[Group],MATCH(Edges[[#This Row],[Vertex 2]],GroupVertices[Vertex],0)),1,1,"")</f>
        <v>21</v>
      </c>
      <c r="BF157" s="48">
        <v>4</v>
      </c>
      <c r="BG157" s="49">
        <v>10</v>
      </c>
      <c r="BH157" s="48">
        <v>0</v>
      </c>
      <c r="BI157" s="49">
        <v>0</v>
      </c>
      <c r="BJ157" s="48">
        <v>0</v>
      </c>
      <c r="BK157" s="49">
        <v>0</v>
      </c>
      <c r="BL157" s="48">
        <v>36</v>
      </c>
      <c r="BM157" s="49">
        <v>90</v>
      </c>
      <c r="BN157" s="48">
        <v>40</v>
      </c>
    </row>
    <row r="158" spans="1:66" ht="15">
      <c r="A158" s="64" t="s">
        <v>321</v>
      </c>
      <c r="B158" s="64" t="s">
        <v>320</v>
      </c>
      <c r="C158" s="65" t="s">
        <v>2867</v>
      </c>
      <c r="D158" s="66">
        <v>3</v>
      </c>
      <c r="E158" s="67" t="s">
        <v>132</v>
      </c>
      <c r="F158" s="68">
        <v>32</v>
      </c>
      <c r="G158" s="65"/>
      <c r="H158" s="69"/>
      <c r="I158" s="70"/>
      <c r="J158" s="70"/>
      <c r="K158" s="34" t="s">
        <v>65</v>
      </c>
      <c r="L158" s="77">
        <v>158</v>
      </c>
      <c r="M158" s="77"/>
      <c r="N158" s="72"/>
      <c r="O158" s="79" t="s">
        <v>350</v>
      </c>
      <c r="P158" s="81">
        <v>43700.392430555556</v>
      </c>
      <c r="Q158" s="79" t="s">
        <v>412</v>
      </c>
      <c r="R158" s="79"/>
      <c r="S158" s="79"/>
      <c r="T158" s="79" t="s">
        <v>520</v>
      </c>
      <c r="U158" s="79"/>
      <c r="V158" s="82" t="s">
        <v>631</v>
      </c>
      <c r="W158" s="81">
        <v>43700.392430555556</v>
      </c>
      <c r="X158" s="85">
        <v>43700</v>
      </c>
      <c r="Y158" s="87" t="s">
        <v>746</v>
      </c>
      <c r="Z158" s="82" t="s">
        <v>862</v>
      </c>
      <c r="AA158" s="79"/>
      <c r="AB158" s="79"/>
      <c r="AC158" s="87" t="s">
        <v>978</v>
      </c>
      <c r="AD158" s="79"/>
      <c r="AE158" s="79" t="b">
        <v>0</v>
      </c>
      <c r="AF158" s="79">
        <v>0</v>
      </c>
      <c r="AG158" s="87" t="s">
        <v>989</v>
      </c>
      <c r="AH158" s="79" t="b">
        <v>0</v>
      </c>
      <c r="AI158" s="79" t="s">
        <v>1000</v>
      </c>
      <c r="AJ158" s="79"/>
      <c r="AK158" s="87" t="s">
        <v>989</v>
      </c>
      <c r="AL158" s="79" t="b">
        <v>0</v>
      </c>
      <c r="AM158" s="79">
        <v>1</v>
      </c>
      <c r="AN158" s="87" t="s">
        <v>977</v>
      </c>
      <c r="AO158" s="79" t="s">
        <v>1002</v>
      </c>
      <c r="AP158" s="79" t="b">
        <v>0</v>
      </c>
      <c r="AQ158" s="87" t="s">
        <v>977</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21</v>
      </c>
      <c r="BE158" s="78" t="str">
        <f>REPLACE(INDEX(GroupVertices[Group],MATCH(Edges[[#This Row],[Vertex 2]],GroupVertices[Vertex],0)),1,1,"")</f>
        <v>21</v>
      </c>
      <c r="BF158" s="48">
        <v>4</v>
      </c>
      <c r="BG158" s="49">
        <v>10</v>
      </c>
      <c r="BH158" s="48">
        <v>0</v>
      </c>
      <c r="BI158" s="49">
        <v>0</v>
      </c>
      <c r="BJ158" s="48">
        <v>0</v>
      </c>
      <c r="BK158" s="49">
        <v>0</v>
      </c>
      <c r="BL158" s="48">
        <v>36</v>
      </c>
      <c r="BM158" s="49">
        <v>90</v>
      </c>
      <c r="BN158" s="48">
        <v>40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8"/>
    <dataValidation allowBlank="1" showErrorMessage="1" sqref="N2:N15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8"/>
    <dataValidation allowBlank="1" showInputMessage="1" promptTitle="Edge Color" prompt="To select an optional edge color, right-click and select Select Color on the right-click menu." sqref="C3:C158"/>
    <dataValidation allowBlank="1" showInputMessage="1" promptTitle="Edge Width" prompt="Enter an optional edge width between 1 and 10." errorTitle="Invalid Edge Width" error="The optional edge width must be a whole number between 1 and 10." sqref="D3:D158"/>
    <dataValidation allowBlank="1" showInputMessage="1" promptTitle="Edge Opacity" prompt="Enter an optional edge opacity between 0 (transparent) and 100 (opaque)." errorTitle="Invalid Edge Opacity" error="The optional edge opacity must be a whole number between 0 and 10." sqref="F3:F15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8">
      <formula1>ValidEdgeVisibilities</formula1>
    </dataValidation>
    <dataValidation allowBlank="1" showInputMessage="1" showErrorMessage="1" promptTitle="Vertex 1 Name" prompt="Enter the name of the edge's first vertex." sqref="A3:A158"/>
    <dataValidation allowBlank="1" showInputMessage="1" showErrorMessage="1" promptTitle="Vertex 2 Name" prompt="Enter the name of the edge's second vertex." sqref="B3:B158"/>
    <dataValidation allowBlank="1" showInputMessage="1" showErrorMessage="1" promptTitle="Edge Label" prompt="Enter an optional edge label." errorTitle="Invalid Edge Visibility" error="You have entered an unrecognized edge visibility.  Try selecting from the drop-down list instead." sqref="H3:H15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58"/>
  </dataValidations>
  <hyperlinks>
    <hyperlink ref="R6" r:id="rId1" display="https://www.i4cp.com/productivity-blog/what-organizational-network-analysis-is-and-how-it-benefits-companies"/>
    <hyperlink ref="R7" r:id="rId2" display="https://www.i4cp.com/productivity-blog/what-organizational-network-analysis-is-and-how-it-benefits-companies"/>
    <hyperlink ref="R8" r:id="rId3" display="https://www.i4cp.com/productivity-blog/what-organizational-network-analysis-is-and-how-it-benefits-companies"/>
    <hyperlink ref="R12" r:id="rId4" display="https://visiblenetworklabs.com/2016/03/17/march-17-2016-webinar-six-characteristics-of-high-performing-networks/?utm_source=twitter&amp;utm_medium=social&amp;utm_campaign=webinar"/>
    <hyperlink ref="R20" r:id="rId5" display="https://link.springer.com/article/10.1007%2Fs11162-019-09552-0"/>
    <hyperlink ref="R27" r:id="rId6" display="https://peopledevelopmentmagazine.com/2017/04/29/increasing-organizational-diversity/"/>
    <hyperlink ref="R28" r:id="rId7" display="https://peopledevelopmentmagazine.com/2017/04/29/increasing-organizational-diversity/"/>
    <hyperlink ref="R29" r:id="rId8" display="https://peopledevelopmentmagazine.com/2017/04/29/increasing-organizational-diversity/"/>
    <hyperlink ref="R30" r:id="rId9" display="https://peopledevelopmentmagazine.com/2017/04/29/increasing-organizational-diversity/"/>
    <hyperlink ref="R43" r:id="rId10" display="https://thinkprogress.org/the-koch-brothers-are-now-funding-the-bundy-land-seizure-agenda-901b90b3e1c6/amp/"/>
    <hyperlink ref="R46" r:id="rId11" display="https://orghelpto.ca/"/>
    <hyperlink ref="R47" r:id="rId12" display="https://orghelpto.ca/"/>
    <hyperlink ref="R50" r:id="rId13" display="https://www.cues.org/professional-development/training-education/conferences/ceo-executive-team-network"/>
    <hyperlink ref="R51" r:id="rId14" display="https://orghelpto.ca/"/>
    <hyperlink ref="R52" r:id="rId15" display="https://orghelpto.ca/"/>
    <hyperlink ref="R60" r:id="rId16" display="https://www.hrzone.com/engage/employees/how-organizational-network-analytics-is-transforming-diversity-and-inclusion"/>
    <hyperlink ref="R62" r:id="rId17" display="https://mailchi.mp/0a3f4a5bf915/meeting-minutes-2019-organizational-meeting-of-the-eagle-scout-network-esn-579853"/>
    <hyperlink ref="R63" r:id="rId18" display="https://www.instagram.com/p/B1O4wdZhBEc/?igshid=4za9kvwtkjv2"/>
    <hyperlink ref="R64" r:id="rId19" display="https://www.edmontonchamber.com/events/event-details/?eventId=99285213-b3be-e911-a986-000d3a32890b"/>
    <hyperlink ref="R65" r:id="rId20" display="https://pillarnonprofit.ca/event/leadership-time-out-power-and-purpose-structured-reflective-practice/pillar-nonprofit-network"/>
    <hyperlink ref="R66" r:id="rId21" display="https://pillarnonprofit.ca/event/leadership-time-out-power-and-purpose-structured-reflective-practice/pillar-nonprofit-network"/>
    <hyperlink ref="R75" r:id="rId22" display="https://www.wsj.com/articles/the-secret-to-finding-the-quiet-employees-holding-your-company-together-11563528611"/>
    <hyperlink ref="R80" r:id="rId23" display="https://smlr.rutgers.edu/content/inspiring-network-leaders-gather-5th-annual-ciwo-build-bench-convening"/>
    <hyperlink ref="R82" r:id="rId24" display="https://app.work4labs.com/w4d/job-redirect/108439419173980/125858260?data=slashref___post_id%2F5b1f148ce06b0ee59d51cd2bcb75683bae223dc6%2Fjob_distributor_id%2F66670%2Fuid%2F10154323230403763%2Flanguage%2Fen%2Fnetwork%2Ftwitter&amp;ref=distributor_share&amp;no_card=1"/>
    <hyperlink ref="R83" r:id="rId25" display="https://peopledevelopmentmagazine.com/2017/04/29/increasing-organizational-diversity/"/>
    <hyperlink ref="R84" r:id="rId26" display="https://peopledevelopmentmagazine.com/2019/04/26/job-interview/"/>
    <hyperlink ref="R89" r:id="rId27" display="https://www.digitalhrtech.com/organizational-network-analysis-the-missing-piece-of-digital-transformation/"/>
    <hyperlink ref="R94" r:id="rId28" display="https://www.i4cp.com/productivity-blog/what-organizational-network-analysis-is-and-how-it-benefits-companies"/>
    <hyperlink ref="R95" r:id="rId29" display="http://www.intelligentworld.institute/LandingPageUTM?eid=f4b18dc69b787f2bad0c5e9b1807807ce70238f8ddef5499122b6e5075f7ba5adea97833c684dfb9a52f9cc9e7ebee9ea76db126b8118c50882eef8b3021ff47"/>
    <hyperlink ref="R96" r:id="rId30" display="http://www.intelligentworld.institute/LandingPageUTM?eid=f4b18dc69b787f2bad0c5e9b1807807ce70238f8ddef5499122b6e5075f7ba5adea97833c684dfb9a52f9cc9e7ebee9ea76db126b8118c50882eef8b3021ff47"/>
    <hyperlink ref="R97" r:id="rId31" display="https://peopledevelopmentmagazine.com/2017/04/29/increasing-organizational-diversity/"/>
    <hyperlink ref="R100" r:id="rId32" display="https://pbet.io/"/>
    <hyperlink ref="R103" r:id="rId33" display="https://www2.deloitte.com/insights/us/en/focus/technology-and-the-future-of-work/organizational-network-analysis-network-of-teams.html"/>
    <hyperlink ref="R104" r:id="rId34" display="https://journals.sagepub.com/doi/full/10.1177/1094428119857469"/>
    <hyperlink ref="R105" r:id="rId35" display="https://surveyentrance.com/wcm"/>
    <hyperlink ref="R109" r:id="rId36" display="https://app.work4labs.com/w4d/job-redirect/159083610825448/125948044?data=slashref___post_id%2Fb5b8e39025151f09a48f32b480b111b966d40eaa%2Fjob_distributor_id%2F63089%2Fuid%2F131458833995147%2Flanguage%2Fen%2Fnetwork%2Ftwitter&amp;ref=distributor_share&amp;no_card=1"/>
    <hyperlink ref="R110" r:id="rId37" display="https://epodcastnetwork.com/culture-spark-5-steps-to-ignite-and-sustain-organizational-growth/"/>
    <hyperlink ref="R114" r:id="rId38" display="https://ajws.org/press-releases/20-jewish-organizations-urge-under-secretary-of-treasury-to-impose-targeted-sanctions-against-burmese-military/"/>
    <hyperlink ref="R116" r:id="rId39" display="https://www.eluta.ca/spl/manager-large-market-account-development-8720bcb3472415bcbe233b3516ab71fe?imo=1"/>
    <hyperlink ref="R117" r:id="rId40" display="https://ajws.org/press-releases/20-jewish-organizations-urge-under-secretary-of-treasury-to-impose-targeted-sanctions-against-burmese-military/"/>
    <hyperlink ref="R118" r:id="rId41" display="https://ajws.org/press-releases/20-jewish-organizations-urge-under-secretary-of-treasury-to-impose-targeted-sanctions-against-burmese-military/"/>
    <hyperlink ref="R119" r:id="rId42" display="https://ajws.org/press-releases/20-jewish-organizations-urge-under-secretary-of-treasury-to-impose-targeted-sanctions-against-burmese-military/"/>
    <hyperlink ref="R120" r:id="rId43" display="https://wowbiztribe.com/leader/"/>
    <hyperlink ref="R121" r:id="rId44" display="https://www.linkedin.com/slink?code=g3C5hJX"/>
    <hyperlink ref="R125" r:id="rId45" display="https://www.digitalhrtech.com/organizational-network-analysis-the-missing-piece-of-digital-transformation/"/>
    <hyperlink ref="R126" r:id="rId46" display="https://www2.deloitte.com/insights/us/en/focus/technology-and-the-future-of-work/organizational-network-analysis-network-of-teams.html"/>
    <hyperlink ref="R128" r:id="rId47" display="https://ssdp.org/blog/participate-in-the-ssdp-membership-survey/"/>
    <hyperlink ref="R138" r:id="rId48" display="https://app.work4labs.com/w4d/job-redirect/159083610825448/125948044?data=slashref___post_id%2F20796708b9fb3fe751d8efbe0715ed3537420f54%2Fjob_distributor_id%2F81800%2Fuid%2F10156242937673405%2Flanguage%2Fen%2Fnetwork%2Ftwitter&amp;ref=distributor_share&amp;no_card=1"/>
    <hyperlink ref="R139" r:id="rId49" display="https://tiny.cc/p2bkbz"/>
    <hyperlink ref="R144" r:id="rId50" display="https://www.ahn.org/news/2-19-2019/allegheny-health-network-president-and-ceo-cynthia-hundorfean-named-to-modern?utm_source=organic_social&amp;utm_medium=ahn_tw&amp;utm_campaign=news&amp;utm_content=8_22_2019_cindyhmondernhealthcareaward&amp;sf217480023=1"/>
    <hyperlink ref="R146" r:id="rId51" display="https://docs.google.com/forms/d/e/1FAIpQLSfgzgP2JWEn6OE0WlEqmFJIbo0buQpXXE37sEx4dCo6S1aV7w/viewform?fbclid=IwAR3UimuRmK_vuvAwxly1nBWuVYUypHPQ9xxdq8sX7HeMYnCUdan5_a_DpLI"/>
    <hyperlink ref="R147" r:id="rId52" display="http://www.kcfastpitch.com/forums/showthread.php?s=18e113fa7c8155e585e397812b7ef954&amp;p=105056#post105056"/>
    <hyperlink ref="R148" r:id="rId53" display="https://ihrim.site-ym.com/events/EventDetails.aspx?id=1248436"/>
    <hyperlink ref="R150" r:id="rId54" display="https://www.hrzone.com/engage/employees/how-organizational-network-analytics-is-transforming-diversity-and-inclusion"/>
    <hyperlink ref="R153" r:id="rId55" display="https://www.linkedin.com/pulse/best-hr-people-analytics-articles-july-2019-david-green/"/>
    <hyperlink ref="R157" r:id="rId56" display="https://www.jdsupra.com/legalnews/3-ways-proactive-legal-ops-teams-can-86585/"/>
    <hyperlink ref="U3" r:id="rId57" display="https://pbs.twimg.com/media/EB3pTG7W4AMMVd7.jpg"/>
    <hyperlink ref="U39" r:id="rId58" display="https://pbs.twimg.com/media/ECAwuFpW4AEKOdT.jpg"/>
    <hyperlink ref="U43" r:id="rId59" display="https://pbs.twimg.com/media/ECBERpZUYAIqhR5.jpg"/>
    <hyperlink ref="U50" r:id="rId60" display="https://pbs.twimg.com/media/ECCiLbrXkAAWfZL.jpg"/>
    <hyperlink ref="U64" r:id="rId61" display="https://pbs.twimg.com/media/ECG7aQkWkAAaMOm.jpg"/>
    <hyperlink ref="U80" r:id="rId62" display="https://pbs.twimg.com/media/ECA1uhaXYAAbSES.jpg"/>
    <hyperlink ref="U82" r:id="rId63" display="https://pbs.twimg.com/media/ECRwq8fXkAA3jTb.jpg"/>
    <hyperlink ref="U83" r:id="rId64" display="https://pbs.twimg.com/media/ECA440VXUAAegLD.jpg"/>
    <hyperlink ref="U84" r:id="rId65" display="https://pbs.twimg.com/media/ECVBzqgXoAEHNoB.jpg"/>
    <hyperlink ref="U89" r:id="rId66" display="https://pbs.twimg.com/media/ECUD3HyXoAAaJWe.jpg"/>
    <hyperlink ref="U94" r:id="rId67" display="https://pbs.twimg.com/media/ECWhj1UX4AE4oXi.jpg"/>
    <hyperlink ref="U95" r:id="rId68" display="https://pbs.twimg.com/ext_tw_video_thumb/1155893583288909824/pu/img/WE1cXuKLKAtwDoad.jpg"/>
    <hyperlink ref="U96" r:id="rId69" display="https://pbs.twimg.com/ext_tw_video_thumb/1155893583288909824/pu/img/WE1cXuKLKAtwDoad.jpg"/>
    <hyperlink ref="U103" r:id="rId70" display="https://pbs.twimg.com/media/ECamt8cWwAADNVV.jpg"/>
    <hyperlink ref="U105" r:id="rId71" display="https://pbs.twimg.com/media/EAufzsaWkAMr1Fq.jpg"/>
    <hyperlink ref="U109" r:id="rId72" display="https://pbs.twimg.com/media/ECcGHGEXsAAt86n.jpg"/>
    <hyperlink ref="U117" r:id="rId73" display="https://pbs.twimg.com/media/ECdifzjXoAA1JZD.jpg"/>
    <hyperlink ref="U118" r:id="rId74" display="https://pbs.twimg.com/media/ECdifzjXoAA1JZD.jpg"/>
    <hyperlink ref="U119" r:id="rId75" display="https://pbs.twimg.com/media/ECdifzjXoAA1JZD.jpg"/>
    <hyperlink ref="U120" r:id="rId76" display="https://pbs.twimg.com/media/ECdui8xWkAUy4Ve.jpg"/>
    <hyperlink ref="U121" r:id="rId77" display="https://pbs.twimg.com/media/ECeMlqIXkAA98HJ.png"/>
    <hyperlink ref="U123" r:id="rId78" display="https://pbs.twimg.com/media/ECU_-QtWkAAGyqS.png"/>
    <hyperlink ref="U125" r:id="rId79" display="https://pbs.twimg.com/media/ECV4JHoWsAAIXBD.jpg"/>
    <hyperlink ref="U126" r:id="rId80" display="https://pbs.twimg.com/media/ECeie-0WwAEhIg-.jpg"/>
    <hyperlink ref="U127" r:id="rId81" display="https://pbs.twimg.com/media/ECejlIkVAAAUVLP.jpg"/>
    <hyperlink ref="U128" r:id="rId82" display="https://pbs.twimg.com/media/ECcZwh6XYAA-xGa.jpg"/>
    <hyperlink ref="U138" r:id="rId83" display="https://pbs.twimg.com/media/EChxs2lXYAEFDTW.jpg"/>
    <hyperlink ref="U139" r:id="rId84" display="https://pbs.twimg.com/media/ECkOGfaXsAAdhmC.jpg"/>
    <hyperlink ref="U144" r:id="rId85" display="https://pbs.twimg.com/media/ECkN-KfWkAEPoJW.jpg"/>
    <hyperlink ref="U146" r:id="rId86" display="https://pbs.twimg.com/media/EClQ5X7WsAUjLC5.png"/>
    <hyperlink ref="U150" r:id="rId87" display="https://pbs.twimg.com/media/ECkreZ1XkAAFHCk.jpg"/>
    <hyperlink ref="U153" r:id="rId88" display="https://pbs.twimg.com/media/ECoq7hwUwAAFyZ9.png"/>
    <hyperlink ref="V3" r:id="rId89" display="https://pbs.twimg.com/media/EB3pTG7W4AMMVd7.jpg"/>
    <hyperlink ref="V4" r:id="rId90" display="http://pbs.twimg.com/profile_images/881685125557215234/GTMD9ZUG_normal.jpg"/>
    <hyperlink ref="V5" r:id="rId91" display="http://pbs.twimg.com/profile_images/1114986331095089152/YmzESvUO_normal.jpg"/>
    <hyperlink ref="V6" r:id="rId92" display="http://pbs.twimg.com/profile_images/1054665011208089600/_bSiljTl_normal.jpg"/>
    <hyperlink ref="V7" r:id="rId93" display="http://pbs.twimg.com/profile_images/1061309184480866305/ULu1gel0_normal.jpg"/>
    <hyperlink ref="V8" r:id="rId94" display="http://pbs.twimg.com/profile_images/1061309184480866305/ULu1gel0_normal.jpg"/>
    <hyperlink ref="V9" r:id="rId95" display="http://pbs.twimg.com/profile_images/957923292043767808/mfBi6Qhf_normal.jpg"/>
    <hyperlink ref="V10" r:id="rId96" display="http://pbs.twimg.com/profile_images/1158652918670798848/sQTLkjym_normal.jpg"/>
    <hyperlink ref="V11" r:id="rId97" display="http://pbs.twimg.com/profile_images/714742910869233664/yHBsiO1U_normal.jpg"/>
    <hyperlink ref="V12" r:id="rId98" display="http://pbs.twimg.com/profile_images/1051920620823277568/n6nVWpqG_normal.jpg"/>
    <hyperlink ref="V13" r:id="rId99" display="http://pbs.twimg.com/profile_images/999709296312004608/GdM6VeIc_normal.jpg"/>
    <hyperlink ref="V14" r:id="rId100" display="http://pbs.twimg.com/profile_images/567758789818867712/U4exTxpL_normal.jpeg"/>
    <hyperlink ref="V15" r:id="rId101" display="http://pbs.twimg.com/profile_images/567758789818867712/U4exTxpL_normal.jpeg"/>
    <hyperlink ref="V16" r:id="rId102" display="http://pbs.twimg.com/profile_images/567758789818867712/U4exTxpL_normal.jpeg"/>
    <hyperlink ref="V17" r:id="rId103" display="http://pbs.twimg.com/profile_images/748118028215271425/oiVP-m58_normal.jpg"/>
    <hyperlink ref="V18" r:id="rId104" display="http://pbs.twimg.com/profile_images/748118028215271425/oiVP-m58_normal.jpg"/>
    <hyperlink ref="V19" r:id="rId105" display="http://pbs.twimg.com/profile_images/748118028215271425/oiVP-m58_normal.jpg"/>
    <hyperlink ref="V20" r:id="rId106" display="http://pbs.twimg.com/profile_images/1100501743677435904/JFOrIcXe_normal.png"/>
    <hyperlink ref="V21" r:id="rId107" display="http://pbs.twimg.com/profile_images/1054759099265617921/Ta2fS0N-_normal.jpg"/>
    <hyperlink ref="V22" r:id="rId108" display="http://pbs.twimg.com/profile_images/1162221353270824966/w69kF5Cy_normal.jpg"/>
    <hyperlink ref="V23" r:id="rId109" display="http://pbs.twimg.com/profile_images/486326829771665410/VnnCFSU-_normal.jpeg"/>
    <hyperlink ref="V24" r:id="rId110" display="http://pbs.twimg.com/profile_images/486326829771665410/VnnCFSU-_normal.jpeg"/>
    <hyperlink ref="V25" r:id="rId111" display="http://pbs.twimg.com/profile_images/486326829771665410/VnnCFSU-_normal.jpeg"/>
    <hyperlink ref="V26" r:id="rId112" display="http://pbs.twimg.com/profile_images/503977754174312448/SDknxM_C_normal.jpeg"/>
    <hyperlink ref="V27" r:id="rId113" display="http://pbs.twimg.com/profile_images/597200007096193024/3YhIl_Mq_normal.jpg"/>
    <hyperlink ref="V28" r:id="rId114" display="http://pbs.twimg.com/profile_images/597200007096193024/3YhIl_Mq_normal.jpg"/>
    <hyperlink ref="V29" r:id="rId115" display="http://pbs.twimg.com/profile_images/968875546338668545/F0jdJ4HK_normal.jpg"/>
    <hyperlink ref="V30" r:id="rId116" display="http://pbs.twimg.com/profile_images/968875546338668545/F0jdJ4HK_normal.jpg"/>
    <hyperlink ref="V31" r:id="rId117" display="http://pbs.twimg.com/profile_images/453622970552836096/uArrxjN1_normal.jpeg"/>
    <hyperlink ref="V32" r:id="rId118" display="http://pbs.twimg.com/profile_images/453622970552836096/uArrxjN1_normal.jpeg"/>
    <hyperlink ref="V33" r:id="rId119" display="http://pbs.twimg.com/profile_images/453622970552836096/uArrxjN1_normal.jpeg"/>
    <hyperlink ref="V34" r:id="rId120" display="http://pbs.twimg.com/profile_images/1368623197/imagesCA4W0P6Y_normal.jpg"/>
    <hyperlink ref="V35" r:id="rId121" display="http://pbs.twimg.com/profile_images/1153294033466212352/H3RzJ6wz_normal.jpg"/>
    <hyperlink ref="V36" r:id="rId122" display="http://pbs.twimg.com/profile_images/1135245862278316032/e4XdbiXD_normal.jpg"/>
    <hyperlink ref="V37" r:id="rId123" display="http://pbs.twimg.com/profile_images/1158570063865286657/G9goJQxc_normal.jpg"/>
    <hyperlink ref="V38" r:id="rId124" display="http://pbs.twimg.com/profile_images/824176369215086592/XXBTOZ_u_normal.jpg"/>
    <hyperlink ref="V39" r:id="rId125" display="https://pbs.twimg.com/media/ECAwuFpW4AEKOdT.jpg"/>
    <hyperlink ref="V40" r:id="rId126" display="http://pbs.twimg.com/profile_images/921147527101108225/We6vQVWx_normal.jpg"/>
    <hyperlink ref="V41" r:id="rId127" display="http://pbs.twimg.com/profile_images/1151923319467364358/DM_ERx5N_normal.jpg"/>
    <hyperlink ref="V42" r:id="rId128" display="http://pbs.twimg.com/profile_images/1047650500202520576/B7mMBvko_normal.jpg"/>
    <hyperlink ref="V43" r:id="rId129" display="https://pbs.twimg.com/media/ECBERpZUYAIqhR5.jpg"/>
    <hyperlink ref="V44" r:id="rId130" display="http://pbs.twimg.com/profile_images/1133610546576576512/m4TgGqPN_normal.jpg"/>
    <hyperlink ref="V45" r:id="rId131" display="http://pbs.twimg.com/profile_images/933753866797031424/vjovqn0Y_normal.jpg"/>
    <hyperlink ref="V46" r:id="rId132" display="http://pbs.twimg.com/profile_images/740910645835505666/xOnWQ4eG_normal.jpg"/>
    <hyperlink ref="V47" r:id="rId133" display="http://pbs.twimg.com/profile_images/740910645835505666/xOnWQ4eG_normal.jpg"/>
    <hyperlink ref="V48" r:id="rId134" display="http://pbs.twimg.com/profile_images/864150739513475072/GtTdYm1f_normal.jpg"/>
    <hyperlink ref="V49" r:id="rId135" display="http://pbs.twimg.com/profile_images/864150739513475072/GtTdYm1f_normal.jpg"/>
    <hyperlink ref="V50" r:id="rId136" display="https://pbs.twimg.com/media/ECCiLbrXkAAWfZL.jpg"/>
    <hyperlink ref="V51" r:id="rId137" display="http://pbs.twimg.com/profile_images/725395136650305536/4vu7mntB_normal.jpg"/>
    <hyperlink ref="V52" r:id="rId138" display="http://pbs.twimg.com/profile_images/725395136650305536/4vu7mntB_normal.jpg"/>
    <hyperlink ref="V53" r:id="rId139" display="http://pbs.twimg.com/profile_images/864150739513475072/GtTdYm1f_normal.jpg"/>
    <hyperlink ref="V54" r:id="rId140" display="http://pbs.twimg.com/profile_images/1043911530025308160/_GDihxv8_normal.jpg"/>
    <hyperlink ref="V55" r:id="rId141" display="http://pbs.twimg.com/profile_images/864150739513475072/GtTdYm1f_normal.jpg"/>
    <hyperlink ref="V56" r:id="rId142" display="http://pbs.twimg.com/profile_images/864150739513475072/GtTdYm1f_normal.jpg"/>
    <hyperlink ref="V57" r:id="rId143" display="http://pbs.twimg.com/profile_images/1043911530025308160/_GDihxv8_normal.jpg"/>
    <hyperlink ref="V58" r:id="rId144" display="http://pbs.twimg.com/profile_images/1043911530025308160/_GDihxv8_normal.jpg"/>
    <hyperlink ref="V59" r:id="rId145" display="http://pbs.twimg.com/profile_images/966443089937264640/e7XS7wrH_normal.jpg"/>
    <hyperlink ref="V60" r:id="rId146" display="http://pbs.twimg.com/profile_images/1083345473174413313/Z1gkbjzI_normal.jpg"/>
    <hyperlink ref="V61" r:id="rId147" display="http://pbs.twimg.com/profile_images/1083345473174413313/Z1gkbjzI_normal.jpg"/>
    <hyperlink ref="V62" r:id="rId148" display="http://pbs.twimg.com/profile_images/1105006441/ESN_logo_02_normal.jpg"/>
    <hyperlink ref="V63" r:id="rId149" display="http://pbs.twimg.com/profile_images/1018067307137060865/JAvcRPNw_normal.jpg"/>
    <hyperlink ref="V64" r:id="rId150" display="https://pbs.twimg.com/media/ECG7aQkWkAAaMOm.jpg"/>
    <hyperlink ref="V65" r:id="rId151" display="http://pbs.twimg.com/profile_images/1026981038420099073/m42Tv2s__normal.jpg"/>
    <hyperlink ref="V66" r:id="rId152" display="http://pbs.twimg.com/profile_images/1026981038420099073/m42Tv2s__normal.jpg"/>
    <hyperlink ref="V67" r:id="rId153" display="http://pbs.twimg.com/profile_images/687797811585368064/gpkpJmUt_normal.jpg"/>
    <hyperlink ref="V68" r:id="rId154" display="http://pbs.twimg.com/profile_images/687797811585368064/gpkpJmUt_normal.jpg"/>
    <hyperlink ref="V69" r:id="rId155" display="http://pbs.twimg.com/profile_images/687797811585368064/gpkpJmUt_normal.jpg"/>
    <hyperlink ref="V70" r:id="rId156" display="http://pbs.twimg.com/profile_images/1126034564302942208/J7sVk8fX_normal.png"/>
    <hyperlink ref="V71" r:id="rId157" display="http://pbs.twimg.com/profile_images/1157646348533030912/HcE0Lvcx_normal.jpg"/>
    <hyperlink ref="V72" r:id="rId158" display="http://pbs.twimg.com/profile_images/1157646348533030912/HcE0Lvcx_normal.jpg"/>
    <hyperlink ref="V73" r:id="rId159" display="http://pbs.twimg.com/profile_images/1146062661697675264/jmcDYUjP_normal.png"/>
    <hyperlink ref="V74" r:id="rId160" display="http://pbs.twimg.com/profile_images/1146062661697675264/jmcDYUjP_normal.png"/>
    <hyperlink ref="V75" r:id="rId161" display="http://pbs.twimg.com/profile_images/818513271225544705/g29NeG3k_normal.jpg"/>
    <hyperlink ref="V76" r:id="rId162" display="http://pbs.twimg.com/profile_images/3009971499/612930a2532402c82fcf5953fe96352e_normal.jpeg"/>
    <hyperlink ref="V77" r:id="rId163" display="http://pbs.twimg.com/profile_images/1109563087420571648/zIdu3mWg_normal.jpg"/>
    <hyperlink ref="V78" r:id="rId164" display="http://pbs.twimg.com/profile_images/65786321/Cassowary_100x100_normal.jpg"/>
    <hyperlink ref="V79" r:id="rId165" display="http://pbs.twimg.com/profile_images/65786321/Cassowary_100x100_normal.jpg"/>
    <hyperlink ref="V80" r:id="rId166" display="https://pbs.twimg.com/media/ECA1uhaXYAAbSES.jpg"/>
    <hyperlink ref="V81" r:id="rId167" display="http://pbs.twimg.com/profile_images/1132691700374220800/dLu4wJat_normal.jpg"/>
    <hyperlink ref="V82" r:id="rId168" display="https://pbs.twimg.com/media/ECRwq8fXkAA3jTb.jpg"/>
    <hyperlink ref="V83" r:id="rId169" display="https://pbs.twimg.com/media/ECA440VXUAAegLD.jpg"/>
    <hyperlink ref="V84" r:id="rId170" display="https://pbs.twimg.com/media/ECVBzqgXoAEHNoB.jpg"/>
    <hyperlink ref="V85" r:id="rId171" display="http://pbs.twimg.com/profile_images/1005920266441109504/ek1Vg3Dc_normal.jpg"/>
    <hyperlink ref="V86" r:id="rId172" display="http://pbs.twimg.com/profile_images/1164669998415134720/BaPJu6z5_normal.jpg"/>
    <hyperlink ref="V87" r:id="rId173" display="http://pbs.twimg.com/profile_images/897966616796966913/zbxqxcYU_normal.jpg"/>
    <hyperlink ref="V88" r:id="rId174" display="http://pbs.twimg.com/profile_images/706345865720438784/PNitK7yL_normal.jpg"/>
    <hyperlink ref="V89" r:id="rId175" display="https://pbs.twimg.com/media/ECUD3HyXoAAaJWe.jpg"/>
    <hyperlink ref="V90" r:id="rId176" display="http://pbs.twimg.com/profile_images/1138114915619749888/1e0u-1mE_normal.png"/>
    <hyperlink ref="V91" r:id="rId177" display="http://pbs.twimg.com/profile_images/1138114915619749888/1e0u-1mE_normal.png"/>
    <hyperlink ref="V92" r:id="rId178" display="http://pbs.twimg.com/profile_images/1138114915619749888/1e0u-1mE_normal.png"/>
    <hyperlink ref="V93" r:id="rId179" display="http://pbs.twimg.com/profile_images/1138114915619749888/1e0u-1mE_normal.png"/>
    <hyperlink ref="V94" r:id="rId180" display="https://pbs.twimg.com/media/ECWhj1UX4AE4oXi.jpg"/>
    <hyperlink ref="V95" r:id="rId181" display="https://pbs.twimg.com/ext_tw_video_thumb/1155893583288909824/pu/img/WE1cXuKLKAtwDoad.jpg"/>
    <hyperlink ref="V96" r:id="rId182" display="https://pbs.twimg.com/ext_tw_video_thumb/1155893583288909824/pu/img/WE1cXuKLKAtwDoad.jpg"/>
    <hyperlink ref="V97" r:id="rId183" display="http://pbs.twimg.com/profile_images/1016021159844855809/hVfn1waO_normal.jpg"/>
    <hyperlink ref="V98" r:id="rId184" display="http://pbs.twimg.com/profile_images/1141547787894624262/uA1xwMda_normal.jpg"/>
    <hyperlink ref="V99" r:id="rId185" display="http://pbs.twimg.com/profile_images/1246190556/19shisa_cut150_normal.PNG"/>
    <hyperlink ref="V100" r:id="rId186" display="http://pbs.twimg.com/profile_images/1053655947271462913/ZCQcEbvP_normal.jpg"/>
    <hyperlink ref="V101" r:id="rId187" display="http://pbs.twimg.com/profile_images/1107936345769607169/sJKWJd7g_normal.png"/>
    <hyperlink ref="V102" r:id="rId188" display="http://pbs.twimg.com/profile_images/492423867416064000/vkfUVtIf_normal.jpeg"/>
    <hyperlink ref="V103" r:id="rId189" display="https://pbs.twimg.com/media/ECamt8cWwAADNVV.jpg"/>
    <hyperlink ref="V104" r:id="rId190" display="http://pbs.twimg.com/profile_images/1031180096869040128/BSlmghKD_normal.jpg"/>
    <hyperlink ref="V105" r:id="rId191" display="https://pbs.twimg.com/media/EAufzsaWkAMr1Fq.jpg"/>
    <hyperlink ref="V106" r:id="rId192" display="http://pbs.twimg.com/profile_images/1094432381661003777/UTLqjH84_normal.jpg"/>
    <hyperlink ref="V107" r:id="rId193" display="http://pbs.twimg.com/profile_images/1094432381661003777/UTLqjH84_normal.jpg"/>
    <hyperlink ref="V108" r:id="rId194" display="http://pbs.twimg.com/profile_images/1148467524226420737/AG-anhyv_normal.png"/>
    <hyperlink ref="V109" r:id="rId195" display="https://pbs.twimg.com/media/ECcGHGEXsAAt86n.jpg"/>
    <hyperlink ref="V110" r:id="rId196" display="http://pbs.twimg.com/profile_images/1075847038875693056/27KFIukf_normal.jpg"/>
    <hyperlink ref="V111" r:id="rId197" display="http://pbs.twimg.com/profile_images/1344765359/head_shot_me_normal.jpg"/>
    <hyperlink ref="V112" r:id="rId198" display="http://pbs.twimg.com/profile_images/1149410963503714305/Rih5x4r__normal.jpg"/>
    <hyperlink ref="V113" r:id="rId199" display="http://pbs.twimg.com/profile_images/1141186822657024001/iUwucJqx_normal.jpg"/>
    <hyperlink ref="V114" r:id="rId200" display="http://pbs.twimg.com/profile_images/1138124745432621056/wD_pI2MT_normal.png"/>
    <hyperlink ref="V115" r:id="rId201" display="http://pbs.twimg.com/profile_images/920128046795055110/q_tpU9HX_normal.jpg"/>
    <hyperlink ref="V116" r:id="rId202" display="http://pbs.twimg.com/profile_images/1238819587/Finance___jobs_normal.png"/>
    <hyperlink ref="V117" r:id="rId203" display="https://pbs.twimg.com/media/ECdifzjXoAA1JZD.jpg"/>
    <hyperlink ref="V118" r:id="rId204" display="https://pbs.twimg.com/media/ECdifzjXoAA1JZD.jpg"/>
    <hyperlink ref="V119" r:id="rId205" display="https://pbs.twimg.com/media/ECdifzjXoAA1JZD.jpg"/>
    <hyperlink ref="V120" r:id="rId206" display="https://pbs.twimg.com/media/ECdui8xWkAUy4Ve.jpg"/>
    <hyperlink ref="V121" r:id="rId207" display="https://pbs.twimg.com/media/ECeMlqIXkAA98HJ.png"/>
    <hyperlink ref="V122" r:id="rId208" display="http://pbs.twimg.com/profile_images/1164410250641989633/usS-5o3u_normal.png"/>
    <hyperlink ref="V123" r:id="rId209" display="https://pbs.twimg.com/media/ECU_-QtWkAAGyqS.png"/>
    <hyperlink ref="V124" r:id="rId210" display="http://pbs.twimg.com/profile_images/83722585/34507951_N07_normal.jpg"/>
    <hyperlink ref="V125" r:id="rId211" display="https://pbs.twimg.com/media/ECV4JHoWsAAIXBD.jpg"/>
    <hyperlink ref="V126" r:id="rId212" display="https://pbs.twimg.com/media/ECeie-0WwAEhIg-.jpg"/>
    <hyperlink ref="V127" r:id="rId213" display="https://pbs.twimg.com/media/ECejlIkVAAAUVLP.jpg"/>
    <hyperlink ref="V128" r:id="rId214" display="https://pbs.twimg.com/media/ECcZwh6XYAA-xGa.jpg"/>
    <hyperlink ref="V129" r:id="rId215" display="http://pbs.twimg.com/profile_images/1025649643701657601/5RhrkOa2_normal.jpg"/>
    <hyperlink ref="V130" r:id="rId216" display="http://pbs.twimg.com/profile_images/1139751060925325313/r3KcBAUk_normal.png"/>
    <hyperlink ref="V131" r:id="rId217" display="http://pbs.twimg.com/profile_images/1139751060925325313/r3KcBAUk_normal.png"/>
    <hyperlink ref="V132" r:id="rId218" display="http://pbs.twimg.com/profile_images/1139751060925325313/r3KcBAUk_normal.png"/>
    <hyperlink ref="V133" r:id="rId219" display="http://pbs.twimg.com/profile_images/1139751060925325313/r3KcBAUk_normal.png"/>
    <hyperlink ref="V134" r:id="rId220" display="http://pbs.twimg.com/profile_images/1139751060925325313/r3KcBAUk_normal.png"/>
    <hyperlink ref="V135" r:id="rId221" display="http://pbs.twimg.com/profile_images/1139751060925325313/r3KcBAUk_normal.png"/>
    <hyperlink ref="V136" r:id="rId222" display="http://pbs.twimg.com/profile_images/1139751060925325313/r3KcBAUk_normal.png"/>
    <hyperlink ref="V137" r:id="rId223" display="http://pbs.twimg.com/profile_images/1139751060925325313/r3KcBAUk_normal.png"/>
    <hyperlink ref="V138" r:id="rId224" display="https://pbs.twimg.com/media/EChxs2lXYAEFDTW.jpg"/>
    <hyperlink ref="V139" r:id="rId225" display="https://pbs.twimg.com/media/ECkOGfaXsAAdhmC.jpg"/>
    <hyperlink ref="V140" r:id="rId226" display="http://pbs.twimg.com/profile_images/1016483345545482240/PNjhdrWq_normal.jpg"/>
    <hyperlink ref="V141" r:id="rId227" display="http://pbs.twimg.com/profile_images/3771805813/fe1291458e6dcbbe2953a1e2e59c994a_normal.jpeg"/>
    <hyperlink ref="V142" r:id="rId228" display="http://pbs.twimg.com/profile_images/3771805813/fe1291458e6dcbbe2953a1e2e59c994a_normal.jpeg"/>
    <hyperlink ref="V143" r:id="rId229" display="http://pbs.twimg.com/profile_images/928254629766467584/UlE8V82b_normal.jpg"/>
    <hyperlink ref="V144" r:id="rId230" display="https://pbs.twimg.com/media/ECkN-KfWkAEPoJW.jpg"/>
    <hyperlink ref="V145" r:id="rId231" display="http://pbs.twimg.com/profile_images/1043219227824607232/avLv5xBi_normal.jpg"/>
    <hyperlink ref="V146" r:id="rId232" display="https://pbs.twimg.com/media/EClQ5X7WsAUjLC5.png"/>
    <hyperlink ref="V147" r:id="rId233" display="http://pbs.twimg.com/profile_images/1174074103/tapatalk_normal.png"/>
    <hyperlink ref="V148" r:id="rId234" display="http://pbs.twimg.com/profile_images/1019548967384821760/Plx0d0Q-_normal.jpg"/>
    <hyperlink ref="V149" r:id="rId235" display="http://pbs.twimg.com/profile_images/780451899040342020/t5Fwh2GQ_normal.jpg"/>
    <hyperlink ref="V150" r:id="rId236" display="https://pbs.twimg.com/media/ECkreZ1XkAAFHCk.jpg"/>
    <hyperlink ref="V151" r:id="rId237" display="http://pbs.twimg.com/profile_images/540045051338833921/B3F0hnhx_normal.jpeg"/>
    <hyperlink ref="V152" r:id="rId238" display="http://pbs.twimg.com/profile_images/780451899040342020/t5Fwh2GQ_normal.jpg"/>
    <hyperlink ref="V153" r:id="rId239" display="https://pbs.twimg.com/media/ECoq7hwUwAAFyZ9.png"/>
    <hyperlink ref="V154" r:id="rId240" display="http://pbs.twimg.com/profile_images/780451899040342020/t5Fwh2GQ_normal.jpg"/>
    <hyperlink ref="V155" r:id="rId241" display="http://pbs.twimg.com/profile_images/780451899040342020/t5Fwh2GQ_normal.jpg"/>
    <hyperlink ref="V156" r:id="rId242" display="http://pbs.twimg.com/profile_images/780451899040342020/t5Fwh2GQ_normal.jpg"/>
    <hyperlink ref="V157" r:id="rId243" display="http://pbs.twimg.com/profile_images/714890357943754752/EsWdMr95_normal.jpg"/>
    <hyperlink ref="V158" r:id="rId244" display="http://pbs.twimg.com/profile_images/1123143218529435648/WK0UMG-X_normal.png"/>
    <hyperlink ref="Z3" r:id="rId245" display="https://twitter.com/extremepride99/status/1161340993960124416"/>
    <hyperlink ref="Z4" r:id="rId246" display="https://twitter.com/coachsmithjason/status/1161452673310351361"/>
    <hyperlink ref="Z5" r:id="rId247" display="https://twitter.com/jaminnaar/status/1161504619769585664"/>
    <hyperlink ref="Z6" r:id="rId248" display="https://twitter.com/hrcurator/status/1161601611065511936"/>
    <hyperlink ref="Z7" r:id="rId249" display="https://twitter.com/solamatt88/status/1161614375008047111"/>
    <hyperlink ref="Z8" r:id="rId250" display="https://twitter.com/solamatt88/status/1161614375008047111"/>
    <hyperlink ref="Z9" r:id="rId251" display="https://twitter.com/cvmnetwork3/status/1161654757410451456"/>
    <hyperlink ref="Z10" r:id="rId252" display="https://twitter.com/constijesuis/status/1161669169030598659"/>
    <hyperlink ref="Z11" r:id="rId253" display="https://twitter.com/rituubnanda/status/1161674932377407493"/>
    <hyperlink ref="Z12" r:id="rId254" display="https://twitter.com/vnetworklabs/status/1161669121752346627"/>
    <hyperlink ref="Z13" r:id="rId255" display="https://twitter.com/broadleafc/status/1161677178188156928"/>
    <hyperlink ref="Z14" r:id="rId256" display="https://twitter.com/phil_journal/status/1161756585976369152"/>
    <hyperlink ref="Z15" r:id="rId257" display="https://twitter.com/phil_journal/status/1161756585976369152"/>
    <hyperlink ref="Z16" r:id="rId258" display="https://twitter.com/phil_journal/status/1161756585976369152"/>
    <hyperlink ref="Z17" r:id="rId259" display="https://twitter.com/antalina77/status/1161757022599229440"/>
    <hyperlink ref="Z18" r:id="rId260" display="https://twitter.com/antalina77/status/1161757022599229440"/>
    <hyperlink ref="Z19" r:id="rId261" display="https://twitter.com/antalina77/status/1161757022599229440"/>
    <hyperlink ref="Z20" r:id="rId262" display="https://twitter.com/gnsmiller/status/1110245796706959362"/>
    <hyperlink ref="Z21" r:id="rId263" display="https://twitter.com/zlraeva4lovers/status/1161770958270713856"/>
    <hyperlink ref="Z22" r:id="rId264" display="https://twitter.com/ted_hansons/status/1161776982490660864"/>
    <hyperlink ref="Z23" r:id="rId265" display="https://twitter.com/chrisswearing/status/1161809096812748801"/>
    <hyperlink ref="Z24" r:id="rId266" display="https://twitter.com/chrisswearing/status/1161809096812748801"/>
    <hyperlink ref="Z25" r:id="rId267" display="https://twitter.com/chrisswearing/status/1161809096812748801"/>
    <hyperlink ref="Z26" r:id="rId268" display="https://twitter.com/kragthang/status/1161874498586578944"/>
    <hyperlink ref="Z27" r:id="rId269" display="https://twitter.com/onang_pribadi/status/1161992589542752257"/>
    <hyperlink ref="Z28" r:id="rId270" display="https://twitter.com/onang_pribadi/status/1161992589542752257"/>
    <hyperlink ref="Z29" r:id="rId271" display="https://twitter.com/ronyeap/status/1161993899822370816"/>
    <hyperlink ref="Z30" r:id="rId272" display="https://twitter.com/ronyeap/status/1161993899822370816"/>
    <hyperlink ref="Z31" r:id="rId273" display="https://twitter.com/af_map/status/1161994495854043136"/>
    <hyperlink ref="Z32" r:id="rId274" display="https://twitter.com/af_map/status/1161994495854043136"/>
    <hyperlink ref="Z33" r:id="rId275" display="https://twitter.com/af_map/status/1161994495854043136"/>
    <hyperlink ref="Z34" r:id="rId276" display="https://twitter.com/rtdonovan11/status/1162004378141810688"/>
    <hyperlink ref="Z35" r:id="rId277" display="https://twitter.com/bohemianbeads1/status/1162004378460422144"/>
    <hyperlink ref="Z36" r:id="rId278" display="https://twitter.com/rossanori/status/1162006216140214272"/>
    <hyperlink ref="Z37" r:id="rId279" display="https://twitter.com/murkeree/status/1162006868375552000"/>
    <hyperlink ref="Z38" r:id="rId280" display="https://twitter.com/brightlight46/status/1162009249544855553"/>
    <hyperlink ref="Z39" r:id="rId281" display="https://twitter.com/adjdoyle/status/1161982276290469889"/>
    <hyperlink ref="Z40" r:id="rId282" display="https://twitter.com/hsad_network/status/1162019422988591105"/>
    <hyperlink ref="Z41" r:id="rId283" display="https://twitter.com/debbieford14/status/1162045674055196674"/>
    <hyperlink ref="Z42" r:id="rId284" display="https://twitter.com/chargrille/status/1162048046437265408"/>
    <hyperlink ref="Z43" r:id="rId285" display="https://twitter.com/tentoads4truth/status/1162003777215352832"/>
    <hyperlink ref="Z44" r:id="rId286" display="https://twitter.com/tentoads4truth/status/1162012235528491009"/>
    <hyperlink ref="Z45" r:id="rId287" display="https://twitter.com/lauriefare1/status/1162048641667719169"/>
    <hyperlink ref="Z46" r:id="rId288" display="https://twitter.com/cdfoundation/status/1162016190593736705"/>
    <hyperlink ref="Z47" r:id="rId289" display="https://twitter.com/cdfoundation/status/1162016190593736705"/>
    <hyperlink ref="Z48" r:id="rId290" display="https://twitter.com/planningtoronto/status/1162087336701779976"/>
    <hyperlink ref="Z49" r:id="rId291" display="https://twitter.com/planningtoronto/status/1162087336701779976"/>
    <hyperlink ref="Z50" r:id="rId292" display="https://twitter.com/therealcues/status/1162107022944481281"/>
    <hyperlink ref="Z51" r:id="rId293" display="https://twitter.com/maytree_canada/status/1161712348681441286"/>
    <hyperlink ref="Z52" r:id="rId294" display="https://twitter.com/maytree_canada/status/1161712348681441286"/>
    <hyperlink ref="Z53" r:id="rId295" display="https://twitter.com/planningtoronto/status/1161733136834867200"/>
    <hyperlink ref="Z54" r:id="rId296" display="https://twitter.com/rleeson/status/1162131965530771456"/>
    <hyperlink ref="Z55" r:id="rId297" display="https://twitter.com/planningtoronto/status/1161733136834867200"/>
    <hyperlink ref="Z56" r:id="rId298" display="https://twitter.com/planningtoronto/status/1162087336701779976"/>
    <hyperlink ref="Z57" r:id="rId299" display="https://twitter.com/rleeson/status/1162131965530771456"/>
    <hyperlink ref="Z58" r:id="rId300" display="https://twitter.com/rleeson/status/1162131965530771456"/>
    <hyperlink ref="Z59" r:id="rId301" display="https://twitter.com/natbender/status/1162198723088257024"/>
    <hyperlink ref="Z60" r:id="rId302" display="https://twitter.com/inchorusgroup/status/1159872272213172227"/>
    <hyperlink ref="Z61" r:id="rId303" display="https://twitter.com/inchorusgroup/status/1162348564611309568"/>
    <hyperlink ref="Z62" r:id="rId304" display="https://twitter.com/eaglescoutnet/status/1162392420182646785"/>
    <hyperlink ref="Z63" r:id="rId305" display="https://twitter.com/kevwemodupe/status/1162410071130693632"/>
    <hyperlink ref="Z64" r:id="rId306" display="https://twitter.com/edmontonchamber/status/1162416241782530053"/>
    <hyperlink ref="Z65" r:id="rId307" display="https://twitter.com/pillarnn/status/1162424788381569024"/>
    <hyperlink ref="Z66" r:id="rId308" display="https://twitter.com/pillarnn/status/1162424788381569024"/>
    <hyperlink ref="Z67" r:id="rId309" display="https://twitter.com/lndontretweets/status/1162424811592867841"/>
    <hyperlink ref="Z68" r:id="rId310" display="https://twitter.com/lndontretweets/status/1162424811592867841"/>
    <hyperlink ref="Z69" r:id="rId311" display="https://twitter.com/lndontretweets/status/1162424811592867841"/>
    <hyperlink ref="Z70" r:id="rId312" display="https://twitter.com/securescientist/status/1162442611396923393"/>
    <hyperlink ref="Z71" r:id="rId313" display="https://twitter.com/dustynlanz/status/1162470423138881536"/>
    <hyperlink ref="Z72" r:id="rId314" display="https://twitter.com/dustynlanz/status/1162470423138881536"/>
    <hyperlink ref="Z73" r:id="rId315" display="https://twitter.com/riacanada/status/1162473839827308545"/>
    <hyperlink ref="Z74" r:id="rId316" display="https://twitter.com/riacanada/status/1162473839827308545"/>
    <hyperlink ref="Z75" r:id="rId317" display="https://twitter.com/danielpink/status/1153427021936156673"/>
    <hyperlink ref="Z76" r:id="rId318" display="https://twitter.com/aschrimpf514/status/1162711266680627200"/>
    <hyperlink ref="Z77" r:id="rId319" display="https://twitter.com/setsuna_c/status/1163030369727332352"/>
    <hyperlink ref="Z78" r:id="rId320" display="https://twitter.com/digitalwatches/status/1163151366329520130"/>
    <hyperlink ref="Z79" r:id="rId321" display="https://twitter.com/digitalwatches/status/1163151366329520130"/>
    <hyperlink ref="Z80" r:id="rId322" display="https://twitter.com/ru_smlr/status/1161987780169338880"/>
    <hyperlink ref="Z81" r:id="rId323" display="https://twitter.com/msneiderman/status/1163163795415547907"/>
    <hyperlink ref="Z82" r:id="rId324" display="https://twitter.com/localworkca/status/1163178487928315905"/>
    <hyperlink ref="Z83" r:id="rId325" display="https://twitter.com/pdiscoveryuk/status/1161991256148467712"/>
    <hyperlink ref="Z84" r:id="rId326" display="https://twitter.com/pdiscoveryuk/status/1163408437721649158"/>
    <hyperlink ref="Z85" r:id="rId327" display="https://twitter.com/kringelberg/status/1163436599390199808"/>
    <hyperlink ref="Z86" r:id="rId328" display="https://twitter.com/dirtiestdeeds/status/1163445207616106496"/>
    <hyperlink ref="Z87" r:id="rId329" display="https://twitter.com/saddestrobots/status/1163445656402518016"/>
    <hyperlink ref="Z88" r:id="rId330" display="https://twitter.com/mayirmamay14/status/1163457961374703617"/>
    <hyperlink ref="Z89" r:id="rId331" display="https://twitter.com/thehaiderimam/status/1163340326003793921"/>
    <hyperlink ref="Z90" r:id="rId332" display="https://twitter.com/andrewmorrisuk/status/1163341342933692416"/>
    <hyperlink ref="Z91" r:id="rId333" display="https://twitter.com/andrewmorrisuk/status/1163341342933692416"/>
    <hyperlink ref="Z92" r:id="rId334" display="https://twitter.com/andrewmorrisuk/status/1163469883071455232"/>
    <hyperlink ref="Z93" r:id="rId335" display="https://twitter.com/andrewmorrisuk/status/1163469883071455232"/>
    <hyperlink ref="Z94" r:id="rId336" display="https://twitter.com/i4cp/status/1163513717323116546"/>
    <hyperlink ref="Z95" r:id="rId337" display="https://twitter.com/vanguardsw/status/1163555006664122368"/>
    <hyperlink ref="Z96" r:id="rId338" display="https://twitter.com/vanguardsw/status/1163555006664122368"/>
    <hyperlink ref="Z97" r:id="rId339" display="https://twitter.com/uottawainclu/status/1163569710983782405"/>
    <hyperlink ref="Z98" r:id="rId340" display="https://twitter.com/chican3ry/status/1163574186633256961"/>
    <hyperlink ref="Z99" r:id="rId341" display="https://twitter.com/just_a_zuki/status/1163578173637955601"/>
    <hyperlink ref="Z100" r:id="rId342" display="https://twitter.com/harjas2519/status/1163709339846266880"/>
    <hyperlink ref="Z101" r:id="rId343" display="https://twitter.com/ronald_vanloon/status/1155860257819807744"/>
    <hyperlink ref="Z102" r:id="rId344" display="https://twitter.com/victoria_victo3/status/1163780119904825345"/>
    <hyperlink ref="Z103" r:id="rId345" display="https://twitter.com/princeharfouche/status/1163800863183396866"/>
    <hyperlink ref="Z104" r:id="rId346" display="https://twitter.com/womenofob/status/1163828033330880512"/>
    <hyperlink ref="Z105" r:id="rId347" display="https://twitter.com/wcmcanada/status/1156193443208663043"/>
    <hyperlink ref="Z106" r:id="rId348" display="https://twitter.com/fhoro/status/1163866506112983040"/>
    <hyperlink ref="Z107" r:id="rId349" display="https://twitter.com/fhoro/status/1163866506112983040"/>
    <hyperlink ref="Z108" r:id="rId350" display="https://twitter.com/cyberspaceafa/status/1163891064241102848"/>
    <hyperlink ref="Z109" r:id="rId351" display="https://twitter.com/kelleyrecruiter/status/1163905748692295683"/>
    <hyperlink ref="Z110" r:id="rId352" display="https://twitter.com/idealoutcomes/status/1163183829277802501"/>
    <hyperlink ref="Z111" r:id="rId353" display="https://twitter.com/jeannekerr/status/1163910204586647553"/>
    <hyperlink ref="Z112" r:id="rId354" display="https://twitter.com/s_divinorum/status/1163947003488825344"/>
    <hyperlink ref="Z113" r:id="rId355" display="https://twitter.com/matthewfsmith/status/1163963621069561856"/>
    <hyperlink ref="Z114" r:id="rId356" display="https://twitter.com/bencosmef/status/1163922527774793728"/>
    <hyperlink ref="Z115" r:id="rId357" display="https://twitter.com/porridgeisgood/status/1163979090883465218"/>
    <hyperlink ref="Z116" r:id="rId358" display="https://twitter.com/finance___jobs/status/1163986317715398657"/>
    <hyperlink ref="Z117" r:id="rId359" display="https://twitter.com/faisal_thar/status/1164007331480461314"/>
    <hyperlink ref="Z118" r:id="rId360" display="https://twitter.com/faisal_thar/status/1164007331480461314"/>
    <hyperlink ref="Z119" r:id="rId361" display="https://twitter.com/faisal_thar/status/1164007331480461314"/>
    <hyperlink ref="Z120" r:id="rId362" display="https://twitter.com/wowbiztribe/status/1164020577105055745"/>
    <hyperlink ref="Z121" r:id="rId363" display="https://twitter.com/mir_sidiquee/status/1164053619781640193"/>
    <hyperlink ref="Z122" r:id="rId364" display="https://twitter.com/huqimrul/status/1164055067957350400"/>
    <hyperlink ref="Z123" r:id="rId365" display="https://twitter.com/megansquire0/status/1163406422081753088"/>
    <hyperlink ref="Z124" r:id="rId366" display="https://twitter.com/foxgrrl/status/1164058361073041408"/>
    <hyperlink ref="Z125" r:id="rId367" display="https://twitter.com/taoleadershipuk/status/1163468178703474689"/>
    <hyperlink ref="Z126" r:id="rId368" display="https://twitter.com/taoleadershipuk/status/1164077684072357888"/>
    <hyperlink ref="Z127" r:id="rId369" display="https://twitter.com/khanarakanie/status/1164078896255365121"/>
    <hyperlink ref="Z128" r:id="rId370" display="https://twitter.com/ssdp/status/1163927356622483456"/>
    <hyperlink ref="Z129" r:id="rId371" display="https://twitter.com/hash2ash420__/status/1164178391114878976"/>
    <hyperlink ref="Z130" r:id="rId372" display="https://twitter.com/xrpscan/status/1164204438447251456"/>
    <hyperlink ref="Z131" r:id="rId373" display="https://twitter.com/xrpscan/status/1164204438447251456"/>
    <hyperlink ref="Z132" r:id="rId374" display="https://twitter.com/xrpscan/status/1164204438447251456"/>
    <hyperlink ref="Z133" r:id="rId375" display="https://twitter.com/xrpscan/status/1164204438447251456"/>
    <hyperlink ref="Z134" r:id="rId376" display="https://twitter.com/xrpscan/status/1164204438447251456"/>
    <hyperlink ref="Z135" r:id="rId377" display="https://twitter.com/xrpscan/status/1164204438447251456"/>
    <hyperlink ref="Z136" r:id="rId378" display="https://twitter.com/xrpscan/status/1164204438447251456"/>
    <hyperlink ref="Z137" r:id="rId379" display="https://twitter.com/xrpscan/status/1164204438447251456"/>
    <hyperlink ref="Z138" r:id="rId380" display="https://twitter.com/cjecraela/status/1164305520016203778"/>
    <hyperlink ref="Z139" r:id="rId381" display="https://twitter.com/crassu_la/status/1164478692963360768"/>
    <hyperlink ref="Z140" r:id="rId382" display="https://twitter.com/annavioral/status/1164480728819785730"/>
    <hyperlink ref="Z141" r:id="rId383" display="https://twitter.com/fkashner/status/1164501666772766720"/>
    <hyperlink ref="Z142" r:id="rId384" display="https://twitter.com/fkashner/status/1164501666772766720"/>
    <hyperlink ref="Z143" r:id="rId385" display="https://twitter.com/hartmast/status/1164513844447854592"/>
    <hyperlink ref="Z144" r:id="rId386" display="https://twitter.com/ahntoday/status/1164477342250672128"/>
    <hyperlink ref="Z145" r:id="rId387" display="https://twitter.com/gaillatimer2/status/1164532672187772929"/>
    <hyperlink ref="Z146" r:id="rId388" display="https://twitter.com/iopsychology/status/1164550930743857152"/>
    <hyperlink ref="Z147" r:id="rId389" display="https://twitter.com/kcfastpitch/status/1164561566668337153"/>
    <hyperlink ref="Z148" r:id="rId390" display="https://twitter.com/ihrim/status/1161269546126401536"/>
    <hyperlink ref="Z149" r:id="rId391" display="https://twitter.com/martinhoyes/status/1161485030050467840"/>
    <hyperlink ref="Z150" r:id="rId392" display="https://twitter.com/hrzone/status/1164509781345878016"/>
    <hyperlink ref="Z151" r:id="rId393" display="https://twitter.com/_6re6/status/1164536596760150017"/>
    <hyperlink ref="Z152" r:id="rId394" display="https://twitter.com/martinhoyes/status/1164693530071064576"/>
    <hyperlink ref="Z153" r:id="rId395" display="https://twitter.com/david_green_uk/status/1164790657128390657"/>
    <hyperlink ref="Z154" r:id="rId396" display="https://twitter.com/martinhoyes/status/1164792760383094784"/>
    <hyperlink ref="Z155" r:id="rId397" display="https://twitter.com/martinhoyes/status/1164693530071064576"/>
    <hyperlink ref="Z156" r:id="rId398" display="https://twitter.com/martinhoyes/status/1164792760383094784"/>
    <hyperlink ref="Z157" r:id="rId399" display="https://twitter.com/cloc_org/status/1164570684678262784"/>
    <hyperlink ref="Z158" r:id="rId400" display="https://twitter.com/legaltechil/status/1164830916025339905"/>
  </hyperlinks>
  <printOptions/>
  <pageMargins left="0.7" right="0.7" top="0.75" bottom="0.75" header="0.3" footer="0.3"/>
  <pageSetup horizontalDpi="600" verticalDpi="600" orientation="portrait" r:id="rId404"/>
  <legacyDrawing r:id="rId402"/>
  <tableParts>
    <tablePart r:id="rId40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70"/>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13" t="s">
        <v>2827</v>
      </c>
      <c r="B1" s="13" t="s">
        <v>2828</v>
      </c>
      <c r="C1" s="13" t="s">
        <v>2821</v>
      </c>
      <c r="D1" s="13" t="s">
        <v>2822</v>
      </c>
      <c r="E1" s="13" t="s">
        <v>2829</v>
      </c>
      <c r="F1" s="13" t="s">
        <v>144</v>
      </c>
      <c r="G1" s="13" t="s">
        <v>2830</v>
      </c>
      <c r="H1" s="13" t="s">
        <v>2831</v>
      </c>
      <c r="I1" s="13" t="s">
        <v>2832</v>
      </c>
      <c r="J1" s="13" t="s">
        <v>2833</v>
      </c>
      <c r="K1" s="13" t="s">
        <v>2834</v>
      </c>
      <c r="L1" s="13" t="s">
        <v>2835</v>
      </c>
    </row>
    <row r="2" spans="1:12" ht="15">
      <c r="A2" s="86" t="s">
        <v>2070</v>
      </c>
      <c r="B2" s="86" t="s">
        <v>2071</v>
      </c>
      <c r="C2" s="86">
        <v>13</v>
      </c>
      <c r="D2" s="121">
        <v>0.005244775161273796</v>
      </c>
      <c r="E2" s="121">
        <v>1.363476284067918</v>
      </c>
      <c r="F2" s="86" t="s">
        <v>2823</v>
      </c>
      <c r="G2" s="86" t="b">
        <v>0</v>
      </c>
      <c r="H2" s="86" t="b">
        <v>0</v>
      </c>
      <c r="I2" s="86" t="b">
        <v>0</v>
      </c>
      <c r="J2" s="86" t="b">
        <v>0</v>
      </c>
      <c r="K2" s="86" t="b">
        <v>0</v>
      </c>
      <c r="L2" s="86" t="b">
        <v>0</v>
      </c>
    </row>
    <row r="3" spans="1:12" ht="15">
      <c r="A3" s="86" t="s">
        <v>2049</v>
      </c>
      <c r="B3" s="86" t="s">
        <v>2070</v>
      </c>
      <c r="C3" s="86">
        <v>12</v>
      </c>
      <c r="D3" s="121">
        <v>0.005018387486481971</v>
      </c>
      <c r="E3" s="121">
        <v>0.42519389802232016</v>
      </c>
      <c r="F3" s="86" t="s">
        <v>2823</v>
      </c>
      <c r="G3" s="86" t="b">
        <v>0</v>
      </c>
      <c r="H3" s="86" t="b">
        <v>0</v>
      </c>
      <c r="I3" s="86" t="b">
        <v>0</v>
      </c>
      <c r="J3" s="86" t="b">
        <v>0</v>
      </c>
      <c r="K3" s="86" t="b">
        <v>0</v>
      </c>
      <c r="L3" s="86" t="b">
        <v>0</v>
      </c>
    </row>
    <row r="4" spans="1:12" ht="15">
      <c r="A4" s="86" t="s">
        <v>2092</v>
      </c>
      <c r="B4" s="86" t="s">
        <v>2070</v>
      </c>
      <c r="C4" s="86">
        <v>12</v>
      </c>
      <c r="D4" s="121">
        <v>0.00521085893413596</v>
      </c>
      <c r="E4" s="121">
        <v>1.0913713889620316</v>
      </c>
      <c r="F4" s="86" t="s">
        <v>2823</v>
      </c>
      <c r="G4" s="86" t="b">
        <v>0</v>
      </c>
      <c r="H4" s="86" t="b">
        <v>0</v>
      </c>
      <c r="I4" s="86" t="b">
        <v>0</v>
      </c>
      <c r="J4" s="86" t="b">
        <v>0</v>
      </c>
      <c r="K4" s="86" t="b">
        <v>0</v>
      </c>
      <c r="L4" s="86" t="b">
        <v>0</v>
      </c>
    </row>
    <row r="5" spans="1:12" ht="15">
      <c r="A5" s="86" t="s">
        <v>2121</v>
      </c>
      <c r="B5" s="86" t="s">
        <v>2092</v>
      </c>
      <c r="C5" s="86">
        <v>10</v>
      </c>
      <c r="D5" s="121">
        <v>0.004518072959367226</v>
      </c>
      <c r="E5" s="121">
        <v>2.0078253375119566</v>
      </c>
      <c r="F5" s="86" t="s">
        <v>2823</v>
      </c>
      <c r="G5" s="86" t="b">
        <v>0</v>
      </c>
      <c r="H5" s="86" t="b">
        <v>0</v>
      </c>
      <c r="I5" s="86" t="b">
        <v>0</v>
      </c>
      <c r="J5" s="86" t="b">
        <v>0</v>
      </c>
      <c r="K5" s="86" t="b">
        <v>0</v>
      </c>
      <c r="L5" s="86" t="b">
        <v>0</v>
      </c>
    </row>
    <row r="6" spans="1:12" ht="15">
      <c r="A6" s="86" t="s">
        <v>2092</v>
      </c>
      <c r="B6" s="86" t="s">
        <v>2122</v>
      </c>
      <c r="C6" s="86">
        <v>10</v>
      </c>
      <c r="D6" s="121">
        <v>0.004518072959367226</v>
      </c>
      <c r="E6" s="121">
        <v>2.0078253375119566</v>
      </c>
      <c r="F6" s="86" t="s">
        <v>2823</v>
      </c>
      <c r="G6" s="86" t="b">
        <v>0</v>
      </c>
      <c r="H6" s="86" t="b">
        <v>0</v>
      </c>
      <c r="I6" s="86" t="b">
        <v>0</v>
      </c>
      <c r="J6" s="86" t="b">
        <v>0</v>
      </c>
      <c r="K6" s="86" t="b">
        <v>0</v>
      </c>
      <c r="L6" s="86" t="b">
        <v>0</v>
      </c>
    </row>
    <row r="7" spans="1:12" ht="15">
      <c r="A7" s="86" t="s">
        <v>2122</v>
      </c>
      <c r="B7" s="86" t="s">
        <v>2123</v>
      </c>
      <c r="C7" s="86">
        <v>10</v>
      </c>
      <c r="D7" s="121">
        <v>0.004518072959367226</v>
      </c>
      <c r="E7" s="121">
        <v>2.2041199826559246</v>
      </c>
      <c r="F7" s="86" t="s">
        <v>2823</v>
      </c>
      <c r="G7" s="86" t="b">
        <v>0</v>
      </c>
      <c r="H7" s="86" t="b">
        <v>0</v>
      </c>
      <c r="I7" s="86" t="b">
        <v>0</v>
      </c>
      <c r="J7" s="86" t="b">
        <v>0</v>
      </c>
      <c r="K7" s="86" t="b">
        <v>0</v>
      </c>
      <c r="L7" s="86" t="b">
        <v>0</v>
      </c>
    </row>
    <row r="8" spans="1:12" ht="15">
      <c r="A8" s="86" t="s">
        <v>2123</v>
      </c>
      <c r="B8" s="86" t="s">
        <v>2124</v>
      </c>
      <c r="C8" s="86">
        <v>10</v>
      </c>
      <c r="D8" s="121">
        <v>0.004518072959367226</v>
      </c>
      <c r="E8" s="121">
        <v>2.2041199826559246</v>
      </c>
      <c r="F8" s="86" t="s">
        <v>2823</v>
      </c>
      <c r="G8" s="86" t="b">
        <v>0</v>
      </c>
      <c r="H8" s="86" t="b">
        <v>0</v>
      </c>
      <c r="I8" s="86" t="b">
        <v>0</v>
      </c>
      <c r="J8" s="86" t="b">
        <v>0</v>
      </c>
      <c r="K8" s="86" t="b">
        <v>0</v>
      </c>
      <c r="L8" s="86" t="b">
        <v>0</v>
      </c>
    </row>
    <row r="9" spans="1:12" ht="15">
      <c r="A9" s="86" t="s">
        <v>2124</v>
      </c>
      <c r="B9" s="86" t="s">
        <v>2125</v>
      </c>
      <c r="C9" s="86">
        <v>10</v>
      </c>
      <c r="D9" s="121">
        <v>0.004518072959367226</v>
      </c>
      <c r="E9" s="121">
        <v>2.3502480183341627</v>
      </c>
      <c r="F9" s="86" t="s">
        <v>2823</v>
      </c>
      <c r="G9" s="86" t="b">
        <v>0</v>
      </c>
      <c r="H9" s="86" t="b">
        <v>0</v>
      </c>
      <c r="I9" s="86" t="b">
        <v>0</v>
      </c>
      <c r="J9" s="86" t="b">
        <v>0</v>
      </c>
      <c r="K9" s="86" t="b">
        <v>0</v>
      </c>
      <c r="L9" s="86" t="b">
        <v>0</v>
      </c>
    </row>
    <row r="10" spans="1:12" ht="15">
      <c r="A10" s="86" t="s">
        <v>2125</v>
      </c>
      <c r="B10" s="86" t="s">
        <v>2093</v>
      </c>
      <c r="C10" s="86">
        <v>10</v>
      </c>
      <c r="D10" s="121">
        <v>0.004518072959367226</v>
      </c>
      <c r="E10" s="121">
        <v>2.0492180226701815</v>
      </c>
      <c r="F10" s="86" t="s">
        <v>2823</v>
      </c>
      <c r="G10" s="86" t="b">
        <v>0</v>
      </c>
      <c r="H10" s="86" t="b">
        <v>0</v>
      </c>
      <c r="I10" s="86" t="b">
        <v>0</v>
      </c>
      <c r="J10" s="86" t="b">
        <v>0</v>
      </c>
      <c r="K10" s="86" t="b">
        <v>0</v>
      </c>
      <c r="L10" s="86" t="b">
        <v>0</v>
      </c>
    </row>
    <row r="11" spans="1:12" ht="15">
      <c r="A11" s="86" t="s">
        <v>2093</v>
      </c>
      <c r="B11" s="86" t="s">
        <v>2126</v>
      </c>
      <c r="C11" s="86">
        <v>10</v>
      </c>
      <c r="D11" s="121">
        <v>0.004518072959367226</v>
      </c>
      <c r="E11" s="121">
        <v>2.0492180226701815</v>
      </c>
      <c r="F11" s="86" t="s">
        <v>2823</v>
      </c>
      <c r="G11" s="86" t="b">
        <v>0</v>
      </c>
      <c r="H11" s="86" t="b">
        <v>0</v>
      </c>
      <c r="I11" s="86" t="b">
        <v>0</v>
      </c>
      <c r="J11" s="86" t="b">
        <v>0</v>
      </c>
      <c r="K11" s="86" t="b">
        <v>0</v>
      </c>
      <c r="L11" s="86" t="b">
        <v>0</v>
      </c>
    </row>
    <row r="12" spans="1:12" ht="15">
      <c r="A12" s="86" t="s">
        <v>2126</v>
      </c>
      <c r="B12" s="86" t="s">
        <v>2127</v>
      </c>
      <c r="C12" s="86">
        <v>10</v>
      </c>
      <c r="D12" s="121">
        <v>0.004518072959367226</v>
      </c>
      <c r="E12" s="121">
        <v>2.3502480183341627</v>
      </c>
      <c r="F12" s="86" t="s">
        <v>2823</v>
      </c>
      <c r="G12" s="86" t="b">
        <v>0</v>
      </c>
      <c r="H12" s="86" t="b">
        <v>0</v>
      </c>
      <c r="I12" s="86" t="b">
        <v>0</v>
      </c>
      <c r="J12" s="86" t="b">
        <v>0</v>
      </c>
      <c r="K12" s="86" t="b">
        <v>0</v>
      </c>
      <c r="L12" s="86" t="b">
        <v>0</v>
      </c>
    </row>
    <row r="13" spans="1:12" ht="15">
      <c r="A13" s="86" t="s">
        <v>2127</v>
      </c>
      <c r="B13" s="86" t="s">
        <v>2128</v>
      </c>
      <c r="C13" s="86">
        <v>10</v>
      </c>
      <c r="D13" s="121">
        <v>0.004518072959367226</v>
      </c>
      <c r="E13" s="121">
        <v>2.3502480183341627</v>
      </c>
      <c r="F13" s="86" t="s">
        <v>2823</v>
      </c>
      <c r="G13" s="86" t="b">
        <v>0</v>
      </c>
      <c r="H13" s="86" t="b">
        <v>0</v>
      </c>
      <c r="I13" s="86" t="b">
        <v>0</v>
      </c>
      <c r="J13" s="86" t="b">
        <v>0</v>
      </c>
      <c r="K13" s="86" t="b">
        <v>0</v>
      </c>
      <c r="L13" s="86" t="b">
        <v>0</v>
      </c>
    </row>
    <row r="14" spans="1:12" ht="15">
      <c r="A14" s="86" t="s">
        <v>2128</v>
      </c>
      <c r="B14" s="86" t="s">
        <v>2049</v>
      </c>
      <c r="C14" s="86">
        <v>10</v>
      </c>
      <c r="D14" s="121">
        <v>0.004518072959367226</v>
      </c>
      <c r="E14" s="121">
        <v>1.372524413045315</v>
      </c>
      <c r="F14" s="86" t="s">
        <v>2823</v>
      </c>
      <c r="G14" s="86" t="b">
        <v>0</v>
      </c>
      <c r="H14" s="86" t="b">
        <v>0</v>
      </c>
      <c r="I14" s="86" t="b">
        <v>0</v>
      </c>
      <c r="J14" s="86" t="b">
        <v>0</v>
      </c>
      <c r="K14" s="86" t="b">
        <v>0</v>
      </c>
      <c r="L14" s="86" t="b">
        <v>0</v>
      </c>
    </row>
    <row r="15" spans="1:12" ht="15">
      <c r="A15" s="86" t="s">
        <v>2049</v>
      </c>
      <c r="B15" s="86" t="s">
        <v>2495</v>
      </c>
      <c r="C15" s="86">
        <v>10</v>
      </c>
      <c r="D15" s="121">
        <v>0.004518072959367226</v>
      </c>
      <c r="E15" s="121">
        <v>1.3416478465722452</v>
      </c>
      <c r="F15" s="86" t="s">
        <v>2823</v>
      </c>
      <c r="G15" s="86" t="b">
        <v>0</v>
      </c>
      <c r="H15" s="86" t="b">
        <v>0</v>
      </c>
      <c r="I15" s="86" t="b">
        <v>0</v>
      </c>
      <c r="J15" s="86" t="b">
        <v>0</v>
      </c>
      <c r="K15" s="86" t="b">
        <v>0</v>
      </c>
      <c r="L15" s="86" t="b">
        <v>0</v>
      </c>
    </row>
    <row r="16" spans="1:12" ht="15">
      <c r="A16" s="86" t="s">
        <v>2495</v>
      </c>
      <c r="B16" s="86" t="s">
        <v>2496</v>
      </c>
      <c r="C16" s="86">
        <v>10</v>
      </c>
      <c r="D16" s="121">
        <v>0.004518072959367226</v>
      </c>
      <c r="E16" s="121">
        <v>2.3502480183341627</v>
      </c>
      <c r="F16" s="86" t="s">
        <v>2823</v>
      </c>
      <c r="G16" s="86" t="b">
        <v>0</v>
      </c>
      <c r="H16" s="86" t="b">
        <v>0</v>
      </c>
      <c r="I16" s="86" t="b">
        <v>0</v>
      </c>
      <c r="J16" s="86" t="b">
        <v>0</v>
      </c>
      <c r="K16" s="86" t="b">
        <v>0</v>
      </c>
      <c r="L16" s="86" t="b">
        <v>0</v>
      </c>
    </row>
    <row r="17" spans="1:12" ht="15">
      <c r="A17" s="86" t="s">
        <v>2496</v>
      </c>
      <c r="B17" s="86" t="s">
        <v>2092</v>
      </c>
      <c r="C17" s="86">
        <v>10</v>
      </c>
      <c r="D17" s="121">
        <v>0.004518072959367226</v>
      </c>
      <c r="E17" s="121">
        <v>2.0078253375119566</v>
      </c>
      <c r="F17" s="86" t="s">
        <v>2823</v>
      </c>
      <c r="G17" s="86" t="b">
        <v>0</v>
      </c>
      <c r="H17" s="86" t="b">
        <v>0</v>
      </c>
      <c r="I17" s="86" t="b">
        <v>0</v>
      </c>
      <c r="J17" s="86" t="b">
        <v>0</v>
      </c>
      <c r="K17" s="86" t="b">
        <v>0</v>
      </c>
      <c r="L17" s="86" t="b">
        <v>0</v>
      </c>
    </row>
    <row r="18" spans="1:12" ht="15">
      <c r="A18" s="86" t="s">
        <v>2070</v>
      </c>
      <c r="B18" s="86" t="s">
        <v>2497</v>
      </c>
      <c r="C18" s="86">
        <v>10</v>
      </c>
      <c r="D18" s="121">
        <v>0.004518072959367226</v>
      </c>
      <c r="E18" s="121">
        <v>1.363476284067918</v>
      </c>
      <c r="F18" s="86" t="s">
        <v>2823</v>
      </c>
      <c r="G18" s="86" t="b">
        <v>0</v>
      </c>
      <c r="H18" s="86" t="b">
        <v>0</v>
      </c>
      <c r="I18" s="86" t="b">
        <v>0</v>
      </c>
      <c r="J18" s="86" t="b">
        <v>0</v>
      </c>
      <c r="K18" s="86" t="b">
        <v>0</v>
      </c>
      <c r="L18" s="86" t="b">
        <v>0</v>
      </c>
    </row>
    <row r="19" spans="1:12" ht="15">
      <c r="A19" s="86" t="s">
        <v>2497</v>
      </c>
      <c r="B19" s="86" t="s">
        <v>2498</v>
      </c>
      <c r="C19" s="86">
        <v>10</v>
      </c>
      <c r="D19" s="121">
        <v>0.004518072959367226</v>
      </c>
      <c r="E19" s="121">
        <v>2.3502480183341627</v>
      </c>
      <c r="F19" s="86" t="s">
        <v>2823</v>
      </c>
      <c r="G19" s="86" t="b">
        <v>0</v>
      </c>
      <c r="H19" s="86" t="b">
        <v>0</v>
      </c>
      <c r="I19" s="86" t="b">
        <v>0</v>
      </c>
      <c r="J19" s="86" t="b">
        <v>0</v>
      </c>
      <c r="K19" s="86" t="b">
        <v>0</v>
      </c>
      <c r="L19" s="86" t="b">
        <v>0</v>
      </c>
    </row>
    <row r="20" spans="1:12" ht="15">
      <c r="A20" s="86" t="s">
        <v>2498</v>
      </c>
      <c r="B20" s="86" t="s">
        <v>2091</v>
      </c>
      <c r="C20" s="86">
        <v>10</v>
      </c>
      <c r="D20" s="121">
        <v>0.004518072959367226</v>
      </c>
      <c r="E20" s="121">
        <v>1.9523080096621253</v>
      </c>
      <c r="F20" s="86" t="s">
        <v>2823</v>
      </c>
      <c r="G20" s="86" t="b">
        <v>0</v>
      </c>
      <c r="H20" s="86" t="b">
        <v>0</v>
      </c>
      <c r="I20" s="86" t="b">
        <v>0</v>
      </c>
      <c r="J20" s="86" t="b">
        <v>1</v>
      </c>
      <c r="K20" s="86" t="b">
        <v>0</v>
      </c>
      <c r="L20" s="86" t="b">
        <v>0</v>
      </c>
    </row>
    <row r="21" spans="1:12" ht="15">
      <c r="A21" s="86" t="s">
        <v>2091</v>
      </c>
      <c r="B21" s="86" t="s">
        <v>2499</v>
      </c>
      <c r="C21" s="86">
        <v>10</v>
      </c>
      <c r="D21" s="121">
        <v>0.004518072959367226</v>
      </c>
      <c r="E21" s="121">
        <v>1.9523080096621253</v>
      </c>
      <c r="F21" s="86" t="s">
        <v>2823</v>
      </c>
      <c r="G21" s="86" t="b">
        <v>1</v>
      </c>
      <c r="H21" s="86" t="b">
        <v>0</v>
      </c>
      <c r="I21" s="86" t="b">
        <v>0</v>
      </c>
      <c r="J21" s="86" t="b">
        <v>0</v>
      </c>
      <c r="K21" s="86" t="b">
        <v>0</v>
      </c>
      <c r="L21" s="86" t="b">
        <v>0</v>
      </c>
    </row>
    <row r="22" spans="1:12" ht="15">
      <c r="A22" s="86" t="s">
        <v>2499</v>
      </c>
      <c r="B22" s="86" t="s">
        <v>2093</v>
      </c>
      <c r="C22" s="86">
        <v>10</v>
      </c>
      <c r="D22" s="121">
        <v>0.004518072959367226</v>
      </c>
      <c r="E22" s="121">
        <v>2.0492180226701815</v>
      </c>
      <c r="F22" s="86" t="s">
        <v>2823</v>
      </c>
      <c r="G22" s="86" t="b">
        <v>0</v>
      </c>
      <c r="H22" s="86" t="b">
        <v>0</v>
      </c>
      <c r="I22" s="86" t="b">
        <v>0</v>
      </c>
      <c r="J22" s="86" t="b">
        <v>0</v>
      </c>
      <c r="K22" s="86" t="b">
        <v>0</v>
      </c>
      <c r="L22" s="86" t="b">
        <v>0</v>
      </c>
    </row>
    <row r="23" spans="1:12" ht="15">
      <c r="A23" s="86" t="s">
        <v>2093</v>
      </c>
      <c r="B23" s="86" t="s">
        <v>2500</v>
      </c>
      <c r="C23" s="86">
        <v>10</v>
      </c>
      <c r="D23" s="121">
        <v>0.004518072959367226</v>
      </c>
      <c r="E23" s="121">
        <v>2.0492180226701815</v>
      </c>
      <c r="F23" s="86" t="s">
        <v>2823</v>
      </c>
      <c r="G23" s="86" t="b">
        <v>0</v>
      </c>
      <c r="H23" s="86" t="b">
        <v>0</v>
      </c>
      <c r="I23" s="86" t="b">
        <v>0</v>
      </c>
      <c r="J23" s="86" t="b">
        <v>0</v>
      </c>
      <c r="K23" s="86" t="b">
        <v>0</v>
      </c>
      <c r="L23" s="86" t="b">
        <v>0</v>
      </c>
    </row>
    <row r="24" spans="1:12" ht="15">
      <c r="A24" s="86" t="s">
        <v>2500</v>
      </c>
      <c r="B24" s="86" t="s">
        <v>2491</v>
      </c>
      <c r="C24" s="86">
        <v>10</v>
      </c>
      <c r="D24" s="121">
        <v>0.004518072959367226</v>
      </c>
      <c r="E24" s="121">
        <v>2.236304666027326</v>
      </c>
      <c r="F24" s="86" t="s">
        <v>2823</v>
      </c>
      <c r="G24" s="86" t="b">
        <v>0</v>
      </c>
      <c r="H24" s="86" t="b">
        <v>0</v>
      </c>
      <c r="I24" s="86" t="b">
        <v>0</v>
      </c>
      <c r="J24" s="86" t="b">
        <v>0</v>
      </c>
      <c r="K24" s="86" t="b">
        <v>0</v>
      </c>
      <c r="L24" s="86" t="b">
        <v>0</v>
      </c>
    </row>
    <row r="25" spans="1:12" ht="15">
      <c r="A25" s="86" t="s">
        <v>2491</v>
      </c>
      <c r="B25" s="86" t="s">
        <v>2501</v>
      </c>
      <c r="C25" s="86">
        <v>10</v>
      </c>
      <c r="D25" s="121">
        <v>0.004518072959367226</v>
      </c>
      <c r="E25" s="121">
        <v>2.236304666027326</v>
      </c>
      <c r="F25" s="86" t="s">
        <v>2823</v>
      </c>
      <c r="G25" s="86" t="b">
        <v>0</v>
      </c>
      <c r="H25" s="86" t="b">
        <v>0</v>
      </c>
      <c r="I25" s="86" t="b">
        <v>0</v>
      </c>
      <c r="J25" s="86" t="b">
        <v>0</v>
      </c>
      <c r="K25" s="86" t="b">
        <v>0</v>
      </c>
      <c r="L25" s="86" t="b">
        <v>0</v>
      </c>
    </row>
    <row r="26" spans="1:12" ht="15">
      <c r="A26" s="86" t="s">
        <v>2501</v>
      </c>
      <c r="B26" s="86" t="s">
        <v>2502</v>
      </c>
      <c r="C26" s="86">
        <v>10</v>
      </c>
      <c r="D26" s="121">
        <v>0.004518072959367226</v>
      </c>
      <c r="E26" s="121">
        <v>2.3502480183341627</v>
      </c>
      <c r="F26" s="86" t="s">
        <v>2823</v>
      </c>
      <c r="G26" s="86" t="b">
        <v>0</v>
      </c>
      <c r="H26" s="86" t="b">
        <v>0</v>
      </c>
      <c r="I26" s="86" t="b">
        <v>0</v>
      </c>
      <c r="J26" s="86" t="b">
        <v>0</v>
      </c>
      <c r="K26" s="86" t="b">
        <v>0</v>
      </c>
      <c r="L26" s="86" t="b">
        <v>0</v>
      </c>
    </row>
    <row r="27" spans="1:12" ht="15">
      <c r="A27" s="86" t="s">
        <v>2105</v>
      </c>
      <c r="B27" s="86" t="s">
        <v>2106</v>
      </c>
      <c r="C27" s="86">
        <v>9</v>
      </c>
      <c r="D27" s="121">
        <v>0.004241060831107106</v>
      </c>
      <c r="E27" s="121">
        <v>2.396005508894838</v>
      </c>
      <c r="F27" s="86" t="s">
        <v>2823</v>
      </c>
      <c r="G27" s="86" t="b">
        <v>0</v>
      </c>
      <c r="H27" s="86" t="b">
        <v>0</v>
      </c>
      <c r="I27" s="86" t="b">
        <v>0</v>
      </c>
      <c r="J27" s="86" t="b">
        <v>0</v>
      </c>
      <c r="K27" s="86" t="b">
        <v>0</v>
      </c>
      <c r="L27" s="86" t="b">
        <v>0</v>
      </c>
    </row>
    <row r="28" spans="1:12" ht="15">
      <c r="A28" s="86" t="s">
        <v>2106</v>
      </c>
      <c r="B28" s="86" t="s">
        <v>2070</v>
      </c>
      <c r="C28" s="86">
        <v>9</v>
      </c>
      <c r="D28" s="121">
        <v>0.004241060831107106</v>
      </c>
      <c r="E28" s="121">
        <v>1.3546128237366128</v>
      </c>
      <c r="F28" s="86" t="s">
        <v>2823</v>
      </c>
      <c r="G28" s="86" t="b">
        <v>0</v>
      </c>
      <c r="H28" s="86" t="b">
        <v>0</v>
      </c>
      <c r="I28" s="86" t="b">
        <v>0</v>
      </c>
      <c r="J28" s="86" t="b">
        <v>0</v>
      </c>
      <c r="K28" s="86" t="b">
        <v>0</v>
      </c>
      <c r="L28" s="86" t="b">
        <v>0</v>
      </c>
    </row>
    <row r="29" spans="1:12" ht="15">
      <c r="A29" s="86" t="s">
        <v>2070</v>
      </c>
      <c r="B29" s="86" t="s">
        <v>2107</v>
      </c>
      <c r="C29" s="86">
        <v>9</v>
      </c>
      <c r="D29" s="121">
        <v>0.004241060831107106</v>
      </c>
      <c r="E29" s="121">
        <v>1.363476284067918</v>
      </c>
      <c r="F29" s="86" t="s">
        <v>2823</v>
      </c>
      <c r="G29" s="86" t="b">
        <v>0</v>
      </c>
      <c r="H29" s="86" t="b">
        <v>0</v>
      </c>
      <c r="I29" s="86" t="b">
        <v>0</v>
      </c>
      <c r="J29" s="86" t="b">
        <v>0</v>
      </c>
      <c r="K29" s="86" t="b">
        <v>0</v>
      </c>
      <c r="L29" s="86" t="b">
        <v>0</v>
      </c>
    </row>
    <row r="30" spans="1:12" ht="15">
      <c r="A30" s="86" t="s">
        <v>2107</v>
      </c>
      <c r="B30" s="86" t="s">
        <v>2108</v>
      </c>
      <c r="C30" s="86">
        <v>9</v>
      </c>
      <c r="D30" s="121">
        <v>0.004241060831107106</v>
      </c>
      <c r="E30" s="121">
        <v>2.396005508894838</v>
      </c>
      <c r="F30" s="86" t="s">
        <v>2823</v>
      </c>
      <c r="G30" s="86" t="b">
        <v>0</v>
      </c>
      <c r="H30" s="86" t="b">
        <v>0</v>
      </c>
      <c r="I30" s="86" t="b">
        <v>0</v>
      </c>
      <c r="J30" s="86" t="b">
        <v>0</v>
      </c>
      <c r="K30" s="86" t="b">
        <v>0</v>
      </c>
      <c r="L30" s="86" t="b">
        <v>0</v>
      </c>
    </row>
    <row r="31" spans="1:12" ht="15">
      <c r="A31" s="86" t="s">
        <v>2108</v>
      </c>
      <c r="B31" s="86" t="s">
        <v>2109</v>
      </c>
      <c r="C31" s="86">
        <v>9</v>
      </c>
      <c r="D31" s="121">
        <v>0.004241060831107106</v>
      </c>
      <c r="E31" s="121">
        <v>2.3502480183341627</v>
      </c>
      <c r="F31" s="86" t="s">
        <v>2823</v>
      </c>
      <c r="G31" s="86" t="b">
        <v>0</v>
      </c>
      <c r="H31" s="86" t="b">
        <v>0</v>
      </c>
      <c r="I31" s="86" t="b">
        <v>0</v>
      </c>
      <c r="J31" s="86" t="b">
        <v>0</v>
      </c>
      <c r="K31" s="86" t="b">
        <v>0</v>
      </c>
      <c r="L31" s="86" t="b">
        <v>0</v>
      </c>
    </row>
    <row r="32" spans="1:12" ht="15">
      <c r="A32" s="86" t="s">
        <v>2109</v>
      </c>
      <c r="B32" s="86" t="s">
        <v>2110</v>
      </c>
      <c r="C32" s="86">
        <v>9</v>
      </c>
      <c r="D32" s="121">
        <v>0.004241060831107106</v>
      </c>
      <c r="E32" s="121">
        <v>2.225309281725863</v>
      </c>
      <c r="F32" s="86" t="s">
        <v>2823</v>
      </c>
      <c r="G32" s="86" t="b">
        <v>0</v>
      </c>
      <c r="H32" s="86" t="b">
        <v>0</v>
      </c>
      <c r="I32" s="86" t="b">
        <v>0</v>
      </c>
      <c r="J32" s="86" t="b">
        <v>0</v>
      </c>
      <c r="K32" s="86" t="b">
        <v>0</v>
      </c>
      <c r="L32" s="86" t="b">
        <v>0</v>
      </c>
    </row>
    <row r="33" spans="1:12" ht="15">
      <c r="A33" s="86" t="s">
        <v>2110</v>
      </c>
      <c r="B33" s="86" t="s">
        <v>2111</v>
      </c>
      <c r="C33" s="86">
        <v>9</v>
      </c>
      <c r="D33" s="121">
        <v>0.004241060831107106</v>
      </c>
      <c r="E33" s="121">
        <v>2.308855333175938</v>
      </c>
      <c r="F33" s="86" t="s">
        <v>2823</v>
      </c>
      <c r="G33" s="86" t="b">
        <v>0</v>
      </c>
      <c r="H33" s="86" t="b">
        <v>0</v>
      </c>
      <c r="I33" s="86" t="b">
        <v>0</v>
      </c>
      <c r="J33" s="86" t="b">
        <v>0</v>
      </c>
      <c r="K33" s="86" t="b">
        <v>0</v>
      </c>
      <c r="L33" s="86" t="b">
        <v>0</v>
      </c>
    </row>
    <row r="34" spans="1:12" ht="15">
      <c r="A34" s="86" t="s">
        <v>2111</v>
      </c>
      <c r="B34" s="86" t="s">
        <v>2112</v>
      </c>
      <c r="C34" s="86">
        <v>9</v>
      </c>
      <c r="D34" s="121">
        <v>0.004241060831107106</v>
      </c>
      <c r="E34" s="121">
        <v>2.236304666027326</v>
      </c>
      <c r="F34" s="86" t="s">
        <v>2823</v>
      </c>
      <c r="G34" s="86" t="b">
        <v>0</v>
      </c>
      <c r="H34" s="86" t="b">
        <v>0</v>
      </c>
      <c r="I34" s="86" t="b">
        <v>0</v>
      </c>
      <c r="J34" s="86" t="b">
        <v>0</v>
      </c>
      <c r="K34" s="86" t="b">
        <v>0</v>
      </c>
      <c r="L34" s="86" t="b">
        <v>0</v>
      </c>
    </row>
    <row r="35" spans="1:12" ht="15">
      <c r="A35" s="86" t="s">
        <v>2112</v>
      </c>
      <c r="B35" s="86" t="s">
        <v>2113</v>
      </c>
      <c r="C35" s="86">
        <v>9</v>
      </c>
      <c r="D35" s="121">
        <v>0.004241060831107106</v>
      </c>
      <c r="E35" s="121">
        <v>2.236304666027326</v>
      </c>
      <c r="F35" s="86" t="s">
        <v>2823</v>
      </c>
      <c r="G35" s="86" t="b">
        <v>0</v>
      </c>
      <c r="H35" s="86" t="b">
        <v>0</v>
      </c>
      <c r="I35" s="86" t="b">
        <v>0</v>
      </c>
      <c r="J35" s="86" t="b">
        <v>0</v>
      </c>
      <c r="K35" s="86" t="b">
        <v>0</v>
      </c>
      <c r="L35" s="86" t="b">
        <v>0</v>
      </c>
    </row>
    <row r="36" spans="1:12" ht="15">
      <c r="A36" s="86" t="s">
        <v>2113</v>
      </c>
      <c r="B36" s="86" t="s">
        <v>2489</v>
      </c>
      <c r="C36" s="86">
        <v>9</v>
      </c>
      <c r="D36" s="121">
        <v>0.004241060831107106</v>
      </c>
      <c r="E36" s="121">
        <v>2.146128035678238</v>
      </c>
      <c r="F36" s="86" t="s">
        <v>2823</v>
      </c>
      <c r="G36" s="86" t="b">
        <v>0</v>
      </c>
      <c r="H36" s="86" t="b">
        <v>0</v>
      </c>
      <c r="I36" s="86" t="b">
        <v>0</v>
      </c>
      <c r="J36" s="86" t="b">
        <v>0</v>
      </c>
      <c r="K36" s="86" t="b">
        <v>0</v>
      </c>
      <c r="L36" s="86" t="b">
        <v>0</v>
      </c>
    </row>
    <row r="37" spans="1:12" ht="15">
      <c r="A37" s="86" t="s">
        <v>2489</v>
      </c>
      <c r="B37" s="86" t="s">
        <v>2492</v>
      </c>
      <c r="C37" s="86">
        <v>9</v>
      </c>
      <c r="D37" s="121">
        <v>0.004241060831107106</v>
      </c>
      <c r="E37" s="121">
        <v>2.058977859959338</v>
      </c>
      <c r="F37" s="86" t="s">
        <v>2823</v>
      </c>
      <c r="G37" s="86" t="b">
        <v>0</v>
      </c>
      <c r="H37" s="86" t="b">
        <v>0</v>
      </c>
      <c r="I37" s="86" t="b">
        <v>0</v>
      </c>
      <c r="J37" s="86" t="b">
        <v>0</v>
      </c>
      <c r="K37" s="86" t="b">
        <v>0</v>
      </c>
      <c r="L37" s="86" t="b">
        <v>0</v>
      </c>
    </row>
    <row r="38" spans="1:12" ht="15">
      <c r="A38" s="86" t="s">
        <v>2492</v>
      </c>
      <c r="B38" s="86" t="s">
        <v>2505</v>
      </c>
      <c r="C38" s="86">
        <v>9</v>
      </c>
      <c r="D38" s="121">
        <v>0.004241060831107106</v>
      </c>
      <c r="E38" s="121">
        <v>2.308855333175938</v>
      </c>
      <c r="F38" s="86" t="s">
        <v>2823</v>
      </c>
      <c r="G38" s="86" t="b">
        <v>0</v>
      </c>
      <c r="H38" s="86" t="b">
        <v>0</v>
      </c>
      <c r="I38" s="86" t="b">
        <v>0</v>
      </c>
      <c r="J38" s="86" t="b">
        <v>0</v>
      </c>
      <c r="K38" s="86" t="b">
        <v>0</v>
      </c>
      <c r="L38" s="86" t="b">
        <v>0</v>
      </c>
    </row>
    <row r="39" spans="1:12" ht="15">
      <c r="A39" s="86" t="s">
        <v>2505</v>
      </c>
      <c r="B39" s="86" t="s">
        <v>2049</v>
      </c>
      <c r="C39" s="86">
        <v>9</v>
      </c>
      <c r="D39" s="121">
        <v>0.004241060831107106</v>
      </c>
      <c r="E39" s="121">
        <v>1.372524413045315</v>
      </c>
      <c r="F39" s="86" t="s">
        <v>2823</v>
      </c>
      <c r="G39" s="86" t="b">
        <v>0</v>
      </c>
      <c r="H39" s="86" t="b">
        <v>0</v>
      </c>
      <c r="I39" s="86" t="b">
        <v>0</v>
      </c>
      <c r="J39" s="86" t="b">
        <v>0</v>
      </c>
      <c r="K39" s="86" t="b">
        <v>0</v>
      </c>
      <c r="L39" s="86" t="b">
        <v>0</v>
      </c>
    </row>
    <row r="40" spans="1:12" ht="15">
      <c r="A40" s="86" t="s">
        <v>2049</v>
      </c>
      <c r="B40" s="86" t="s">
        <v>2493</v>
      </c>
      <c r="C40" s="86">
        <v>9</v>
      </c>
      <c r="D40" s="121">
        <v>0.004241060831107106</v>
      </c>
      <c r="E40" s="121">
        <v>1.254497670853345</v>
      </c>
      <c r="F40" s="86" t="s">
        <v>2823</v>
      </c>
      <c r="G40" s="86" t="b">
        <v>0</v>
      </c>
      <c r="H40" s="86" t="b">
        <v>0</v>
      </c>
      <c r="I40" s="86" t="b">
        <v>0</v>
      </c>
      <c r="J40" s="86" t="b">
        <v>0</v>
      </c>
      <c r="K40" s="86" t="b">
        <v>0</v>
      </c>
      <c r="L40" s="86" t="b">
        <v>0</v>
      </c>
    </row>
    <row r="41" spans="1:12" ht="15">
      <c r="A41" s="86" t="s">
        <v>2493</v>
      </c>
      <c r="B41" s="86" t="s">
        <v>2506</v>
      </c>
      <c r="C41" s="86">
        <v>9</v>
      </c>
      <c r="D41" s="121">
        <v>0.004241060831107106</v>
      </c>
      <c r="E41" s="121">
        <v>2.308855333175938</v>
      </c>
      <c r="F41" s="86" t="s">
        <v>2823</v>
      </c>
      <c r="G41" s="86" t="b">
        <v>0</v>
      </c>
      <c r="H41" s="86" t="b">
        <v>0</v>
      </c>
      <c r="I41" s="86" t="b">
        <v>0</v>
      </c>
      <c r="J41" s="86" t="b">
        <v>0</v>
      </c>
      <c r="K41" s="86" t="b">
        <v>0</v>
      </c>
      <c r="L41" s="86" t="b">
        <v>0</v>
      </c>
    </row>
    <row r="42" spans="1:12" ht="15">
      <c r="A42" s="86" t="s">
        <v>2506</v>
      </c>
      <c r="B42" s="86" t="s">
        <v>2507</v>
      </c>
      <c r="C42" s="86">
        <v>9</v>
      </c>
      <c r="D42" s="121">
        <v>0.004241060831107106</v>
      </c>
      <c r="E42" s="121">
        <v>2.396005508894838</v>
      </c>
      <c r="F42" s="86" t="s">
        <v>2823</v>
      </c>
      <c r="G42" s="86" t="b">
        <v>0</v>
      </c>
      <c r="H42" s="86" t="b">
        <v>0</v>
      </c>
      <c r="I42" s="86" t="b">
        <v>0</v>
      </c>
      <c r="J42" s="86" t="b">
        <v>0</v>
      </c>
      <c r="K42" s="86" t="b">
        <v>1</v>
      </c>
      <c r="L42" s="86" t="b">
        <v>0</v>
      </c>
    </row>
    <row r="43" spans="1:12" ht="15">
      <c r="A43" s="86" t="s">
        <v>2507</v>
      </c>
      <c r="B43" s="86" t="s">
        <v>2070</v>
      </c>
      <c r="C43" s="86">
        <v>9</v>
      </c>
      <c r="D43" s="121">
        <v>0.004241060831107106</v>
      </c>
      <c r="E43" s="121">
        <v>1.3546128237366128</v>
      </c>
      <c r="F43" s="86" t="s">
        <v>2823</v>
      </c>
      <c r="G43" s="86" t="b">
        <v>0</v>
      </c>
      <c r="H43" s="86" t="b">
        <v>1</v>
      </c>
      <c r="I43" s="86" t="b">
        <v>0</v>
      </c>
      <c r="J43" s="86" t="b">
        <v>0</v>
      </c>
      <c r="K43" s="86" t="b">
        <v>0</v>
      </c>
      <c r="L43" s="86" t="b">
        <v>0</v>
      </c>
    </row>
    <row r="44" spans="1:12" ht="15">
      <c r="A44" s="86" t="s">
        <v>2070</v>
      </c>
      <c r="B44" s="86" t="s">
        <v>2508</v>
      </c>
      <c r="C44" s="86">
        <v>9</v>
      </c>
      <c r="D44" s="121">
        <v>0.004241060831107106</v>
      </c>
      <c r="E44" s="121">
        <v>1.363476284067918</v>
      </c>
      <c r="F44" s="86" t="s">
        <v>2823</v>
      </c>
      <c r="G44" s="86" t="b">
        <v>0</v>
      </c>
      <c r="H44" s="86" t="b">
        <v>0</v>
      </c>
      <c r="I44" s="86" t="b">
        <v>0</v>
      </c>
      <c r="J44" s="86" t="b">
        <v>0</v>
      </c>
      <c r="K44" s="86" t="b">
        <v>0</v>
      </c>
      <c r="L44" s="86" t="b">
        <v>0</v>
      </c>
    </row>
    <row r="45" spans="1:12" ht="15">
      <c r="A45" s="86" t="s">
        <v>2508</v>
      </c>
      <c r="B45" s="86" t="s">
        <v>2509</v>
      </c>
      <c r="C45" s="86">
        <v>9</v>
      </c>
      <c r="D45" s="121">
        <v>0.004241060831107106</v>
      </c>
      <c r="E45" s="121">
        <v>2.396005508894838</v>
      </c>
      <c r="F45" s="86" t="s">
        <v>2823</v>
      </c>
      <c r="G45" s="86" t="b">
        <v>0</v>
      </c>
      <c r="H45" s="86" t="b">
        <v>0</v>
      </c>
      <c r="I45" s="86" t="b">
        <v>0</v>
      </c>
      <c r="J45" s="86" t="b">
        <v>0</v>
      </c>
      <c r="K45" s="86" t="b">
        <v>0</v>
      </c>
      <c r="L45" s="86" t="b">
        <v>0</v>
      </c>
    </row>
    <row r="46" spans="1:12" ht="15">
      <c r="A46" s="86" t="s">
        <v>2509</v>
      </c>
      <c r="B46" s="86" t="s">
        <v>2510</v>
      </c>
      <c r="C46" s="86">
        <v>9</v>
      </c>
      <c r="D46" s="121">
        <v>0.004241060831107106</v>
      </c>
      <c r="E46" s="121">
        <v>2.396005508894838</v>
      </c>
      <c r="F46" s="86" t="s">
        <v>2823</v>
      </c>
      <c r="G46" s="86" t="b">
        <v>0</v>
      </c>
      <c r="H46" s="86" t="b">
        <v>0</v>
      </c>
      <c r="I46" s="86" t="b">
        <v>0</v>
      </c>
      <c r="J46" s="86" t="b">
        <v>0</v>
      </c>
      <c r="K46" s="86" t="b">
        <v>0</v>
      </c>
      <c r="L46" s="86" t="b">
        <v>0</v>
      </c>
    </row>
    <row r="47" spans="1:12" ht="15">
      <c r="A47" s="86" t="s">
        <v>2510</v>
      </c>
      <c r="B47" s="86" t="s">
        <v>2511</v>
      </c>
      <c r="C47" s="86">
        <v>9</v>
      </c>
      <c r="D47" s="121">
        <v>0.004241060831107106</v>
      </c>
      <c r="E47" s="121">
        <v>2.396005508894838</v>
      </c>
      <c r="F47" s="86" t="s">
        <v>2823</v>
      </c>
      <c r="G47" s="86" t="b">
        <v>0</v>
      </c>
      <c r="H47" s="86" t="b">
        <v>0</v>
      </c>
      <c r="I47" s="86" t="b">
        <v>0</v>
      </c>
      <c r="J47" s="86" t="b">
        <v>0</v>
      </c>
      <c r="K47" s="86" t="b">
        <v>0</v>
      </c>
      <c r="L47" s="86" t="b">
        <v>0</v>
      </c>
    </row>
    <row r="48" spans="1:12" ht="15">
      <c r="A48" s="86" t="s">
        <v>2049</v>
      </c>
      <c r="B48" s="86" t="s">
        <v>2514</v>
      </c>
      <c r="C48" s="86">
        <v>8</v>
      </c>
      <c r="D48" s="121">
        <v>0.003943524625585653</v>
      </c>
      <c r="E48" s="121">
        <v>1.3416478465722452</v>
      </c>
      <c r="F48" s="86" t="s">
        <v>2823</v>
      </c>
      <c r="G48" s="86" t="b">
        <v>0</v>
      </c>
      <c r="H48" s="86" t="b">
        <v>0</v>
      </c>
      <c r="I48" s="86" t="b">
        <v>0</v>
      </c>
      <c r="J48" s="86" t="b">
        <v>0</v>
      </c>
      <c r="K48" s="86" t="b">
        <v>0</v>
      </c>
      <c r="L48" s="86" t="b">
        <v>0</v>
      </c>
    </row>
    <row r="49" spans="1:12" ht="15">
      <c r="A49" s="86" t="s">
        <v>2098</v>
      </c>
      <c r="B49" s="86" t="s">
        <v>2518</v>
      </c>
      <c r="C49" s="86">
        <v>7</v>
      </c>
      <c r="D49" s="121">
        <v>0.003622886096981592</v>
      </c>
      <c r="E49" s="121">
        <v>2.271066772286538</v>
      </c>
      <c r="F49" s="86" t="s">
        <v>2823</v>
      </c>
      <c r="G49" s="86" t="b">
        <v>0</v>
      </c>
      <c r="H49" s="86" t="b">
        <v>0</v>
      </c>
      <c r="I49" s="86" t="b">
        <v>0</v>
      </c>
      <c r="J49" s="86" t="b">
        <v>0</v>
      </c>
      <c r="K49" s="86" t="b">
        <v>0</v>
      </c>
      <c r="L49" s="86" t="b">
        <v>0</v>
      </c>
    </row>
    <row r="50" spans="1:12" ht="15">
      <c r="A50" s="86" t="s">
        <v>2519</v>
      </c>
      <c r="B50" s="86" t="s">
        <v>2520</v>
      </c>
      <c r="C50" s="86">
        <v>7</v>
      </c>
      <c r="D50" s="121">
        <v>0.003622886096981592</v>
      </c>
      <c r="E50" s="121">
        <v>2.505149978319906</v>
      </c>
      <c r="F50" s="86" t="s">
        <v>2823</v>
      </c>
      <c r="G50" s="86" t="b">
        <v>0</v>
      </c>
      <c r="H50" s="86" t="b">
        <v>0</v>
      </c>
      <c r="I50" s="86" t="b">
        <v>0</v>
      </c>
      <c r="J50" s="86" t="b">
        <v>0</v>
      </c>
      <c r="K50" s="86" t="b">
        <v>0</v>
      </c>
      <c r="L50" s="86" t="b">
        <v>0</v>
      </c>
    </row>
    <row r="51" spans="1:12" ht="15">
      <c r="A51" s="86" t="s">
        <v>2520</v>
      </c>
      <c r="B51" s="86" t="s">
        <v>2521</v>
      </c>
      <c r="C51" s="86">
        <v>7</v>
      </c>
      <c r="D51" s="121">
        <v>0.003622886096981592</v>
      </c>
      <c r="E51" s="121">
        <v>2.505149978319906</v>
      </c>
      <c r="F51" s="86" t="s">
        <v>2823</v>
      </c>
      <c r="G51" s="86" t="b">
        <v>0</v>
      </c>
      <c r="H51" s="86" t="b">
        <v>0</v>
      </c>
      <c r="I51" s="86" t="b">
        <v>0</v>
      </c>
      <c r="J51" s="86" t="b">
        <v>0</v>
      </c>
      <c r="K51" s="86" t="b">
        <v>0</v>
      </c>
      <c r="L51" s="86" t="b">
        <v>0</v>
      </c>
    </row>
    <row r="52" spans="1:12" ht="15">
      <c r="A52" s="86" t="s">
        <v>2521</v>
      </c>
      <c r="B52" s="86" t="s">
        <v>2522</v>
      </c>
      <c r="C52" s="86">
        <v>7</v>
      </c>
      <c r="D52" s="121">
        <v>0.003622886096981592</v>
      </c>
      <c r="E52" s="121">
        <v>2.505149978319906</v>
      </c>
      <c r="F52" s="86" t="s">
        <v>2823</v>
      </c>
      <c r="G52" s="86" t="b">
        <v>0</v>
      </c>
      <c r="H52" s="86" t="b">
        <v>0</v>
      </c>
      <c r="I52" s="86" t="b">
        <v>0</v>
      </c>
      <c r="J52" s="86" t="b">
        <v>0</v>
      </c>
      <c r="K52" s="86" t="b">
        <v>0</v>
      </c>
      <c r="L52" s="86" t="b">
        <v>0</v>
      </c>
    </row>
    <row r="53" spans="1:12" ht="15">
      <c r="A53" s="86" t="s">
        <v>2522</v>
      </c>
      <c r="B53" s="86" t="s">
        <v>2523</v>
      </c>
      <c r="C53" s="86">
        <v>7</v>
      </c>
      <c r="D53" s="121">
        <v>0.003622886096981592</v>
      </c>
      <c r="E53" s="121">
        <v>2.505149978319906</v>
      </c>
      <c r="F53" s="86" t="s">
        <v>2823</v>
      </c>
      <c r="G53" s="86" t="b">
        <v>0</v>
      </c>
      <c r="H53" s="86" t="b">
        <v>0</v>
      </c>
      <c r="I53" s="86" t="b">
        <v>0</v>
      </c>
      <c r="J53" s="86" t="b">
        <v>0</v>
      </c>
      <c r="K53" s="86" t="b">
        <v>0</v>
      </c>
      <c r="L53" s="86" t="b">
        <v>0</v>
      </c>
    </row>
    <row r="54" spans="1:12" ht="15">
      <c r="A54" s="86" t="s">
        <v>2524</v>
      </c>
      <c r="B54" s="86" t="s">
        <v>2157</v>
      </c>
      <c r="C54" s="86">
        <v>7</v>
      </c>
      <c r="D54" s="121">
        <v>0.003622886096981592</v>
      </c>
      <c r="E54" s="121">
        <v>2.308855333175938</v>
      </c>
      <c r="F54" s="86" t="s">
        <v>2823</v>
      </c>
      <c r="G54" s="86" t="b">
        <v>0</v>
      </c>
      <c r="H54" s="86" t="b">
        <v>0</v>
      </c>
      <c r="I54" s="86" t="b">
        <v>0</v>
      </c>
      <c r="J54" s="86" t="b">
        <v>0</v>
      </c>
      <c r="K54" s="86" t="b">
        <v>0</v>
      </c>
      <c r="L54" s="86" t="b">
        <v>0</v>
      </c>
    </row>
    <row r="55" spans="1:12" ht="15">
      <c r="A55" s="86" t="s">
        <v>2157</v>
      </c>
      <c r="B55" s="86" t="s">
        <v>2525</v>
      </c>
      <c r="C55" s="86">
        <v>7</v>
      </c>
      <c r="D55" s="121">
        <v>0.003622886096981592</v>
      </c>
      <c r="E55" s="121">
        <v>2.308855333175938</v>
      </c>
      <c r="F55" s="86" t="s">
        <v>2823</v>
      </c>
      <c r="G55" s="86" t="b">
        <v>0</v>
      </c>
      <c r="H55" s="86" t="b">
        <v>0</v>
      </c>
      <c r="I55" s="86" t="b">
        <v>0</v>
      </c>
      <c r="J55" s="86" t="b">
        <v>0</v>
      </c>
      <c r="K55" s="86" t="b">
        <v>0</v>
      </c>
      <c r="L55" s="86" t="b">
        <v>0</v>
      </c>
    </row>
    <row r="56" spans="1:12" ht="15">
      <c r="A56" s="86" t="s">
        <v>2526</v>
      </c>
      <c r="B56" s="86" t="s">
        <v>2527</v>
      </c>
      <c r="C56" s="86">
        <v>7</v>
      </c>
      <c r="D56" s="121">
        <v>0.003622886096981592</v>
      </c>
      <c r="E56" s="121">
        <v>2.505149978319906</v>
      </c>
      <c r="F56" s="86" t="s">
        <v>2823</v>
      </c>
      <c r="G56" s="86" t="b">
        <v>0</v>
      </c>
      <c r="H56" s="86" t="b">
        <v>0</v>
      </c>
      <c r="I56" s="86" t="b">
        <v>0</v>
      </c>
      <c r="J56" s="86" t="b">
        <v>0</v>
      </c>
      <c r="K56" s="86" t="b">
        <v>0</v>
      </c>
      <c r="L56" s="86" t="b">
        <v>0</v>
      </c>
    </row>
    <row r="57" spans="1:12" ht="15">
      <c r="A57" s="86" t="s">
        <v>2117</v>
      </c>
      <c r="B57" s="86" t="s">
        <v>2118</v>
      </c>
      <c r="C57" s="86">
        <v>7</v>
      </c>
      <c r="D57" s="121">
        <v>0.003622886096981592</v>
      </c>
      <c r="E57" s="121">
        <v>2.396005508894838</v>
      </c>
      <c r="F57" s="86" t="s">
        <v>2823</v>
      </c>
      <c r="G57" s="86" t="b">
        <v>0</v>
      </c>
      <c r="H57" s="86" t="b">
        <v>0</v>
      </c>
      <c r="I57" s="86" t="b">
        <v>0</v>
      </c>
      <c r="J57" s="86" t="b">
        <v>0</v>
      </c>
      <c r="K57" s="86" t="b">
        <v>0</v>
      </c>
      <c r="L57" s="86" t="b">
        <v>0</v>
      </c>
    </row>
    <row r="58" spans="1:12" ht="15">
      <c r="A58" s="86" t="s">
        <v>2118</v>
      </c>
      <c r="B58" s="86" t="s">
        <v>2115</v>
      </c>
      <c r="C58" s="86">
        <v>7</v>
      </c>
      <c r="D58" s="121">
        <v>0.003622886096981592</v>
      </c>
      <c r="E58" s="121">
        <v>2.1741567592784814</v>
      </c>
      <c r="F58" s="86" t="s">
        <v>2823</v>
      </c>
      <c r="G58" s="86" t="b">
        <v>0</v>
      </c>
      <c r="H58" s="86" t="b">
        <v>0</v>
      </c>
      <c r="I58" s="86" t="b">
        <v>0</v>
      </c>
      <c r="J58" s="86" t="b">
        <v>0</v>
      </c>
      <c r="K58" s="86" t="b">
        <v>0</v>
      </c>
      <c r="L58" s="86" t="b">
        <v>0</v>
      </c>
    </row>
    <row r="59" spans="1:12" ht="15">
      <c r="A59" s="86" t="s">
        <v>2115</v>
      </c>
      <c r="B59" s="86" t="s">
        <v>246</v>
      </c>
      <c r="C59" s="86">
        <v>7</v>
      </c>
      <c r="D59" s="121">
        <v>0.003622886096981592</v>
      </c>
      <c r="E59" s="121">
        <v>2.0650122898534136</v>
      </c>
      <c r="F59" s="86" t="s">
        <v>2823</v>
      </c>
      <c r="G59" s="86" t="b">
        <v>0</v>
      </c>
      <c r="H59" s="86" t="b">
        <v>0</v>
      </c>
      <c r="I59" s="86" t="b">
        <v>0</v>
      </c>
      <c r="J59" s="86" t="b">
        <v>0</v>
      </c>
      <c r="K59" s="86" t="b">
        <v>0</v>
      </c>
      <c r="L59" s="86" t="b">
        <v>0</v>
      </c>
    </row>
    <row r="60" spans="1:12" ht="15">
      <c r="A60" s="86" t="s">
        <v>246</v>
      </c>
      <c r="B60" s="86" t="s">
        <v>2115</v>
      </c>
      <c r="C60" s="86">
        <v>7</v>
      </c>
      <c r="D60" s="121">
        <v>0.003622886096981592</v>
      </c>
      <c r="E60" s="121">
        <v>2.0650122898534136</v>
      </c>
      <c r="F60" s="86" t="s">
        <v>2823</v>
      </c>
      <c r="G60" s="86" t="b">
        <v>0</v>
      </c>
      <c r="H60" s="86" t="b">
        <v>0</v>
      </c>
      <c r="I60" s="86" t="b">
        <v>0</v>
      </c>
      <c r="J60" s="86" t="b">
        <v>0</v>
      </c>
      <c r="K60" s="86" t="b">
        <v>0</v>
      </c>
      <c r="L60" s="86" t="b">
        <v>0</v>
      </c>
    </row>
    <row r="61" spans="1:12" ht="15">
      <c r="A61" s="86" t="s">
        <v>2115</v>
      </c>
      <c r="B61" s="86" t="s">
        <v>2119</v>
      </c>
      <c r="C61" s="86">
        <v>7</v>
      </c>
      <c r="D61" s="121">
        <v>0.003622886096981592</v>
      </c>
      <c r="E61" s="121">
        <v>2.1741567592784814</v>
      </c>
      <c r="F61" s="86" t="s">
        <v>2823</v>
      </c>
      <c r="G61" s="86" t="b">
        <v>0</v>
      </c>
      <c r="H61" s="86" t="b">
        <v>0</v>
      </c>
      <c r="I61" s="86" t="b">
        <v>0</v>
      </c>
      <c r="J61" s="86" t="b">
        <v>0</v>
      </c>
      <c r="K61" s="86" t="b">
        <v>0</v>
      </c>
      <c r="L61" s="86" t="b">
        <v>0</v>
      </c>
    </row>
    <row r="62" spans="1:12" ht="15">
      <c r="A62" s="86" t="s">
        <v>2119</v>
      </c>
      <c r="B62" s="86" t="s">
        <v>2529</v>
      </c>
      <c r="C62" s="86">
        <v>7</v>
      </c>
      <c r="D62" s="121">
        <v>0.003622886096981592</v>
      </c>
      <c r="E62" s="121">
        <v>2.505149978319906</v>
      </c>
      <c r="F62" s="86" t="s">
        <v>2823</v>
      </c>
      <c r="G62" s="86" t="b">
        <v>0</v>
      </c>
      <c r="H62" s="86" t="b">
        <v>0</v>
      </c>
      <c r="I62" s="86" t="b">
        <v>0</v>
      </c>
      <c r="J62" s="86" t="b">
        <v>0</v>
      </c>
      <c r="K62" s="86" t="b">
        <v>0</v>
      </c>
      <c r="L62" s="86" t="b">
        <v>0</v>
      </c>
    </row>
    <row r="63" spans="1:12" ht="15">
      <c r="A63" s="86" t="s">
        <v>2529</v>
      </c>
      <c r="B63" s="86" t="s">
        <v>323</v>
      </c>
      <c r="C63" s="86">
        <v>7</v>
      </c>
      <c r="D63" s="121">
        <v>0.003622886096981592</v>
      </c>
      <c r="E63" s="121">
        <v>2.396005508894838</v>
      </c>
      <c r="F63" s="86" t="s">
        <v>2823</v>
      </c>
      <c r="G63" s="86" t="b">
        <v>0</v>
      </c>
      <c r="H63" s="86" t="b">
        <v>0</v>
      </c>
      <c r="I63" s="86" t="b">
        <v>0</v>
      </c>
      <c r="J63" s="86" t="b">
        <v>0</v>
      </c>
      <c r="K63" s="86" t="b">
        <v>0</v>
      </c>
      <c r="L63" s="86" t="b">
        <v>0</v>
      </c>
    </row>
    <row r="64" spans="1:12" ht="15">
      <c r="A64" s="86" t="s">
        <v>323</v>
      </c>
      <c r="B64" s="86" t="s">
        <v>2530</v>
      </c>
      <c r="C64" s="86">
        <v>7</v>
      </c>
      <c r="D64" s="121">
        <v>0.003622886096981592</v>
      </c>
      <c r="E64" s="121">
        <v>2.396005508894838</v>
      </c>
      <c r="F64" s="86" t="s">
        <v>2823</v>
      </c>
      <c r="G64" s="86" t="b">
        <v>0</v>
      </c>
      <c r="H64" s="86" t="b">
        <v>0</v>
      </c>
      <c r="I64" s="86" t="b">
        <v>0</v>
      </c>
      <c r="J64" s="86" t="b">
        <v>0</v>
      </c>
      <c r="K64" s="86" t="b">
        <v>0</v>
      </c>
      <c r="L64" s="86" t="b">
        <v>0</v>
      </c>
    </row>
    <row r="65" spans="1:12" ht="15">
      <c r="A65" s="86" t="s">
        <v>2530</v>
      </c>
      <c r="B65" s="86" t="s">
        <v>2095</v>
      </c>
      <c r="C65" s="86">
        <v>7</v>
      </c>
      <c r="D65" s="121">
        <v>0.003622886096981592</v>
      </c>
      <c r="E65" s="121">
        <v>2.2041199826559246</v>
      </c>
      <c r="F65" s="86" t="s">
        <v>2823</v>
      </c>
      <c r="G65" s="86" t="b">
        <v>0</v>
      </c>
      <c r="H65" s="86" t="b">
        <v>0</v>
      </c>
      <c r="I65" s="86" t="b">
        <v>0</v>
      </c>
      <c r="J65" s="86" t="b">
        <v>0</v>
      </c>
      <c r="K65" s="86" t="b">
        <v>0</v>
      </c>
      <c r="L65" s="86" t="b">
        <v>0</v>
      </c>
    </row>
    <row r="66" spans="1:12" ht="15">
      <c r="A66" s="86" t="s">
        <v>2095</v>
      </c>
      <c r="B66" s="86" t="s">
        <v>2116</v>
      </c>
      <c r="C66" s="86">
        <v>7</v>
      </c>
      <c r="D66" s="121">
        <v>0.003622886096981592</v>
      </c>
      <c r="E66" s="121">
        <v>1.9498333905342697</v>
      </c>
      <c r="F66" s="86" t="s">
        <v>2823</v>
      </c>
      <c r="G66" s="86" t="b">
        <v>0</v>
      </c>
      <c r="H66" s="86" t="b">
        <v>0</v>
      </c>
      <c r="I66" s="86" t="b">
        <v>0</v>
      </c>
      <c r="J66" s="86" t="b">
        <v>0</v>
      </c>
      <c r="K66" s="86" t="b">
        <v>0</v>
      </c>
      <c r="L66" s="86" t="b">
        <v>0</v>
      </c>
    </row>
    <row r="67" spans="1:12" ht="15">
      <c r="A67" s="86" t="s">
        <v>2116</v>
      </c>
      <c r="B67" s="86" t="s">
        <v>2531</v>
      </c>
      <c r="C67" s="86">
        <v>7</v>
      </c>
      <c r="D67" s="121">
        <v>0.003622886096981592</v>
      </c>
      <c r="E67" s="121">
        <v>2.308855333175938</v>
      </c>
      <c r="F67" s="86" t="s">
        <v>2823</v>
      </c>
      <c r="G67" s="86" t="b">
        <v>0</v>
      </c>
      <c r="H67" s="86" t="b">
        <v>0</v>
      </c>
      <c r="I67" s="86" t="b">
        <v>0</v>
      </c>
      <c r="J67" s="86" t="b">
        <v>0</v>
      </c>
      <c r="K67" s="86" t="b">
        <v>0</v>
      </c>
      <c r="L67" s="86" t="b">
        <v>0</v>
      </c>
    </row>
    <row r="68" spans="1:12" ht="15">
      <c r="A68" s="86" t="s">
        <v>2531</v>
      </c>
      <c r="B68" s="86" t="s">
        <v>2091</v>
      </c>
      <c r="C68" s="86">
        <v>7</v>
      </c>
      <c r="D68" s="121">
        <v>0.003622886096981592</v>
      </c>
      <c r="E68" s="121">
        <v>1.9523080096621253</v>
      </c>
      <c r="F68" s="86" t="s">
        <v>2823</v>
      </c>
      <c r="G68" s="86" t="b">
        <v>0</v>
      </c>
      <c r="H68" s="86" t="b">
        <v>0</v>
      </c>
      <c r="I68" s="86" t="b">
        <v>0</v>
      </c>
      <c r="J68" s="86" t="b">
        <v>1</v>
      </c>
      <c r="K68" s="86" t="b">
        <v>0</v>
      </c>
      <c r="L68" s="86" t="b">
        <v>0</v>
      </c>
    </row>
    <row r="69" spans="1:12" ht="15">
      <c r="A69" s="86" t="s">
        <v>2091</v>
      </c>
      <c r="B69" s="86" t="s">
        <v>2532</v>
      </c>
      <c r="C69" s="86">
        <v>7</v>
      </c>
      <c r="D69" s="121">
        <v>0.003622886096981592</v>
      </c>
      <c r="E69" s="121">
        <v>1.9523080096621253</v>
      </c>
      <c r="F69" s="86" t="s">
        <v>2823</v>
      </c>
      <c r="G69" s="86" t="b">
        <v>1</v>
      </c>
      <c r="H69" s="86" t="b">
        <v>0</v>
      </c>
      <c r="I69" s="86" t="b">
        <v>0</v>
      </c>
      <c r="J69" s="86" t="b">
        <v>0</v>
      </c>
      <c r="K69" s="86" t="b">
        <v>0</v>
      </c>
      <c r="L69" s="86" t="b">
        <v>0</v>
      </c>
    </row>
    <row r="70" spans="1:12" ht="15">
      <c r="A70" s="86" t="s">
        <v>2532</v>
      </c>
      <c r="B70" s="86" t="s">
        <v>2512</v>
      </c>
      <c r="C70" s="86">
        <v>7</v>
      </c>
      <c r="D70" s="121">
        <v>0.003622886096981592</v>
      </c>
      <c r="E70" s="121">
        <v>2.396005508894838</v>
      </c>
      <c r="F70" s="86" t="s">
        <v>2823</v>
      </c>
      <c r="G70" s="86" t="b">
        <v>0</v>
      </c>
      <c r="H70" s="86" t="b">
        <v>0</v>
      </c>
      <c r="I70" s="86" t="b">
        <v>0</v>
      </c>
      <c r="J70" s="86" t="b">
        <v>0</v>
      </c>
      <c r="K70" s="86" t="b">
        <v>0</v>
      </c>
      <c r="L70" s="86" t="b">
        <v>0</v>
      </c>
    </row>
    <row r="71" spans="1:12" ht="15">
      <c r="A71" s="86" t="s">
        <v>2512</v>
      </c>
      <c r="B71" s="86" t="s">
        <v>2049</v>
      </c>
      <c r="C71" s="86">
        <v>7</v>
      </c>
      <c r="D71" s="121">
        <v>0.003622886096981592</v>
      </c>
      <c r="E71" s="121">
        <v>1.263379943620247</v>
      </c>
      <c r="F71" s="86" t="s">
        <v>2823</v>
      </c>
      <c r="G71" s="86" t="b">
        <v>0</v>
      </c>
      <c r="H71" s="86" t="b">
        <v>0</v>
      </c>
      <c r="I71" s="86" t="b">
        <v>0</v>
      </c>
      <c r="J71" s="86" t="b">
        <v>0</v>
      </c>
      <c r="K71" s="86" t="b">
        <v>0</v>
      </c>
      <c r="L71" s="86" t="b">
        <v>0</v>
      </c>
    </row>
    <row r="72" spans="1:12" ht="15">
      <c r="A72" s="86" t="s">
        <v>2514</v>
      </c>
      <c r="B72" s="86" t="s">
        <v>2533</v>
      </c>
      <c r="C72" s="86">
        <v>7</v>
      </c>
      <c r="D72" s="121">
        <v>0.003622886096981592</v>
      </c>
      <c r="E72" s="121">
        <v>2.4471580313422194</v>
      </c>
      <c r="F72" s="86" t="s">
        <v>2823</v>
      </c>
      <c r="G72" s="86" t="b">
        <v>0</v>
      </c>
      <c r="H72" s="86" t="b">
        <v>0</v>
      </c>
      <c r="I72" s="86" t="b">
        <v>0</v>
      </c>
      <c r="J72" s="86" t="b">
        <v>0</v>
      </c>
      <c r="K72" s="86" t="b">
        <v>0</v>
      </c>
      <c r="L72" s="86" t="b">
        <v>0</v>
      </c>
    </row>
    <row r="73" spans="1:12" ht="15">
      <c r="A73" s="86" t="s">
        <v>2137</v>
      </c>
      <c r="B73" s="86" t="s">
        <v>2526</v>
      </c>
      <c r="C73" s="86">
        <v>6</v>
      </c>
      <c r="D73" s="121">
        <v>0.003275823613352992</v>
      </c>
      <c r="E73" s="121">
        <v>2.2041199826559246</v>
      </c>
      <c r="F73" s="86" t="s">
        <v>2823</v>
      </c>
      <c r="G73" s="86" t="b">
        <v>0</v>
      </c>
      <c r="H73" s="86" t="b">
        <v>0</v>
      </c>
      <c r="I73" s="86" t="b">
        <v>0</v>
      </c>
      <c r="J73" s="86" t="b">
        <v>0</v>
      </c>
      <c r="K73" s="86" t="b">
        <v>0</v>
      </c>
      <c r="L73" s="86" t="b">
        <v>0</v>
      </c>
    </row>
    <row r="74" spans="1:12" ht="15">
      <c r="A74" s="86" t="s">
        <v>2049</v>
      </c>
      <c r="B74" s="86" t="s">
        <v>2098</v>
      </c>
      <c r="C74" s="86">
        <v>6</v>
      </c>
      <c r="D74" s="121">
        <v>0.003275823613352992</v>
      </c>
      <c r="E74" s="121">
        <v>1.040617850908264</v>
      </c>
      <c r="F74" s="86" t="s">
        <v>2823</v>
      </c>
      <c r="G74" s="86" t="b">
        <v>0</v>
      </c>
      <c r="H74" s="86" t="b">
        <v>0</v>
      </c>
      <c r="I74" s="86" t="b">
        <v>0</v>
      </c>
      <c r="J74" s="86" t="b">
        <v>0</v>
      </c>
      <c r="K74" s="86" t="b">
        <v>0</v>
      </c>
      <c r="L74" s="86" t="b">
        <v>0</v>
      </c>
    </row>
    <row r="75" spans="1:12" ht="15">
      <c r="A75" s="86" t="s">
        <v>2070</v>
      </c>
      <c r="B75" s="86" t="s">
        <v>2519</v>
      </c>
      <c r="C75" s="86">
        <v>6</v>
      </c>
      <c r="D75" s="121">
        <v>0.003275823613352992</v>
      </c>
      <c r="E75" s="121">
        <v>1.2965294944373047</v>
      </c>
      <c r="F75" s="86" t="s">
        <v>2823</v>
      </c>
      <c r="G75" s="86" t="b">
        <v>0</v>
      </c>
      <c r="H75" s="86" t="b">
        <v>0</v>
      </c>
      <c r="I75" s="86" t="b">
        <v>0</v>
      </c>
      <c r="J75" s="86" t="b">
        <v>0</v>
      </c>
      <c r="K75" s="86" t="b">
        <v>0</v>
      </c>
      <c r="L75" s="86" t="b">
        <v>0</v>
      </c>
    </row>
    <row r="76" spans="1:12" ht="15">
      <c r="A76" s="86" t="s">
        <v>2049</v>
      </c>
      <c r="B76" s="86" t="s">
        <v>2064</v>
      </c>
      <c r="C76" s="86">
        <v>5</v>
      </c>
      <c r="D76" s="121">
        <v>0.002897894704776952</v>
      </c>
      <c r="E76" s="121">
        <v>1.0863753414689392</v>
      </c>
      <c r="F76" s="86" t="s">
        <v>2823</v>
      </c>
      <c r="G76" s="86" t="b">
        <v>0</v>
      </c>
      <c r="H76" s="86" t="b">
        <v>0</v>
      </c>
      <c r="I76" s="86" t="b">
        <v>0</v>
      </c>
      <c r="J76" s="86" t="b">
        <v>0</v>
      </c>
      <c r="K76" s="86" t="b">
        <v>0</v>
      </c>
      <c r="L76" s="86" t="b">
        <v>0</v>
      </c>
    </row>
    <row r="77" spans="1:12" ht="15">
      <c r="A77" s="86" t="s">
        <v>2137</v>
      </c>
      <c r="B77" s="86" t="s">
        <v>2096</v>
      </c>
      <c r="C77" s="86">
        <v>5</v>
      </c>
      <c r="D77" s="121">
        <v>0.002897894704776952</v>
      </c>
      <c r="E77" s="121">
        <v>1.890855530574932</v>
      </c>
      <c r="F77" s="86" t="s">
        <v>2823</v>
      </c>
      <c r="G77" s="86" t="b">
        <v>0</v>
      </c>
      <c r="H77" s="86" t="b">
        <v>0</v>
      </c>
      <c r="I77" s="86" t="b">
        <v>0</v>
      </c>
      <c r="J77" s="86" t="b">
        <v>0</v>
      </c>
      <c r="K77" s="86" t="b">
        <v>0</v>
      </c>
      <c r="L77" s="86" t="b">
        <v>0</v>
      </c>
    </row>
    <row r="78" spans="1:12" ht="15">
      <c r="A78" s="86" t="s">
        <v>2096</v>
      </c>
      <c r="B78" s="86" t="s">
        <v>2070</v>
      </c>
      <c r="C78" s="86">
        <v>5</v>
      </c>
      <c r="D78" s="121">
        <v>0.002897894704776952</v>
      </c>
      <c r="E78" s="121">
        <v>0.9744015820250068</v>
      </c>
      <c r="F78" s="86" t="s">
        <v>2823</v>
      </c>
      <c r="G78" s="86" t="b">
        <v>0</v>
      </c>
      <c r="H78" s="86" t="b">
        <v>0</v>
      </c>
      <c r="I78" s="86" t="b">
        <v>0</v>
      </c>
      <c r="J78" s="86" t="b">
        <v>0</v>
      </c>
      <c r="K78" s="86" t="b">
        <v>0</v>
      </c>
      <c r="L78" s="86" t="b">
        <v>0</v>
      </c>
    </row>
    <row r="79" spans="1:12" ht="15">
      <c r="A79" s="86" t="s">
        <v>2070</v>
      </c>
      <c r="B79" s="86" t="s">
        <v>2130</v>
      </c>
      <c r="C79" s="86">
        <v>4</v>
      </c>
      <c r="D79" s="121">
        <v>0.0024828488928674976</v>
      </c>
      <c r="E79" s="121">
        <v>1.1204382353816236</v>
      </c>
      <c r="F79" s="86" t="s">
        <v>2823</v>
      </c>
      <c r="G79" s="86" t="b">
        <v>0</v>
      </c>
      <c r="H79" s="86" t="b">
        <v>0</v>
      </c>
      <c r="I79" s="86" t="b">
        <v>0</v>
      </c>
      <c r="J79" s="86" t="b">
        <v>0</v>
      </c>
      <c r="K79" s="86" t="b">
        <v>0</v>
      </c>
      <c r="L79" s="86" t="b">
        <v>0</v>
      </c>
    </row>
    <row r="80" spans="1:12" ht="15">
      <c r="A80" s="86" t="s">
        <v>2049</v>
      </c>
      <c r="B80" s="86" t="s">
        <v>2567</v>
      </c>
      <c r="C80" s="86">
        <v>4</v>
      </c>
      <c r="D80" s="121">
        <v>0.0024828488928674976</v>
      </c>
      <c r="E80" s="121">
        <v>1.3416478465722452</v>
      </c>
      <c r="F80" s="86" t="s">
        <v>2823</v>
      </c>
      <c r="G80" s="86" t="b">
        <v>0</v>
      </c>
      <c r="H80" s="86" t="b">
        <v>0</v>
      </c>
      <c r="I80" s="86" t="b">
        <v>0</v>
      </c>
      <c r="J80" s="86" t="b">
        <v>0</v>
      </c>
      <c r="K80" s="86" t="b">
        <v>0</v>
      </c>
      <c r="L80" s="86" t="b">
        <v>0</v>
      </c>
    </row>
    <row r="81" spans="1:12" ht="15">
      <c r="A81" s="86" t="s">
        <v>2523</v>
      </c>
      <c r="B81" s="86" t="s">
        <v>2568</v>
      </c>
      <c r="C81" s="86">
        <v>4</v>
      </c>
      <c r="D81" s="121">
        <v>0.0024828488928674976</v>
      </c>
      <c r="E81" s="121">
        <v>2.505149978319906</v>
      </c>
      <c r="F81" s="86" t="s">
        <v>2823</v>
      </c>
      <c r="G81" s="86" t="b">
        <v>0</v>
      </c>
      <c r="H81" s="86" t="b">
        <v>0</v>
      </c>
      <c r="I81" s="86" t="b">
        <v>0</v>
      </c>
      <c r="J81" s="86" t="b">
        <v>0</v>
      </c>
      <c r="K81" s="86" t="b">
        <v>0</v>
      </c>
      <c r="L81" s="86" t="b">
        <v>0</v>
      </c>
    </row>
    <row r="82" spans="1:12" ht="15">
      <c r="A82" s="86" t="s">
        <v>2568</v>
      </c>
      <c r="B82" s="86" t="s">
        <v>2524</v>
      </c>
      <c r="C82" s="86">
        <v>4</v>
      </c>
      <c r="D82" s="121">
        <v>0.0024828488928674976</v>
      </c>
      <c r="E82" s="121">
        <v>2.505149978319906</v>
      </c>
      <c r="F82" s="86" t="s">
        <v>2823</v>
      </c>
      <c r="G82" s="86" t="b">
        <v>0</v>
      </c>
      <c r="H82" s="86" t="b">
        <v>0</v>
      </c>
      <c r="I82" s="86" t="b">
        <v>0</v>
      </c>
      <c r="J82" s="86" t="b">
        <v>0</v>
      </c>
      <c r="K82" s="86" t="b">
        <v>0</v>
      </c>
      <c r="L82" s="86" t="b">
        <v>0</v>
      </c>
    </row>
    <row r="83" spans="1:12" ht="15">
      <c r="A83" s="86" t="s">
        <v>2527</v>
      </c>
      <c r="B83" s="86" t="s">
        <v>2569</v>
      </c>
      <c r="C83" s="86">
        <v>4</v>
      </c>
      <c r="D83" s="121">
        <v>0.0024828488928674976</v>
      </c>
      <c r="E83" s="121">
        <v>2.505149978319906</v>
      </c>
      <c r="F83" s="86" t="s">
        <v>2823</v>
      </c>
      <c r="G83" s="86" t="b">
        <v>0</v>
      </c>
      <c r="H83" s="86" t="b">
        <v>0</v>
      </c>
      <c r="I83" s="86" t="b">
        <v>0</v>
      </c>
      <c r="J83" s="86" t="b">
        <v>0</v>
      </c>
      <c r="K83" s="86" t="b">
        <v>0</v>
      </c>
      <c r="L83" s="86" t="b">
        <v>0</v>
      </c>
    </row>
    <row r="84" spans="1:12" ht="15">
      <c r="A84" s="86" t="s">
        <v>2517</v>
      </c>
      <c r="B84" s="86" t="s">
        <v>2044</v>
      </c>
      <c r="C84" s="86">
        <v>4</v>
      </c>
      <c r="D84" s="121">
        <v>0.0024828488928674976</v>
      </c>
      <c r="E84" s="121">
        <v>2.2041199826559246</v>
      </c>
      <c r="F84" s="86" t="s">
        <v>2823</v>
      </c>
      <c r="G84" s="86" t="b">
        <v>0</v>
      </c>
      <c r="H84" s="86" t="b">
        <v>0</v>
      </c>
      <c r="I84" s="86" t="b">
        <v>0</v>
      </c>
      <c r="J84" s="86" t="b">
        <v>0</v>
      </c>
      <c r="K84" s="86" t="b">
        <v>0</v>
      </c>
      <c r="L84" s="86" t="b">
        <v>0</v>
      </c>
    </row>
    <row r="85" spans="1:12" ht="15">
      <c r="A85" s="86" t="s">
        <v>2044</v>
      </c>
      <c r="B85" s="86" t="s">
        <v>2049</v>
      </c>
      <c r="C85" s="86">
        <v>4</v>
      </c>
      <c r="D85" s="121">
        <v>0.0024828488928674976</v>
      </c>
      <c r="E85" s="121">
        <v>1.0714944173813339</v>
      </c>
      <c r="F85" s="86" t="s">
        <v>2823</v>
      </c>
      <c r="G85" s="86" t="b">
        <v>0</v>
      </c>
      <c r="H85" s="86" t="b">
        <v>0</v>
      </c>
      <c r="I85" s="86" t="b">
        <v>0</v>
      </c>
      <c r="J85" s="86" t="b">
        <v>0</v>
      </c>
      <c r="K85" s="86" t="b">
        <v>0</v>
      </c>
      <c r="L85" s="86" t="b">
        <v>0</v>
      </c>
    </row>
    <row r="86" spans="1:12" ht="15">
      <c r="A86" s="86" t="s">
        <v>2518</v>
      </c>
      <c r="B86" s="86" t="s">
        <v>2044</v>
      </c>
      <c r="C86" s="86">
        <v>4</v>
      </c>
      <c r="D86" s="121">
        <v>0.0024828488928674976</v>
      </c>
      <c r="E86" s="121">
        <v>2.2041199826559246</v>
      </c>
      <c r="F86" s="86" t="s">
        <v>2823</v>
      </c>
      <c r="G86" s="86" t="b">
        <v>0</v>
      </c>
      <c r="H86" s="86" t="b">
        <v>0</v>
      </c>
      <c r="I86" s="86" t="b">
        <v>0</v>
      </c>
      <c r="J86" s="86" t="b">
        <v>0</v>
      </c>
      <c r="K86" s="86" t="b">
        <v>0</v>
      </c>
      <c r="L86" s="86" t="b">
        <v>0</v>
      </c>
    </row>
    <row r="87" spans="1:12" ht="15">
      <c r="A87" s="86" t="s">
        <v>2044</v>
      </c>
      <c r="B87" s="86" t="s">
        <v>2045</v>
      </c>
      <c r="C87" s="86">
        <v>4</v>
      </c>
      <c r="D87" s="121">
        <v>0.0024828488928674976</v>
      </c>
      <c r="E87" s="121">
        <v>2.2041199826559246</v>
      </c>
      <c r="F87" s="86" t="s">
        <v>2823</v>
      </c>
      <c r="G87" s="86" t="b">
        <v>0</v>
      </c>
      <c r="H87" s="86" t="b">
        <v>0</v>
      </c>
      <c r="I87" s="86" t="b">
        <v>0</v>
      </c>
      <c r="J87" s="86" t="b">
        <v>0</v>
      </c>
      <c r="K87" s="86" t="b">
        <v>0</v>
      </c>
      <c r="L87" s="86" t="b">
        <v>0</v>
      </c>
    </row>
    <row r="88" spans="1:12" ht="15">
      <c r="A88" s="86" t="s">
        <v>2045</v>
      </c>
      <c r="B88" s="86" t="s">
        <v>2157</v>
      </c>
      <c r="C88" s="86">
        <v>4</v>
      </c>
      <c r="D88" s="121">
        <v>0.0024828488928674976</v>
      </c>
      <c r="E88" s="121">
        <v>2.0658172844896434</v>
      </c>
      <c r="F88" s="86" t="s">
        <v>2823</v>
      </c>
      <c r="G88" s="86" t="b">
        <v>0</v>
      </c>
      <c r="H88" s="86" t="b">
        <v>0</v>
      </c>
      <c r="I88" s="86" t="b">
        <v>0</v>
      </c>
      <c r="J88" s="86" t="b">
        <v>0</v>
      </c>
      <c r="K88" s="86" t="b">
        <v>0</v>
      </c>
      <c r="L88" s="86" t="b">
        <v>0</v>
      </c>
    </row>
    <row r="89" spans="1:12" ht="15">
      <c r="A89" s="86" t="s">
        <v>2157</v>
      </c>
      <c r="B89" s="86" t="s">
        <v>2070</v>
      </c>
      <c r="C89" s="86">
        <v>4</v>
      </c>
      <c r="D89" s="121">
        <v>0.0024828488928674976</v>
      </c>
      <c r="E89" s="121">
        <v>0.9152801299063502</v>
      </c>
      <c r="F89" s="86" t="s">
        <v>2823</v>
      </c>
      <c r="G89" s="86" t="b">
        <v>0</v>
      </c>
      <c r="H89" s="86" t="b">
        <v>0</v>
      </c>
      <c r="I89" s="86" t="b">
        <v>0</v>
      </c>
      <c r="J89" s="86" t="b">
        <v>0</v>
      </c>
      <c r="K89" s="86" t="b">
        <v>0</v>
      </c>
      <c r="L89" s="86" t="b">
        <v>0</v>
      </c>
    </row>
    <row r="90" spans="1:12" ht="15">
      <c r="A90" s="86" t="s">
        <v>2149</v>
      </c>
      <c r="B90" s="86" t="s">
        <v>2150</v>
      </c>
      <c r="C90" s="86">
        <v>4</v>
      </c>
      <c r="D90" s="121">
        <v>0.0024828488928674976</v>
      </c>
      <c r="E90" s="121">
        <v>2.5720967679505193</v>
      </c>
      <c r="F90" s="86" t="s">
        <v>2823</v>
      </c>
      <c r="G90" s="86" t="b">
        <v>0</v>
      </c>
      <c r="H90" s="86" t="b">
        <v>0</v>
      </c>
      <c r="I90" s="86" t="b">
        <v>0</v>
      </c>
      <c r="J90" s="86" t="b">
        <v>0</v>
      </c>
      <c r="K90" s="86" t="b">
        <v>0</v>
      </c>
      <c r="L90" s="86" t="b">
        <v>0</v>
      </c>
    </row>
    <row r="91" spans="1:12" ht="15">
      <c r="A91" s="86" t="s">
        <v>2150</v>
      </c>
      <c r="B91" s="86" t="s">
        <v>2148</v>
      </c>
      <c r="C91" s="86">
        <v>4</v>
      </c>
      <c r="D91" s="121">
        <v>0.0024828488928674976</v>
      </c>
      <c r="E91" s="121">
        <v>2.308855333175938</v>
      </c>
      <c r="F91" s="86" t="s">
        <v>2823</v>
      </c>
      <c r="G91" s="86" t="b">
        <v>0</v>
      </c>
      <c r="H91" s="86" t="b">
        <v>0</v>
      </c>
      <c r="I91" s="86" t="b">
        <v>0</v>
      </c>
      <c r="J91" s="86" t="b">
        <v>0</v>
      </c>
      <c r="K91" s="86" t="b">
        <v>0</v>
      </c>
      <c r="L91" s="86" t="b">
        <v>0</v>
      </c>
    </row>
    <row r="92" spans="1:12" ht="15">
      <c r="A92" s="86" t="s">
        <v>2148</v>
      </c>
      <c r="B92" s="86" t="s">
        <v>2151</v>
      </c>
      <c r="C92" s="86">
        <v>4</v>
      </c>
      <c r="D92" s="121">
        <v>0.0024828488928674976</v>
      </c>
      <c r="E92" s="121">
        <v>2.308855333175938</v>
      </c>
      <c r="F92" s="86" t="s">
        <v>2823</v>
      </c>
      <c r="G92" s="86" t="b">
        <v>0</v>
      </c>
      <c r="H92" s="86" t="b">
        <v>0</v>
      </c>
      <c r="I92" s="86" t="b">
        <v>0</v>
      </c>
      <c r="J92" s="86" t="b">
        <v>0</v>
      </c>
      <c r="K92" s="86" t="b">
        <v>0</v>
      </c>
      <c r="L92" s="86" t="b">
        <v>0</v>
      </c>
    </row>
    <row r="93" spans="1:12" ht="15">
      <c r="A93" s="86" t="s">
        <v>2151</v>
      </c>
      <c r="B93" s="86" t="s">
        <v>329</v>
      </c>
      <c r="C93" s="86">
        <v>4</v>
      </c>
      <c r="D93" s="121">
        <v>0.0024828488928674976</v>
      </c>
      <c r="E93" s="121">
        <v>2.7481880270062002</v>
      </c>
      <c r="F93" s="86" t="s">
        <v>2823</v>
      </c>
      <c r="G93" s="86" t="b">
        <v>0</v>
      </c>
      <c r="H93" s="86" t="b">
        <v>0</v>
      </c>
      <c r="I93" s="86" t="b">
        <v>0</v>
      </c>
      <c r="J93" s="86" t="b">
        <v>0</v>
      </c>
      <c r="K93" s="86" t="b">
        <v>0</v>
      </c>
      <c r="L93" s="86" t="b">
        <v>0</v>
      </c>
    </row>
    <row r="94" spans="1:12" ht="15">
      <c r="A94" s="86" t="s">
        <v>329</v>
      </c>
      <c r="B94" s="86" t="s">
        <v>2152</v>
      </c>
      <c r="C94" s="86">
        <v>4</v>
      </c>
      <c r="D94" s="121">
        <v>0.0024828488928674976</v>
      </c>
      <c r="E94" s="121">
        <v>2.7481880270062002</v>
      </c>
      <c r="F94" s="86" t="s">
        <v>2823</v>
      </c>
      <c r="G94" s="86" t="b">
        <v>0</v>
      </c>
      <c r="H94" s="86" t="b">
        <v>0</v>
      </c>
      <c r="I94" s="86" t="b">
        <v>0</v>
      </c>
      <c r="J94" s="86" t="b">
        <v>0</v>
      </c>
      <c r="K94" s="86" t="b">
        <v>0</v>
      </c>
      <c r="L94" s="86" t="b">
        <v>0</v>
      </c>
    </row>
    <row r="95" spans="1:12" ht="15">
      <c r="A95" s="86" t="s">
        <v>2152</v>
      </c>
      <c r="B95" s="86" t="s">
        <v>2153</v>
      </c>
      <c r="C95" s="86">
        <v>4</v>
      </c>
      <c r="D95" s="121">
        <v>0.0024828488928674976</v>
      </c>
      <c r="E95" s="121">
        <v>2.505149978319906</v>
      </c>
      <c r="F95" s="86" t="s">
        <v>2823</v>
      </c>
      <c r="G95" s="86" t="b">
        <v>0</v>
      </c>
      <c r="H95" s="86" t="b">
        <v>0</v>
      </c>
      <c r="I95" s="86" t="b">
        <v>0</v>
      </c>
      <c r="J95" s="86" t="b">
        <v>0</v>
      </c>
      <c r="K95" s="86" t="b">
        <v>0</v>
      </c>
      <c r="L95" s="86" t="b">
        <v>0</v>
      </c>
    </row>
    <row r="96" spans="1:12" ht="15">
      <c r="A96" s="86" t="s">
        <v>2153</v>
      </c>
      <c r="B96" s="86" t="s">
        <v>2154</v>
      </c>
      <c r="C96" s="86">
        <v>4</v>
      </c>
      <c r="D96" s="121">
        <v>0.0024828488928674976</v>
      </c>
      <c r="E96" s="121">
        <v>2.505149978319906</v>
      </c>
      <c r="F96" s="86" t="s">
        <v>2823</v>
      </c>
      <c r="G96" s="86" t="b">
        <v>0</v>
      </c>
      <c r="H96" s="86" t="b">
        <v>0</v>
      </c>
      <c r="I96" s="86" t="b">
        <v>0</v>
      </c>
      <c r="J96" s="86" t="b">
        <v>0</v>
      </c>
      <c r="K96" s="86" t="b">
        <v>0</v>
      </c>
      <c r="L96" s="86" t="b">
        <v>0</v>
      </c>
    </row>
    <row r="97" spans="1:12" ht="15">
      <c r="A97" s="86" t="s">
        <v>2154</v>
      </c>
      <c r="B97" s="86" t="s">
        <v>2155</v>
      </c>
      <c r="C97" s="86">
        <v>4</v>
      </c>
      <c r="D97" s="121">
        <v>0.0024828488928674976</v>
      </c>
      <c r="E97" s="121">
        <v>2.7481880270062002</v>
      </c>
      <c r="F97" s="86" t="s">
        <v>2823</v>
      </c>
      <c r="G97" s="86" t="b">
        <v>0</v>
      </c>
      <c r="H97" s="86" t="b">
        <v>0</v>
      </c>
      <c r="I97" s="86" t="b">
        <v>0</v>
      </c>
      <c r="J97" s="86" t="b">
        <v>0</v>
      </c>
      <c r="K97" s="86" t="b">
        <v>0</v>
      </c>
      <c r="L97" s="86" t="b">
        <v>0</v>
      </c>
    </row>
    <row r="98" spans="1:12" ht="15">
      <c r="A98" s="86" t="s">
        <v>2155</v>
      </c>
      <c r="B98" s="86" t="s">
        <v>2049</v>
      </c>
      <c r="C98" s="86">
        <v>4</v>
      </c>
      <c r="D98" s="121">
        <v>0.0024828488928674976</v>
      </c>
      <c r="E98" s="121">
        <v>1.372524413045315</v>
      </c>
      <c r="F98" s="86" t="s">
        <v>2823</v>
      </c>
      <c r="G98" s="86" t="b">
        <v>0</v>
      </c>
      <c r="H98" s="86" t="b">
        <v>0</v>
      </c>
      <c r="I98" s="86" t="b">
        <v>0</v>
      </c>
      <c r="J98" s="86" t="b">
        <v>0</v>
      </c>
      <c r="K98" s="86" t="b">
        <v>0</v>
      </c>
      <c r="L98" s="86" t="b">
        <v>0</v>
      </c>
    </row>
    <row r="99" spans="1:12" ht="15">
      <c r="A99" s="86" t="s">
        <v>2049</v>
      </c>
      <c r="B99" s="86" t="s">
        <v>2537</v>
      </c>
      <c r="C99" s="86">
        <v>4</v>
      </c>
      <c r="D99" s="121">
        <v>0.0024828488928674976</v>
      </c>
      <c r="E99" s="121">
        <v>1.1655565875165639</v>
      </c>
      <c r="F99" s="86" t="s">
        <v>2823</v>
      </c>
      <c r="G99" s="86" t="b">
        <v>0</v>
      </c>
      <c r="H99" s="86" t="b">
        <v>0</v>
      </c>
      <c r="I99" s="86" t="b">
        <v>0</v>
      </c>
      <c r="J99" s="86" t="b">
        <v>0</v>
      </c>
      <c r="K99" s="86" t="b">
        <v>0</v>
      </c>
      <c r="L99" s="86" t="b">
        <v>0</v>
      </c>
    </row>
    <row r="100" spans="1:12" ht="15">
      <c r="A100" s="86" t="s">
        <v>2537</v>
      </c>
      <c r="B100" s="86" t="s">
        <v>2571</v>
      </c>
      <c r="C100" s="86">
        <v>4</v>
      </c>
      <c r="D100" s="121">
        <v>0.0024828488928674976</v>
      </c>
      <c r="E100" s="121">
        <v>2.5720967679505193</v>
      </c>
      <c r="F100" s="86" t="s">
        <v>2823</v>
      </c>
      <c r="G100" s="86" t="b">
        <v>0</v>
      </c>
      <c r="H100" s="86" t="b">
        <v>0</v>
      </c>
      <c r="I100" s="86" t="b">
        <v>0</v>
      </c>
      <c r="J100" s="86" t="b">
        <v>0</v>
      </c>
      <c r="K100" s="86" t="b">
        <v>0</v>
      </c>
      <c r="L100" s="86" t="b">
        <v>0</v>
      </c>
    </row>
    <row r="101" spans="1:12" ht="15">
      <c r="A101" s="86" t="s">
        <v>2571</v>
      </c>
      <c r="B101" s="86" t="s">
        <v>2572</v>
      </c>
      <c r="C101" s="86">
        <v>4</v>
      </c>
      <c r="D101" s="121">
        <v>0.0024828488928674976</v>
      </c>
      <c r="E101" s="121">
        <v>2.7481880270062002</v>
      </c>
      <c r="F101" s="86" t="s">
        <v>2823</v>
      </c>
      <c r="G101" s="86" t="b">
        <v>0</v>
      </c>
      <c r="H101" s="86" t="b">
        <v>0</v>
      </c>
      <c r="I101" s="86" t="b">
        <v>0</v>
      </c>
      <c r="J101" s="86" t="b">
        <v>0</v>
      </c>
      <c r="K101" s="86" t="b">
        <v>0</v>
      </c>
      <c r="L101" s="86" t="b">
        <v>0</v>
      </c>
    </row>
    <row r="102" spans="1:12" ht="15">
      <c r="A102" s="86" t="s">
        <v>2572</v>
      </c>
      <c r="B102" s="86" t="s">
        <v>2503</v>
      </c>
      <c r="C102" s="86">
        <v>4</v>
      </c>
      <c r="D102" s="121">
        <v>0.0024828488928674976</v>
      </c>
      <c r="E102" s="121">
        <v>2.396005508894838</v>
      </c>
      <c r="F102" s="86" t="s">
        <v>2823</v>
      </c>
      <c r="G102" s="86" t="b">
        <v>0</v>
      </c>
      <c r="H102" s="86" t="b">
        <v>0</v>
      </c>
      <c r="I102" s="86" t="b">
        <v>0</v>
      </c>
      <c r="J102" s="86" t="b">
        <v>0</v>
      </c>
      <c r="K102" s="86" t="b">
        <v>0</v>
      </c>
      <c r="L102" s="86" t="b">
        <v>0</v>
      </c>
    </row>
    <row r="103" spans="1:12" ht="15">
      <c r="A103" s="86" t="s">
        <v>2503</v>
      </c>
      <c r="B103" s="86" t="s">
        <v>2573</v>
      </c>
      <c r="C103" s="86">
        <v>4</v>
      </c>
      <c r="D103" s="121">
        <v>0.0024828488928674976</v>
      </c>
      <c r="E103" s="121">
        <v>2.396005508894838</v>
      </c>
      <c r="F103" s="86" t="s">
        <v>2823</v>
      </c>
      <c r="G103" s="86" t="b">
        <v>0</v>
      </c>
      <c r="H103" s="86" t="b">
        <v>0</v>
      </c>
      <c r="I103" s="86" t="b">
        <v>0</v>
      </c>
      <c r="J103" s="86" t="b">
        <v>0</v>
      </c>
      <c r="K103" s="86" t="b">
        <v>0</v>
      </c>
      <c r="L103" s="86" t="b">
        <v>0</v>
      </c>
    </row>
    <row r="104" spans="1:12" ht="15">
      <c r="A104" s="86" t="s">
        <v>2573</v>
      </c>
      <c r="B104" s="86" t="s">
        <v>2548</v>
      </c>
      <c r="C104" s="86">
        <v>4</v>
      </c>
      <c r="D104" s="121">
        <v>0.0024828488928674976</v>
      </c>
      <c r="E104" s="121">
        <v>2.651278013998144</v>
      </c>
      <c r="F104" s="86" t="s">
        <v>2823</v>
      </c>
      <c r="G104" s="86" t="b">
        <v>0</v>
      </c>
      <c r="H104" s="86" t="b">
        <v>0</v>
      </c>
      <c r="I104" s="86" t="b">
        <v>0</v>
      </c>
      <c r="J104" s="86" t="b">
        <v>0</v>
      </c>
      <c r="K104" s="86" t="b">
        <v>0</v>
      </c>
      <c r="L104" s="86" t="b">
        <v>0</v>
      </c>
    </row>
    <row r="105" spans="1:12" ht="15">
      <c r="A105" s="86" t="s">
        <v>2548</v>
      </c>
      <c r="B105" s="86" t="s">
        <v>497</v>
      </c>
      <c r="C105" s="86">
        <v>4</v>
      </c>
      <c r="D105" s="121">
        <v>0.0024828488928674976</v>
      </c>
      <c r="E105" s="121">
        <v>2.2990954958867813</v>
      </c>
      <c r="F105" s="86" t="s">
        <v>2823</v>
      </c>
      <c r="G105" s="86" t="b">
        <v>0</v>
      </c>
      <c r="H105" s="86" t="b">
        <v>0</v>
      </c>
      <c r="I105" s="86" t="b">
        <v>0</v>
      </c>
      <c r="J105" s="86" t="b">
        <v>0</v>
      </c>
      <c r="K105" s="86" t="b">
        <v>0</v>
      </c>
      <c r="L105" s="86" t="b">
        <v>0</v>
      </c>
    </row>
    <row r="106" spans="1:12" ht="15">
      <c r="A106" s="86" t="s">
        <v>497</v>
      </c>
      <c r="B106" s="86" t="s">
        <v>2574</v>
      </c>
      <c r="C106" s="86">
        <v>4</v>
      </c>
      <c r="D106" s="121">
        <v>0.0024828488928674976</v>
      </c>
      <c r="E106" s="121">
        <v>2.396005508894838</v>
      </c>
      <c r="F106" s="86" t="s">
        <v>2823</v>
      </c>
      <c r="G106" s="86" t="b">
        <v>0</v>
      </c>
      <c r="H106" s="86" t="b">
        <v>0</v>
      </c>
      <c r="I106" s="86" t="b">
        <v>0</v>
      </c>
      <c r="J106" s="86" t="b">
        <v>0</v>
      </c>
      <c r="K106" s="86" t="b">
        <v>0</v>
      </c>
      <c r="L106" s="86" t="b">
        <v>0</v>
      </c>
    </row>
    <row r="107" spans="1:12" ht="15">
      <c r="A107" s="86" t="s">
        <v>2574</v>
      </c>
      <c r="B107" s="86" t="s">
        <v>2148</v>
      </c>
      <c r="C107" s="86">
        <v>4</v>
      </c>
      <c r="D107" s="121">
        <v>0.0024828488928674976</v>
      </c>
      <c r="E107" s="121">
        <v>2.308855333175938</v>
      </c>
      <c r="F107" s="86" t="s">
        <v>2823</v>
      </c>
      <c r="G107" s="86" t="b">
        <v>0</v>
      </c>
      <c r="H107" s="86" t="b">
        <v>0</v>
      </c>
      <c r="I107" s="86" t="b">
        <v>0</v>
      </c>
      <c r="J107" s="86" t="b">
        <v>0</v>
      </c>
      <c r="K107" s="86" t="b">
        <v>0</v>
      </c>
      <c r="L107" s="86" t="b">
        <v>0</v>
      </c>
    </row>
    <row r="108" spans="1:12" ht="15">
      <c r="A108" s="86" t="s">
        <v>2148</v>
      </c>
      <c r="B108" s="86" t="s">
        <v>2538</v>
      </c>
      <c r="C108" s="86">
        <v>4</v>
      </c>
      <c r="D108" s="121">
        <v>0.0024828488928674976</v>
      </c>
      <c r="E108" s="121">
        <v>2.1327640741202565</v>
      </c>
      <c r="F108" s="86" t="s">
        <v>2823</v>
      </c>
      <c r="G108" s="86" t="b">
        <v>0</v>
      </c>
      <c r="H108" s="86" t="b">
        <v>0</v>
      </c>
      <c r="I108" s="86" t="b">
        <v>0</v>
      </c>
      <c r="J108" s="86" t="b">
        <v>0</v>
      </c>
      <c r="K108" s="86" t="b">
        <v>0</v>
      </c>
      <c r="L108" s="86" t="b">
        <v>0</v>
      </c>
    </row>
    <row r="109" spans="1:12" ht="15">
      <c r="A109" s="86" t="s">
        <v>2538</v>
      </c>
      <c r="B109" s="86" t="s">
        <v>2070</v>
      </c>
      <c r="C109" s="86">
        <v>4</v>
      </c>
      <c r="D109" s="121">
        <v>0.0024828488928674976</v>
      </c>
      <c r="E109" s="121">
        <v>1.1785215646809317</v>
      </c>
      <c r="F109" s="86" t="s">
        <v>2823</v>
      </c>
      <c r="G109" s="86" t="b">
        <v>0</v>
      </c>
      <c r="H109" s="86" t="b">
        <v>0</v>
      </c>
      <c r="I109" s="86" t="b">
        <v>0</v>
      </c>
      <c r="J109" s="86" t="b">
        <v>0</v>
      </c>
      <c r="K109" s="86" t="b">
        <v>0</v>
      </c>
      <c r="L109" s="86" t="b">
        <v>0</v>
      </c>
    </row>
    <row r="110" spans="1:12" ht="15">
      <c r="A110" s="86" t="s">
        <v>2070</v>
      </c>
      <c r="B110" s="86" t="s">
        <v>2575</v>
      </c>
      <c r="C110" s="86">
        <v>4</v>
      </c>
      <c r="D110" s="121">
        <v>0.0024828488928674976</v>
      </c>
      <c r="E110" s="121">
        <v>1.363476284067918</v>
      </c>
      <c r="F110" s="86" t="s">
        <v>2823</v>
      </c>
      <c r="G110" s="86" t="b">
        <v>0</v>
      </c>
      <c r="H110" s="86" t="b">
        <v>0</v>
      </c>
      <c r="I110" s="86" t="b">
        <v>0</v>
      </c>
      <c r="J110" s="86" t="b">
        <v>0</v>
      </c>
      <c r="K110" s="86" t="b">
        <v>0</v>
      </c>
      <c r="L110" s="86" t="b">
        <v>0</v>
      </c>
    </row>
    <row r="111" spans="1:12" ht="15">
      <c r="A111" s="86" t="s">
        <v>2575</v>
      </c>
      <c r="B111" s="86" t="s">
        <v>2576</v>
      </c>
      <c r="C111" s="86">
        <v>4</v>
      </c>
      <c r="D111" s="121">
        <v>0.0024828488928674976</v>
      </c>
      <c r="E111" s="121">
        <v>2.7481880270062002</v>
      </c>
      <c r="F111" s="86" t="s">
        <v>2823</v>
      </c>
      <c r="G111" s="86" t="b">
        <v>0</v>
      </c>
      <c r="H111" s="86" t="b">
        <v>0</v>
      </c>
      <c r="I111" s="86" t="b">
        <v>0</v>
      </c>
      <c r="J111" s="86" t="b">
        <v>0</v>
      </c>
      <c r="K111" s="86" t="b">
        <v>0</v>
      </c>
      <c r="L111" s="86" t="b">
        <v>0</v>
      </c>
    </row>
    <row r="112" spans="1:12" ht="15">
      <c r="A112" s="86" t="s">
        <v>2576</v>
      </c>
      <c r="B112" s="86" t="s">
        <v>2577</v>
      </c>
      <c r="C112" s="86">
        <v>4</v>
      </c>
      <c r="D112" s="121">
        <v>0.0024828488928674976</v>
      </c>
      <c r="E112" s="121">
        <v>2.7481880270062002</v>
      </c>
      <c r="F112" s="86" t="s">
        <v>2823</v>
      </c>
      <c r="G112" s="86" t="b">
        <v>0</v>
      </c>
      <c r="H112" s="86" t="b">
        <v>0</v>
      </c>
      <c r="I112" s="86" t="b">
        <v>0</v>
      </c>
      <c r="J112" s="86" t="b">
        <v>0</v>
      </c>
      <c r="K112" s="86" t="b">
        <v>0</v>
      </c>
      <c r="L112" s="86" t="b">
        <v>0</v>
      </c>
    </row>
    <row r="113" spans="1:12" ht="15">
      <c r="A113" s="86" t="s">
        <v>2138</v>
      </c>
      <c r="B113" s="86" t="s">
        <v>2139</v>
      </c>
      <c r="C113" s="86">
        <v>4</v>
      </c>
      <c r="D113" s="121">
        <v>0.0024828488928674976</v>
      </c>
      <c r="E113" s="121">
        <v>2.7481880270062002</v>
      </c>
      <c r="F113" s="86" t="s">
        <v>2823</v>
      </c>
      <c r="G113" s="86" t="b">
        <v>0</v>
      </c>
      <c r="H113" s="86" t="b">
        <v>0</v>
      </c>
      <c r="I113" s="86" t="b">
        <v>0</v>
      </c>
      <c r="J113" s="86" t="b">
        <v>0</v>
      </c>
      <c r="K113" s="86" t="b">
        <v>0</v>
      </c>
      <c r="L113" s="86" t="b">
        <v>0</v>
      </c>
    </row>
    <row r="114" spans="1:12" ht="15">
      <c r="A114" s="86" t="s">
        <v>2139</v>
      </c>
      <c r="B114" s="86" t="s">
        <v>2140</v>
      </c>
      <c r="C114" s="86">
        <v>4</v>
      </c>
      <c r="D114" s="121">
        <v>0.0024828488928674976</v>
      </c>
      <c r="E114" s="121">
        <v>2.7481880270062002</v>
      </c>
      <c r="F114" s="86" t="s">
        <v>2823</v>
      </c>
      <c r="G114" s="86" t="b">
        <v>0</v>
      </c>
      <c r="H114" s="86" t="b">
        <v>0</v>
      </c>
      <c r="I114" s="86" t="b">
        <v>0</v>
      </c>
      <c r="J114" s="86" t="b">
        <v>0</v>
      </c>
      <c r="K114" s="86" t="b">
        <v>0</v>
      </c>
      <c r="L114" s="86" t="b">
        <v>0</v>
      </c>
    </row>
    <row r="115" spans="1:12" ht="15">
      <c r="A115" s="86" t="s">
        <v>2140</v>
      </c>
      <c r="B115" s="86" t="s">
        <v>2049</v>
      </c>
      <c r="C115" s="86">
        <v>4</v>
      </c>
      <c r="D115" s="121">
        <v>0.0024828488928674976</v>
      </c>
      <c r="E115" s="121">
        <v>1.372524413045315</v>
      </c>
      <c r="F115" s="86" t="s">
        <v>2823</v>
      </c>
      <c r="G115" s="86" t="b">
        <v>0</v>
      </c>
      <c r="H115" s="86" t="b">
        <v>0</v>
      </c>
      <c r="I115" s="86" t="b">
        <v>0</v>
      </c>
      <c r="J115" s="86" t="b">
        <v>0</v>
      </c>
      <c r="K115" s="86" t="b">
        <v>0</v>
      </c>
      <c r="L115" s="86" t="b">
        <v>0</v>
      </c>
    </row>
    <row r="116" spans="1:12" ht="15">
      <c r="A116" s="86" t="s">
        <v>2071</v>
      </c>
      <c r="B116" s="86" t="s">
        <v>2143</v>
      </c>
      <c r="C116" s="86">
        <v>4</v>
      </c>
      <c r="D116" s="121">
        <v>0.0024828488928674976</v>
      </c>
      <c r="E116" s="121">
        <v>2.236304666027326</v>
      </c>
      <c r="F116" s="86" t="s">
        <v>2823</v>
      </c>
      <c r="G116" s="86" t="b">
        <v>0</v>
      </c>
      <c r="H116" s="86" t="b">
        <v>0</v>
      </c>
      <c r="I116" s="86" t="b">
        <v>0</v>
      </c>
      <c r="J116" s="86" t="b">
        <v>0</v>
      </c>
      <c r="K116" s="86" t="b">
        <v>0</v>
      </c>
      <c r="L116" s="86" t="b">
        <v>0</v>
      </c>
    </row>
    <row r="117" spans="1:12" ht="15">
      <c r="A117" s="86" t="s">
        <v>2143</v>
      </c>
      <c r="B117" s="86" t="s">
        <v>2144</v>
      </c>
      <c r="C117" s="86">
        <v>4</v>
      </c>
      <c r="D117" s="121">
        <v>0.0024828488928674976</v>
      </c>
      <c r="E117" s="121">
        <v>2.7481880270062002</v>
      </c>
      <c r="F117" s="86" t="s">
        <v>2823</v>
      </c>
      <c r="G117" s="86" t="b">
        <v>0</v>
      </c>
      <c r="H117" s="86" t="b">
        <v>0</v>
      </c>
      <c r="I117" s="86" t="b">
        <v>0</v>
      </c>
      <c r="J117" s="86" t="b">
        <v>0</v>
      </c>
      <c r="K117" s="86" t="b">
        <v>0</v>
      </c>
      <c r="L117" s="86" t="b">
        <v>0</v>
      </c>
    </row>
    <row r="118" spans="1:12" ht="15">
      <c r="A118" s="86" t="s">
        <v>2144</v>
      </c>
      <c r="B118" s="86" t="s">
        <v>2145</v>
      </c>
      <c r="C118" s="86">
        <v>4</v>
      </c>
      <c r="D118" s="121">
        <v>0.0024828488928674976</v>
      </c>
      <c r="E118" s="121">
        <v>2.7481880270062002</v>
      </c>
      <c r="F118" s="86" t="s">
        <v>2823</v>
      </c>
      <c r="G118" s="86" t="b">
        <v>0</v>
      </c>
      <c r="H118" s="86" t="b">
        <v>0</v>
      </c>
      <c r="I118" s="86" t="b">
        <v>0</v>
      </c>
      <c r="J118" s="86" t="b">
        <v>0</v>
      </c>
      <c r="K118" s="86" t="b">
        <v>0</v>
      </c>
      <c r="L118" s="86" t="b">
        <v>0</v>
      </c>
    </row>
    <row r="119" spans="1:12" ht="15">
      <c r="A119" s="86" t="s">
        <v>2145</v>
      </c>
      <c r="B119" s="86" t="s">
        <v>2146</v>
      </c>
      <c r="C119" s="86">
        <v>4</v>
      </c>
      <c r="D119" s="121">
        <v>0.0024828488928674976</v>
      </c>
      <c r="E119" s="121">
        <v>2.7481880270062002</v>
      </c>
      <c r="F119" s="86" t="s">
        <v>2823</v>
      </c>
      <c r="G119" s="86" t="b">
        <v>0</v>
      </c>
      <c r="H119" s="86" t="b">
        <v>0</v>
      </c>
      <c r="I119" s="86" t="b">
        <v>0</v>
      </c>
      <c r="J119" s="86" t="b">
        <v>0</v>
      </c>
      <c r="K119" s="86" t="b">
        <v>0</v>
      </c>
      <c r="L119" s="86" t="b">
        <v>0</v>
      </c>
    </row>
    <row r="120" spans="1:12" ht="15">
      <c r="A120" s="86" t="s">
        <v>2146</v>
      </c>
      <c r="B120" s="86" t="s">
        <v>333</v>
      </c>
      <c r="C120" s="86">
        <v>4</v>
      </c>
      <c r="D120" s="121">
        <v>0.0024828488928674976</v>
      </c>
      <c r="E120" s="121">
        <v>2.7481880270062002</v>
      </c>
      <c r="F120" s="86" t="s">
        <v>2823</v>
      </c>
      <c r="G120" s="86" t="b">
        <v>0</v>
      </c>
      <c r="H120" s="86" t="b">
        <v>0</v>
      </c>
      <c r="I120" s="86" t="b">
        <v>0</v>
      </c>
      <c r="J120" s="86" t="b">
        <v>0</v>
      </c>
      <c r="K120" s="86" t="b">
        <v>0</v>
      </c>
      <c r="L120" s="86" t="b">
        <v>0</v>
      </c>
    </row>
    <row r="121" spans="1:12" ht="15">
      <c r="A121" s="86" t="s">
        <v>2585</v>
      </c>
      <c r="B121" s="86" t="s">
        <v>2554</v>
      </c>
      <c r="C121" s="86">
        <v>4</v>
      </c>
      <c r="D121" s="121">
        <v>0.0024828488928674976</v>
      </c>
      <c r="E121" s="121">
        <v>2.651278013998144</v>
      </c>
      <c r="F121" s="86" t="s">
        <v>2823</v>
      </c>
      <c r="G121" s="86" t="b">
        <v>0</v>
      </c>
      <c r="H121" s="86" t="b">
        <v>0</v>
      </c>
      <c r="I121" s="86" t="b">
        <v>0</v>
      </c>
      <c r="J121" s="86" t="b">
        <v>0</v>
      </c>
      <c r="K121" s="86" t="b">
        <v>0</v>
      </c>
      <c r="L121" s="86" t="b">
        <v>0</v>
      </c>
    </row>
    <row r="122" spans="1:12" ht="15">
      <c r="A122" s="86" t="s">
        <v>2554</v>
      </c>
      <c r="B122" s="86" t="s">
        <v>2549</v>
      </c>
      <c r="C122" s="86">
        <v>4</v>
      </c>
      <c r="D122" s="121">
        <v>0.0024828488928674976</v>
      </c>
      <c r="E122" s="121">
        <v>2.5543680009900878</v>
      </c>
      <c r="F122" s="86" t="s">
        <v>2823</v>
      </c>
      <c r="G122" s="86" t="b">
        <v>0</v>
      </c>
      <c r="H122" s="86" t="b">
        <v>0</v>
      </c>
      <c r="I122" s="86" t="b">
        <v>0</v>
      </c>
      <c r="J122" s="86" t="b">
        <v>0</v>
      </c>
      <c r="K122" s="86" t="b">
        <v>0</v>
      </c>
      <c r="L122" s="86" t="b">
        <v>0</v>
      </c>
    </row>
    <row r="123" spans="1:12" ht="15">
      <c r="A123" s="86" t="s">
        <v>2587</v>
      </c>
      <c r="B123" s="86" t="s">
        <v>2049</v>
      </c>
      <c r="C123" s="86">
        <v>3</v>
      </c>
      <c r="D123" s="121">
        <v>0.0020212267417324993</v>
      </c>
      <c r="E123" s="121">
        <v>1.372524413045315</v>
      </c>
      <c r="F123" s="86" t="s">
        <v>2823</v>
      </c>
      <c r="G123" s="86" t="b">
        <v>0</v>
      </c>
      <c r="H123" s="86" t="b">
        <v>0</v>
      </c>
      <c r="I123" s="86" t="b">
        <v>0</v>
      </c>
      <c r="J123" s="86" t="b">
        <v>0</v>
      </c>
      <c r="K123" s="86" t="b">
        <v>0</v>
      </c>
      <c r="L123" s="86" t="b">
        <v>0</v>
      </c>
    </row>
    <row r="124" spans="1:12" ht="15">
      <c r="A124" s="86" t="s">
        <v>2074</v>
      </c>
      <c r="B124" s="86" t="s">
        <v>2135</v>
      </c>
      <c r="C124" s="86">
        <v>3</v>
      </c>
      <c r="D124" s="121">
        <v>0.0020212267417324993</v>
      </c>
      <c r="E124" s="121">
        <v>2.4471580313422194</v>
      </c>
      <c r="F124" s="86" t="s">
        <v>2823</v>
      </c>
      <c r="G124" s="86" t="b">
        <v>0</v>
      </c>
      <c r="H124" s="86" t="b">
        <v>0</v>
      </c>
      <c r="I124" s="86" t="b">
        <v>0</v>
      </c>
      <c r="J124" s="86" t="b">
        <v>0</v>
      </c>
      <c r="K124" s="86" t="b">
        <v>0</v>
      </c>
      <c r="L124" s="86" t="b">
        <v>0</v>
      </c>
    </row>
    <row r="125" spans="1:12" ht="15">
      <c r="A125" s="86" t="s">
        <v>2135</v>
      </c>
      <c r="B125" s="86" t="s">
        <v>2589</v>
      </c>
      <c r="C125" s="86">
        <v>3</v>
      </c>
      <c r="D125" s="121">
        <v>0.0020212267417324993</v>
      </c>
      <c r="E125" s="121">
        <v>2.8731267636145</v>
      </c>
      <c r="F125" s="86" t="s">
        <v>2823</v>
      </c>
      <c r="G125" s="86" t="b">
        <v>0</v>
      </c>
      <c r="H125" s="86" t="b">
        <v>0</v>
      </c>
      <c r="I125" s="86" t="b">
        <v>0</v>
      </c>
      <c r="J125" s="86" t="b">
        <v>0</v>
      </c>
      <c r="K125" s="86" t="b">
        <v>0</v>
      </c>
      <c r="L125" s="86" t="b">
        <v>0</v>
      </c>
    </row>
    <row r="126" spans="1:12" ht="15">
      <c r="A126" s="86" t="s">
        <v>2589</v>
      </c>
      <c r="B126" s="86" t="s">
        <v>2590</v>
      </c>
      <c r="C126" s="86">
        <v>3</v>
      </c>
      <c r="D126" s="121">
        <v>0.0020212267417324993</v>
      </c>
      <c r="E126" s="121">
        <v>2.8731267636145</v>
      </c>
      <c r="F126" s="86" t="s">
        <v>2823</v>
      </c>
      <c r="G126" s="86" t="b">
        <v>0</v>
      </c>
      <c r="H126" s="86" t="b">
        <v>0</v>
      </c>
      <c r="I126" s="86" t="b">
        <v>0</v>
      </c>
      <c r="J126" s="86" t="b">
        <v>0</v>
      </c>
      <c r="K126" s="86" t="b">
        <v>0</v>
      </c>
      <c r="L126" s="86" t="b">
        <v>0</v>
      </c>
    </row>
    <row r="127" spans="1:12" ht="15">
      <c r="A127" s="86" t="s">
        <v>2590</v>
      </c>
      <c r="B127" s="86" t="s">
        <v>2559</v>
      </c>
      <c r="C127" s="86">
        <v>3</v>
      </c>
      <c r="D127" s="121">
        <v>0.0020212267417324993</v>
      </c>
      <c r="E127" s="121">
        <v>2.7481880270062002</v>
      </c>
      <c r="F127" s="86" t="s">
        <v>2823</v>
      </c>
      <c r="G127" s="86" t="b">
        <v>0</v>
      </c>
      <c r="H127" s="86" t="b">
        <v>0</v>
      </c>
      <c r="I127" s="86" t="b">
        <v>0</v>
      </c>
      <c r="J127" s="86" t="b">
        <v>0</v>
      </c>
      <c r="K127" s="86" t="b">
        <v>1</v>
      </c>
      <c r="L127" s="86" t="b">
        <v>0</v>
      </c>
    </row>
    <row r="128" spans="1:12" ht="15">
      <c r="A128" s="86" t="s">
        <v>2559</v>
      </c>
      <c r="B128" s="86" t="s">
        <v>318</v>
      </c>
      <c r="C128" s="86">
        <v>3</v>
      </c>
      <c r="D128" s="121">
        <v>0.0020212267417324993</v>
      </c>
      <c r="E128" s="121">
        <v>2.4471580313422194</v>
      </c>
      <c r="F128" s="86" t="s">
        <v>2823</v>
      </c>
      <c r="G128" s="86" t="b">
        <v>0</v>
      </c>
      <c r="H128" s="86" t="b">
        <v>1</v>
      </c>
      <c r="I128" s="86" t="b">
        <v>0</v>
      </c>
      <c r="J128" s="86" t="b">
        <v>0</v>
      </c>
      <c r="K128" s="86" t="b">
        <v>0</v>
      </c>
      <c r="L128" s="86" t="b">
        <v>0</v>
      </c>
    </row>
    <row r="129" spans="1:12" ht="15">
      <c r="A129" s="86" t="s">
        <v>318</v>
      </c>
      <c r="B129" s="86" t="s">
        <v>2591</v>
      </c>
      <c r="C129" s="86">
        <v>3</v>
      </c>
      <c r="D129" s="121">
        <v>0.0020212267417324993</v>
      </c>
      <c r="E129" s="121">
        <v>2.5720967679505193</v>
      </c>
      <c r="F129" s="86" t="s">
        <v>2823</v>
      </c>
      <c r="G129" s="86" t="b">
        <v>0</v>
      </c>
      <c r="H129" s="86" t="b">
        <v>0</v>
      </c>
      <c r="I129" s="86" t="b">
        <v>0</v>
      </c>
      <c r="J129" s="86" t="b">
        <v>0</v>
      </c>
      <c r="K129" s="86" t="b">
        <v>0</v>
      </c>
      <c r="L129" s="86" t="b">
        <v>0</v>
      </c>
    </row>
    <row r="130" spans="1:12" ht="15">
      <c r="A130" s="86" t="s">
        <v>2591</v>
      </c>
      <c r="B130" s="86" t="s">
        <v>2131</v>
      </c>
      <c r="C130" s="86">
        <v>3</v>
      </c>
      <c r="D130" s="121">
        <v>0.0020212267417324993</v>
      </c>
      <c r="E130" s="121">
        <v>2.651278013998144</v>
      </c>
      <c r="F130" s="86" t="s">
        <v>2823</v>
      </c>
      <c r="G130" s="86" t="b">
        <v>0</v>
      </c>
      <c r="H130" s="86" t="b">
        <v>0</v>
      </c>
      <c r="I130" s="86" t="b">
        <v>0</v>
      </c>
      <c r="J130" s="86" t="b">
        <v>0</v>
      </c>
      <c r="K130" s="86" t="b">
        <v>0</v>
      </c>
      <c r="L130" s="86" t="b">
        <v>0</v>
      </c>
    </row>
    <row r="131" spans="1:12" ht="15">
      <c r="A131" s="86" t="s">
        <v>2131</v>
      </c>
      <c r="B131" s="86" t="s">
        <v>2592</v>
      </c>
      <c r="C131" s="86">
        <v>3</v>
      </c>
      <c r="D131" s="121">
        <v>0.0020212267417324993</v>
      </c>
      <c r="E131" s="121">
        <v>2.651278013998144</v>
      </c>
      <c r="F131" s="86" t="s">
        <v>2823</v>
      </c>
      <c r="G131" s="86" t="b">
        <v>0</v>
      </c>
      <c r="H131" s="86" t="b">
        <v>0</v>
      </c>
      <c r="I131" s="86" t="b">
        <v>0</v>
      </c>
      <c r="J131" s="86" t="b">
        <v>0</v>
      </c>
      <c r="K131" s="86" t="b">
        <v>0</v>
      </c>
      <c r="L131" s="86" t="b">
        <v>0</v>
      </c>
    </row>
    <row r="132" spans="1:12" ht="15">
      <c r="A132" s="86" t="s">
        <v>2592</v>
      </c>
      <c r="B132" s="86" t="s">
        <v>2593</v>
      </c>
      <c r="C132" s="86">
        <v>3</v>
      </c>
      <c r="D132" s="121">
        <v>0.0020212267417324993</v>
      </c>
      <c r="E132" s="121">
        <v>2.8731267636145</v>
      </c>
      <c r="F132" s="86" t="s">
        <v>2823</v>
      </c>
      <c r="G132" s="86" t="b">
        <v>0</v>
      </c>
      <c r="H132" s="86" t="b">
        <v>0</v>
      </c>
      <c r="I132" s="86" t="b">
        <v>0</v>
      </c>
      <c r="J132" s="86" t="b">
        <v>0</v>
      </c>
      <c r="K132" s="86" t="b">
        <v>0</v>
      </c>
      <c r="L132" s="86" t="b">
        <v>0</v>
      </c>
    </row>
    <row r="133" spans="1:12" ht="15">
      <c r="A133" s="86" t="s">
        <v>2593</v>
      </c>
      <c r="B133" s="86" t="s">
        <v>2130</v>
      </c>
      <c r="C133" s="86">
        <v>3</v>
      </c>
      <c r="D133" s="121">
        <v>0.0020212267417324993</v>
      </c>
      <c r="E133" s="121">
        <v>2.505149978319906</v>
      </c>
      <c r="F133" s="86" t="s">
        <v>2823</v>
      </c>
      <c r="G133" s="86" t="b">
        <v>0</v>
      </c>
      <c r="H133" s="86" t="b">
        <v>0</v>
      </c>
      <c r="I133" s="86" t="b">
        <v>0</v>
      </c>
      <c r="J133" s="86" t="b">
        <v>0</v>
      </c>
      <c r="K133" s="86" t="b">
        <v>0</v>
      </c>
      <c r="L133" s="86" t="b">
        <v>0</v>
      </c>
    </row>
    <row r="134" spans="1:12" ht="15">
      <c r="A134" s="86" t="s">
        <v>2130</v>
      </c>
      <c r="B134" s="86" t="s">
        <v>2594</v>
      </c>
      <c r="C134" s="86">
        <v>3</v>
      </c>
      <c r="D134" s="121">
        <v>0.0020212267417324993</v>
      </c>
      <c r="E134" s="121">
        <v>2.505149978319906</v>
      </c>
      <c r="F134" s="86" t="s">
        <v>2823</v>
      </c>
      <c r="G134" s="86" t="b">
        <v>0</v>
      </c>
      <c r="H134" s="86" t="b">
        <v>0</v>
      </c>
      <c r="I134" s="86" t="b">
        <v>0</v>
      </c>
      <c r="J134" s="86" t="b">
        <v>0</v>
      </c>
      <c r="K134" s="86" t="b">
        <v>0</v>
      </c>
      <c r="L134" s="86" t="b">
        <v>0</v>
      </c>
    </row>
    <row r="135" spans="1:12" ht="15">
      <c r="A135" s="86" t="s">
        <v>2594</v>
      </c>
      <c r="B135" s="86" t="s">
        <v>2560</v>
      </c>
      <c r="C135" s="86">
        <v>3</v>
      </c>
      <c r="D135" s="121">
        <v>0.0020212267417324993</v>
      </c>
      <c r="E135" s="121">
        <v>2.7481880270062002</v>
      </c>
      <c r="F135" s="86" t="s">
        <v>2823</v>
      </c>
      <c r="G135" s="86" t="b">
        <v>0</v>
      </c>
      <c r="H135" s="86" t="b">
        <v>0</v>
      </c>
      <c r="I135" s="86" t="b">
        <v>0</v>
      </c>
      <c r="J135" s="86" t="b">
        <v>0</v>
      </c>
      <c r="K135" s="86" t="b">
        <v>0</v>
      </c>
      <c r="L135" s="86" t="b">
        <v>0</v>
      </c>
    </row>
    <row r="136" spans="1:12" ht="15">
      <c r="A136" s="86" t="s">
        <v>2560</v>
      </c>
      <c r="B136" s="86" t="s">
        <v>2595</v>
      </c>
      <c r="C136" s="86">
        <v>3</v>
      </c>
      <c r="D136" s="121">
        <v>0.0020212267417324993</v>
      </c>
      <c r="E136" s="121">
        <v>2.7481880270062002</v>
      </c>
      <c r="F136" s="86" t="s">
        <v>2823</v>
      </c>
      <c r="G136" s="86" t="b">
        <v>0</v>
      </c>
      <c r="H136" s="86" t="b">
        <v>0</v>
      </c>
      <c r="I136" s="86" t="b">
        <v>0</v>
      </c>
      <c r="J136" s="86" t="b">
        <v>0</v>
      </c>
      <c r="K136" s="86" t="b">
        <v>0</v>
      </c>
      <c r="L136" s="86" t="b">
        <v>0</v>
      </c>
    </row>
    <row r="137" spans="1:12" ht="15">
      <c r="A137" s="86" t="s">
        <v>2602</v>
      </c>
      <c r="B137" s="86" t="s">
        <v>2564</v>
      </c>
      <c r="C137" s="86">
        <v>3</v>
      </c>
      <c r="D137" s="121">
        <v>0.0020212267417324993</v>
      </c>
      <c r="E137" s="121">
        <v>2.7481880270062002</v>
      </c>
      <c r="F137" s="86" t="s">
        <v>2823</v>
      </c>
      <c r="G137" s="86" t="b">
        <v>1</v>
      </c>
      <c r="H137" s="86" t="b">
        <v>0</v>
      </c>
      <c r="I137" s="86" t="b">
        <v>0</v>
      </c>
      <c r="J137" s="86" t="b">
        <v>0</v>
      </c>
      <c r="K137" s="86" t="b">
        <v>0</v>
      </c>
      <c r="L137" s="86" t="b">
        <v>0</v>
      </c>
    </row>
    <row r="138" spans="1:12" ht="15">
      <c r="A138" s="86" t="s">
        <v>2564</v>
      </c>
      <c r="B138" s="86" t="s">
        <v>2603</v>
      </c>
      <c r="C138" s="86">
        <v>3</v>
      </c>
      <c r="D138" s="121">
        <v>0.0020212267417324993</v>
      </c>
      <c r="E138" s="121">
        <v>2.7481880270062002</v>
      </c>
      <c r="F138" s="86" t="s">
        <v>2823</v>
      </c>
      <c r="G138" s="86" t="b">
        <v>0</v>
      </c>
      <c r="H138" s="86" t="b">
        <v>0</v>
      </c>
      <c r="I138" s="86" t="b">
        <v>0</v>
      </c>
      <c r="J138" s="86" t="b">
        <v>0</v>
      </c>
      <c r="K138" s="86" t="b">
        <v>0</v>
      </c>
      <c r="L138" s="86" t="b">
        <v>0</v>
      </c>
    </row>
    <row r="139" spans="1:12" ht="15">
      <c r="A139" s="86" t="s">
        <v>2603</v>
      </c>
      <c r="B139" s="86" t="s">
        <v>2604</v>
      </c>
      <c r="C139" s="86">
        <v>3</v>
      </c>
      <c r="D139" s="121">
        <v>0.0020212267417324993</v>
      </c>
      <c r="E139" s="121">
        <v>2.8731267636145</v>
      </c>
      <c r="F139" s="86" t="s">
        <v>2823</v>
      </c>
      <c r="G139" s="86" t="b">
        <v>0</v>
      </c>
      <c r="H139" s="86" t="b">
        <v>0</v>
      </c>
      <c r="I139" s="86" t="b">
        <v>0</v>
      </c>
      <c r="J139" s="86" t="b">
        <v>0</v>
      </c>
      <c r="K139" s="86" t="b">
        <v>0</v>
      </c>
      <c r="L139" s="86" t="b">
        <v>0</v>
      </c>
    </row>
    <row r="140" spans="1:12" ht="15">
      <c r="A140" s="86" t="s">
        <v>2604</v>
      </c>
      <c r="B140" s="86" t="s">
        <v>2565</v>
      </c>
      <c r="C140" s="86">
        <v>3</v>
      </c>
      <c r="D140" s="121">
        <v>0.0020212267417324993</v>
      </c>
      <c r="E140" s="121">
        <v>2.7481880270062002</v>
      </c>
      <c r="F140" s="86" t="s">
        <v>2823</v>
      </c>
      <c r="G140" s="86" t="b">
        <v>0</v>
      </c>
      <c r="H140" s="86" t="b">
        <v>0</v>
      </c>
      <c r="I140" s="86" t="b">
        <v>0</v>
      </c>
      <c r="J140" s="86" t="b">
        <v>0</v>
      </c>
      <c r="K140" s="86" t="b">
        <v>0</v>
      </c>
      <c r="L140" s="86" t="b">
        <v>0</v>
      </c>
    </row>
    <row r="141" spans="1:12" ht="15">
      <c r="A141" s="86" t="s">
        <v>2565</v>
      </c>
      <c r="B141" s="86" t="s">
        <v>2605</v>
      </c>
      <c r="C141" s="86">
        <v>3</v>
      </c>
      <c r="D141" s="121">
        <v>0.0020212267417324993</v>
      </c>
      <c r="E141" s="121">
        <v>2.7481880270062002</v>
      </c>
      <c r="F141" s="86" t="s">
        <v>2823</v>
      </c>
      <c r="G141" s="86" t="b">
        <v>0</v>
      </c>
      <c r="H141" s="86" t="b">
        <v>0</v>
      </c>
      <c r="I141" s="86" t="b">
        <v>0</v>
      </c>
      <c r="J141" s="86" t="b">
        <v>1</v>
      </c>
      <c r="K141" s="86" t="b">
        <v>0</v>
      </c>
      <c r="L141" s="86" t="b">
        <v>0</v>
      </c>
    </row>
    <row r="142" spans="1:12" ht="15">
      <c r="A142" s="86" t="s">
        <v>2605</v>
      </c>
      <c r="B142" s="86" t="s">
        <v>2494</v>
      </c>
      <c r="C142" s="86">
        <v>3</v>
      </c>
      <c r="D142" s="121">
        <v>0.0020212267417324993</v>
      </c>
      <c r="E142" s="121">
        <v>2.3502480183341627</v>
      </c>
      <c r="F142" s="86" t="s">
        <v>2823</v>
      </c>
      <c r="G142" s="86" t="b">
        <v>1</v>
      </c>
      <c r="H142" s="86" t="b">
        <v>0</v>
      </c>
      <c r="I142" s="86" t="b">
        <v>0</v>
      </c>
      <c r="J142" s="86" t="b">
        <v>0</v>
      </c>
      <c r="K142" s="86" t="b">
        <v>0</v>
      </c>
      <c r="L142" s="86" t="b">
        <v>0</v>
      </c>
    </row>
    <row r="143" spans="1:12" ht="15">
      <c r="A143" s="86" t="s">
        <v>2494</v>
      </c>
      <c r="B143" s="86" t="s">
        <v>2534</v>
      </c>
      <c r="C143" s="86">
        <v>3</v>
      </c>
      <c r="D143" s="121">
        <v>0.0020212267417324993</v>
      </c>
      <c r="E143" s="121">
        <v>2.0492180226701815</v>
      </c>
      <c r="F143" s="86" t="s">
        <v>2823</v>
      </c>
      <c r="G143" s="86" t="b">
        <v>0</v>
      </c>
      <c r="H143" s="86" t="b">
        <v>0</v>
      </c>
      <c r="I143" s="86" t="b">
        <v>0</v>
      </c>
      <c r="J143" s="86" t="b">
        <v>1</v>
      </c>
      <c r="K143" s="86" t="b">
        <v>0</v>
      </c>
      <c r="L143" s="86" t="b">
        <v>0</v>
      </c>
    </row>
    <row r="144" spans="1:12" ht="15">
      <c r="A144" s="86" t="s">
        <v>2534</v>
      </c>
      <c r="B144" s="86" t="s">
        <v>2606</v>
      </c>
      <c r="C144" s="86">
        <v>3</v>
      </c>
      <c r="D144" s="121">
        <v>0.0020212267417324993</v>
      </c>
      <c r="E144" s="121">
        <v>2.5720967679505193</v>
      </c>
      <c r="F144" s="86" t="s">
        <v>2823</v>
      </c>
      <c r="G144" s="86" t="b">
        <v>1</v>
      </c>
      <c r="H144" s="86" t="b">
        <v>0</v>
      </c>
      <c r="I144" s="86" t="b">
        <v>0</v>
      </c>
      <c r="J144" s="86" t="b">
        <v>0</v>
      </c>
      <c r="K144" s="86" t="b">
        <v>0</v>
      </c>
      <c r="L144" s="86" t="b">
        <v>0</v>
      </c>
    </row>
    <row r="145" spans="1:12" ht="15">
      <c r="A145" s="86" t="s">
        <v>2606</v>
      </c>
      <c r="B145" s="86" t="s">
        <v>2607</v>
      </c>
      <c r="C145" s="86">
        <v>3</v>
      </c>
      <c r="D145" s="121">
        <v>0.0020212267417324993</v>
      </c>
      <c r="E145" s="121">
        <v>2.8731267636145</v>
      </c>
      <c r="F145" s="86" t="s">
        <v>2823</v>
      </c>
      <c r="G145" s="86" t="b">
        <v>0</v>
      </c>
      <c r="H145" s="86" t="b">
        <v>0</v>
      </c>
      <c r="I145" s="86" t="b">
        <v>0</v>
      </c>
      <c r="J145" s="86" t="b">
        <v>1</v>
      </c>
      <c r="K145" s="86" t="b">
        <v>0</v>
      </c>
      <c r="L145" s="86" t="b">
        <v>0</v>
      </c>
    </row>
    <row r="146" spans="1:12" ht="15">
      <c r="A146" s="86" t="s">
        <v>2607</v>
      </c>
      <c r="B146" s="86" t="s">
        <v>2608</v>
      </c>
      <c r="C146" s="86">
        <v>3</v>
      </c>
      <c r="D146" s="121">
        <v>0.0020212267417324993</v>
      </c>
      <c r="E146" s="121">
        <v>2.8731267636145</v>
      </c>
      <c r="F146" s="86" t="s">
        <v>2823</v>
      </c>
      <c r="G146" s="86" t="b">
        <v>1</v>
      </c>
      <c r="H146" s="86" t="b">
        <v>0</v>
      </c>
      <c r="I146" s="86" t="b">
        <v>0</v>
      </c>
      <c r="J146" s="86" t="b">
        <v>0</v>
      </c>
      <c r="K146" s="86" t="b">
        <v>0</v>
      </c>
      <c r="L146" s="86" t="b">
        <v>0</v>
      </c>
    </row>
    <row r="147" spans="1:12" ht="15">
      <c r="A147" s="86" t="s">
        <v>2608</v>
      </c>
      <c r="B147" s="86" t="s">
        <v>2566</v>
      </c>
      <c r="C147" s="86">
        <v>3</v>
      </c>
      <c r="D147" s="121">
        <v>0.0020212267417324993</v>
      </c>
      <c r="E147" s="121">
        <v>2.7481880270062002</v>
      </c>
      <c r="F147" s="86" t="s">
        <v>2823</v>
      </c>
      <c r="G147" s="86" t="b">
        <v>0</v>
      </c>
      <c r="H147" s="86" t="b">
        <v>0</v>
      </c>
      <c r="I147" s="86" t="b">
        <v>0</v>
      </c>
      <c r="J147" s="86" t="b">
        <v>0</v>
      </c>
      <c r="K147" s="86" t="b">
        <v>0</v>
      </c>
      <c r="L147" s="86" t="b">
        <v>0</v>
      </c>
    </row>
    <row r="148" spans="1:12" ht="15">
      <c r="A148" s="86" t="s">
        <v>2566</v>
      </c>
      <c r="B148" s="86" t="s">
        <v>2098</v>
      </c>
      <c r="C148" s="86">
        <v>3</v>
      </c>
      <c r="D148" s="121">
        <v>0.0020212267417324993</v>
      </c>
      <c r="E148" s="121">
        <v>2.146128035678238</v>
      </c>
      <c r="F148" s="86" t="s">
        <v>2823</v>
      </c>
      <c r="G148" s="86" t="b">
        <v>0</v>
      </c>
      <c r="H148" s="86" t="b">
        <v>0</v>
      </c>
      <c r="I148" s="86" t="b">
        <v>0</v>
      </c>
      <c r="J148" s="86" t="b">
        <v>0</v>
      </c>
      <c r="K148" s="86" t="b">
        <v>0</v>
      </c>
      <c r="L148" s="86" t="b">
        <v>0</v>
      </c>
    </row>
    <row r="149" spans="1:12" ht="15">
      <c r="A149" s="86" t="s">
        <v>2098</v>
      </c>
      <c r="B149" s="86" t="s">
        <v>2072</v>
      </c>
      <c r="C149" s="86">
        <v>3</v>
      </c>
      <c r="D149" s="121">
        <v>0.0020212267417324993</v>
      </c>
      <c r="E149" s="121">
        <v>2.271066772286538</v>
      </c>
      <c r="F149" s="86" t="s">
        <v>2823</v>
      </c>
      <c r="G149" s="86" t="b">
        <v>0</v>
      </c>
      <c r="H149" s="86" t="b">
        <v>0</v>
      </c>
      <c r="I149" s="86" t="b">
        <v>0</v>
      </c>
      <c r="J149" s="86" t="b">
        <v>1</v>
      </c>
      <c r="K149" s="86" t="b">
        <v>0</v>
      </c>
      <c r="L149" s="86" t="b">
        <v>0</v>
      </c>
    </row>
    <row r="150" spans="1:12" ht="15">
      <c r="A150" s="86" t="s">
        <v>2072</v>
      </c>
      <c r="B150" s="86" t="s">
        <v>2049</v>
      </c>
      <c r="C150" s="86">
        <v>3</v>
      </c>
      <c r="D150" s="121">
        <v>0.0020212267417324993</v>
      </c>
      <c r="E150" s="121">
        <v>1.372524413045315</v>
      </c>
      <c r="F150" s="86" t="s">
        <v>2823</v>
      </c>
      <c r="G150" s="86" t="b">
        <v>1</v>
      </c>
      <c r="H150" s="86" t="b">
        <v>0</v>
      </c>
      <c r="I150" s="86" t="b">
        <v>0</v>
      </c>
      <c r="J150" s="86" t="b">
        <v>0</v>
      </c>
      <c r="K150" s="86" t="b">
        <v>0</v>
      </c>
      <c r="L150" s="86" t="b">
        <v>0</v>
      </c>
    </row>
    <row r="151" spans="1:12" ht="15">
      <c r="A151" s="86" t="s">
        <v>2049</v>
      </c>
      <c r="B151" s="86" t="s">
        <v>2048</v>
      </c>
      <c r="C151" s="86">
        <v>3</v>
      </c>
      <c r="D151" s="121">
        <v>0.0020212267417324993</v>
      </c>
      <c r="E151" s="121">
        <v>1.3416478465722452</v>
      </c>
      <c r="F151" s="86" t="s">
        <v>2823</v>
      </c>
      <c r="G151" s="86" t="b">
        <v>0</v>
      </c>
      <c r="H151" s="86" t="b">
        <v>0</v>
      </c>
      <c r="I151" s="86" t="b">
        <v>0</v>
      </c>
      <c r="J151" s="86" t="b">
        <v>0</v>
      </c>
      <c r="K151" s="86" t="b">
        <v>0</v>
      </c>
      <c r="L151" s="86" t="b">
        <v>0</v>
      </c>
    </row>
    <row r="152" spans="1:12" ht="15">
      <c r="A152" s="86" t="s">
        <v>2048</v>
      </c>
      <c r="B152" s="86" t="s">
        <v>2609</v>
      </c>
      <c r="C152" s="86">
        <v>3</v>
      </c>
      <c r="D152" s="121">
        <v>0.0020212267417324993</v>
      </c>
      <c r="E152" s="121">
        <v>2.8731267636145</v>
      </c>
      <c r="F152" s="86" t="s">
        <v>2823</v>
      </c>
      <c r="G152" s="86" t="b">
        <v>0</v>
      </c>
      <c r="H152" s="86" t="b">
        <v>0</v>
      </c>
      <c r="I152" s="86" t="b">
        <v>0</v>
      </c>
      <c r="J152" s="86" t="b">
        <v>1</v>
      </c>
      <c r="K152" s="86" t="b">
        <v>0</v>
      </c>
      <c r="L152" s="86" t="b">
        <v>0</v>
      </c>
    </row>
    <row r="153" spans="1:12" ht="15">
      <c r="A153" s="86" t="s">
        <v>2609</v>
      </c>
      <c r="B153" s="86" t="s">
        <v>2610</v>
      </c>
      <c r="C153" s="86">
        <v>3</v>
      </c>
      <c r="D153" s="121">
        <v>0.0020212267417324993</v>
      </c>
      <c r="E153" s="121">
        <v>2.8731267636145</v>
      </c>
      <c r="F153" s="86" t="s">
        <v>2823</v>
      </c>
      <c r="G153" s="86" t="b">
        <v>1</v>
      </c>
      <c r="H153" s="86" t="b">
        <v>0</v>
      </c>
      <c r="I153" s="86" t="b">
        <v>0</v>
      </c>
      <c r="J153" s="86" t="b">
        <v>0</v>
      </c>
      <c r="K153" s="86" t="b">
        <v>0</v>
      </c>
      <c r="L153" s="86" t="b">
        <v>0</v>
      </c>
    </row>
    <row r="154" spans="1:12" ht="15">
      <c r="A154" s="86" t="s">
        <v>2610</v>
      </c>
      <c r="B154" s="86" t="s">
        <v>2611</v>
      </c>
      <c r="C154" s="86">
        <v>3</v>
      </c>
      <c r="D154" s="121">
        <v>0.0020212267417324993</v>
      </c>
      <c r="E154" s="121">
        <v>2.8731267636145</v>
      </c>
      <c r="F154" s="86" t="s">
        <v>2823</v>
      </c>
      <c r="G154" s="86" t="b">
        <v>0</v>
      </c>
      <c r="H154" s="86" t="b">
        <v>0</v>
      </c>
      <c r="I154" s="86" t="b">
        <v>0</v>
      </c>
      <c r="J154" s="86" t="b">
        <v>0</v>
      </c>
      <c r="K154" s="86" t="b">
        <v>0</v>
      </c>
      <c r="L154" s="86" t="b">
        <v>0</v>
      </c>
    </row>
    <row r="155" spans="1:12" ht="15">
      <c r="A155" s="86" t="s">
        <v>2611</v>
      </c>
      <c r="B155" s="86" t="s">
        <v>2070</v>
      </c>
      <c r="C155" s="86">
        <v>3</v>
      </c>
      <c r="D155" s="121">
        <v>0.0020212267417324993</v>
      </c>
      <c r="E155" s="121">
        <v>1.3546128237366128</v>
      </c>
      <c r="F155" s="86" t="s">
        <v>2823</v>
      </c>
      <c r="G155" s="86" t="b">
        <v>0</v>
      </c>
      <c r="H155" s="86" t="b">
        <v>0</v>
      </c>
      <c r="I155" s="86" t="b">
        <v>0</v>
      </c>
      <c r="J155" s="86" t="b">
        <v>0</v>
      </c>
      <c r="K155" s="86" t="b">
        <v>0</v>
      </c>
      <c r="L155" s="86" t="b">
        <v>0</v>
      </c>
    </row>
    <row r="156" spans="1:12" ht="15">
      <c r="A156" s="86" t="s">
        <v>2613</v>
      </c>
      <c r="B156" s="86" t="s">
        <v>2096</v>
      </c>
      <c r="C156" s="86">
        <v>3</v>
      </c>
      <c r="D156" s="121">
        <v>0.0020212267417324993</v>
      </c>
      <c r="E156" s="121">
        <v>2.271066772286538</v>
      </c>
      <c r="F156" s="86" t="s">
        <v>2823</v>
      </c>
      <c r="G156" s="86" t="b">
        <v>0</v>
      </c>
      <c r="H156" s="86" t="b">
        <v>0</v>
      </c>
      <c r="I156" s="86" t="b">
        <v>0</v>
      </c>
      <c r="J156" s="86" t="b">
        <v>0</v>
      </c>
      <c r="K156" s="86" t="b">
        <v>0</v>
      </c>
      <c r="L156" s="86" t="b">
        <v>0</v>
      </c>
    </row>
    <row r="157" spans="1:12" ht="15">
      <c r="A157" s="86" t="s">
        <v>2615</v>
      </c>
      <c r="B157" s="86" t="s">
        <v>2616</v>
      </c>
      <c r="C157" s="86">
        <v>3</v>
      </c>
      <c r="D157" s="121">
        <v>0.0020212267417324993</v>
      </c>
      <c r="E157" s="121">
        <v>2.8731267636145</v>
      </c>
      <c r="F157" s="86" t="s">
        <v>2823</v>
      </c>
      <c r="G157" s="86" t="b">
        <v>1</v>
      </c>
      <c r="H157" s="86" t="b">
        <v>0</v>
      </c>
      <c r="I157" s="86" t="b">
        <v>0</v>
      </c>
      <c r="J157" s="86" t="b">
        <v>0</v>
      </c>
      <c r="K157" s="86" t="b">
        <v>0</v>
      </c>
      <c r="L157" s="86" t="b">
        <v>0</v>
      </c>
    </row>
    <row r="158" spans="1:12" ht="15">
      <c r="A158" s="86" t="s">
        <v>2616</v>
      </c>
      <c r="B158" s="86" t="s">
        <v>2617</v>
      </c>
      <c r="C158" s="86">
        <v>3</v>
      </c>
      <c r="D158" s="121">
        <v>0.0020212267417324993</v>
      </c>
      <c r="E158" s="121">
        <v>2.8731267636145</v>
      </c>
      <c r="F158" s="86" t="s">
        <v>2823</v>
      </c>
      <c r="G158" s="86" t="b">
        <v>0</v>
      </c>
      <c r="H158" s="86" t="b">
        <v>0</v>
      </c>
      <c r="I158" s="86" t="b">
        <v>0</v>
      </c>
      <c r="J158" s="86" t="b">
        <v>0</v>
      </c>
      <c r="K158" s="86" t="b">
        <v>0</v>
      </c>
      <c r="L158" s="86" t="b">
        <v>0</v>
      </c>
    </row>
    <row r="159" spans="1:12" ht="15">
      <c r="A159" s="86" t="s">
        <v>2617</v>
      </c>
      <c r="B159" s="86" t="s">
        <v>303</v>
      </c>
      <c r="C159" s="86">
        <v>3</v>
      </c>
      <c r="D159" s="121">
        <v>0.0020212267417324993</v>
      </c>
      <c r="E159" s="121">
        <v>2.8731267636145</v>
      </c>
      <c r="F159" s="86" t="s">
        <v>2823</v>
      </c>
      <c r="G159" s="86" t="b">
        <v>0</v>
      </c>
      <c r="H159" s="86" t="b">
        <v>0</v>
      </c>
      <c r="I159" s="86" t="b">
        <v>0</v>
      </c>
      <c r="J159" s="86" t="b">
        <v>0</v>
      </c>
      <c r="K159" s="86" t="b">
        <v>0</v>
      </c>
      <c r="L159" s="86" t="b">
        <v>0</v>
      </c>
    </row>
    <row r="160" spans="1:12" ht="15">
      <c r="A160" s="86" t="s">
        <v>303</v>
      </c>
      <c r="B160" s="86" t="s">
        <v>2535</v>
      </c>
      <c r="C160" s="86">
        <v>3</v>
      </c>
      <c r="D160" s="121">
        <v>0.0020212267417324993</v>
      </c>
      <c r="E160" s="121">
        <v>2.5720967679505193</v>
      </c>
      <c r="F160" s="86" t="s">
        <v>2823</v>
      </c>
      <c r="G160" s="86" t="b">
        <v>0</v>
      </c>
      <c r="H160" s="86" t="b">
        <v>0</v>
      </c>
      <c r="I160" s="86" t="b">
        <v>0</v>
      </c>
      <c r="J160" s="86" t="b">
        <v>0</v>
      </c>
      <c r="K160" s="86" t="b">
        <v>0</v>
      </c>
      <c r="L160" s="86" t="b">
        <v>0</v>
      </c>
    </row>
    <row r="161" spans="1:12" ht="15">
      <c r="A161" s="86" t="s">
        <v>2535</v>
      </c>
      <c r="B161" s="86" t="s">
        <v>2148</v>
      </c>
      <c r="C161" s="86">
        <v>3</v>
      </c>
      <c r="D161" s="121">
        <v>0.0020212267417324993</v>
      </c>
      <c r="E161" s="121">
        <v>2.0078253375119566</v>
      </c>
      <c r="F161" s="86" t="s">
        <v>2823</v>
      </c>
      <c r="G161" s="86" t="b">
        <v>0</v>
      </c>
      <c r="H161" s="86" t="b">
        <v>0</v>
      </c>
      <c r="I161" s="86" t="b">
        <v>0</v>
      </c>
      <c r="J161" s="86" t="b">
        <v>0</v>
      </c>
      <c r="K161" s="86" t="b">
        <v>0</v>
      </c>
      <c r="L161" s="86" t="b">
        <v>0</v>
      </c>
    </row>
    <row r="162" spans="1:12" ht="15">
      <c r="A162" s="86" t="s">
        <v>2148</v>
      </c>
      <c r="B162" s="86" t="s">
        <v>2535</v>
      </c>
      <c r="C162" s="86">
        <v>3</v>
      </c>
      <c r="D162" s="121">
        <v>0.0020212267417324993</v>
      </c>
      <c r="E162" s="121">
        <v>2.0078253375119566</v>
      </c>
      <c r="F162" s="86" t="s">
        <v>2823</v>
      </c>
      <c r="G162" s="86" t="b">
        <v>0</v>
      </c>
      <c r="H162" s="86" t="b">
        <v>0</v>
      </c>
      <c r="I162" s="86" t="b">
        <v>0</v>
      </c>
      <c r="J162" s="86" t="b">
        <v>0</v>
      </c>
      <c r="K162" s="86" t="b">
        <v>0</v>
      </c>
      <c r="L162" s="86" t="b">
        <v>0</v>
      </c>
    </row>
    <row r="163" spans="1:12" ht="15">
      <c r="A163" s="86" t="s">
        <v>2535</v>
      </c>
      <c r="B163" s="86" t="s">
        <v>2618</v>
      </c>
      <c r="C163" s="86">
        <v>3</v>
      </c>
      <c r="D163" s="121">
        <v>0.0020212267417324993</v>
      </c>
      <c r="E163" s="121">
        <v>2.5720967679505193</v>
      </c>
      <c r="F163" s="86" t="s">
        <v>2823</v>
      </c>
      <c r="G163" s="86" t="b">
        <v>0</v>
      </c>
      <c r="H163" s="86" t="b">
        <v>0</v>
      </c>
      <c r="I163" s="86" t="b">
        <v>0</v>
      </c>
      <c r="J163" s="86" t="b">
        <v>0</v>
      </c>
      <c r="K163" s="86" t="b">
        <v>0</v>
      </c>
      <c r="L163" s="86" t="b">
        <v>0</v>
      </c>
    </row>
    <row r="164" spans="1:12" ht="15">
      <c r="A164" s="86" t="s">
        <v>2618</v>
      </c>
      <c r="B164" s="86" t="s">
        <v>2546</v>
      </c>
      <c r="C164" s="86">
        <v>3</v>
      </c>
      <c r="D164" s="121">
        <v>0.0020212267417324993</v>
      </c>
      <c r="E164" s="121">
        <v>2.651278013998144</v>
      </c>
      <c r="F164" s="86" t="s">
        <v>2823</v>
      </c>
      <c r="G164" s="86" t="b">
        <v>0</v>
      </c>
      <c r="H164" s="86" t="b">
        <v>0</v>
      </c>
      <c r="I164" s="86" t="b">
        <v>0</v>
      </c>
      <c r="J164" s="86" t="b">
        <v>1</v>
      </c>
      <c r="K164" s="86" t="b">
        <v>0</v>
      </c>
      <c r="L164" s="86" t="b">
        <v>0</v>
      </c>
    </row>
    <row r="165" spans="1:12" ht="15">
      <c r="A165" s="86" t="s">
        <v>2546</v>
      </c>
      <c r="B165" s="86" t="s">
        <v>2490</v>
      </c>
      <c r="C165" s="86">
        <v>3</v>
      </c>
      <c r="D165" s="121">
        <v>0.0020212267417324993</v>
      </c>
      <c r="E165" s="121">
        <v>2.0870065835595812</v>
      </c>
      <c r="F165" s="86" t="s">
        <v>2823</v>
      </c>
      <c r="G165" s="86" t="b">
        <v>1</v>
      </c>
      <c r="H165" s="86" t="b">
        <v>0</v>
      </c>
      <c r="I165" s="86" t="b">
        <v>0</v>
      </c>
      <c r="J165" s="86" t="b">
        <v>0</v>
      </c>
      <c r="K165" s="86" t="b">
        <v>0</v>
      </c>
      <c r="L165" s="86" t="b">
        <v>0</v>
      </c>
    </row>
    <row r="166" spans="1:12" ht="15">
      <c r="A166" s="86" t="s">
        <v>2490</v>
      </c>
      <c r="B166" s="86" t="s">
        <v>2619</v>
      </c>
      <c r="C166" s="86">
        <v>3</v>
      </c>
      <c r="D166" s="121">
        <v>0.0020212267417324993</v>
      </c>
      <c r="E166" s="121">
        <v>2.271066772286538</v>
      </c>
      <c r="F166" s="86" t="s">
        <v>2823</v>
      </c>
      <c r="G166" s="86" t="b">
        <v>0</v>
      </c>
      <c r="H166" s="86" t="b">
        <v>0</v>
      </c>
      <c r="I166" s="86" t="b">
        <v>0</v>
      </c>
      <c r="J166" s="86" t="b">
        <v>1</v>
      </c>
      <c r="K166" s="86" t="b">
        <v>0</v>
      </c>
      <c r="L166" s="86" t="b">
        <v>0</v>
      </c>
    </row>
    <row r="167" spans="1:12" ht="15">
      <c r="A167" s="86" t="s">
        <v>2619</v>
      </c>
      <c r="B167" s="86" t="s">
        <v>2513</v>
      </c>
      <c r="C167" s="86">
        <v>3</v>
      </c>
      <c r="D167" s="121">
        <v>0.0020212267417324993</v>
      </c>
      <c r="E167" s="121">
        <v>2.4471580313422194</v>
      </c>
      <c r="F167" s="86" t="s">
        <v>2823</v>
      </c>
      <c r="G167" s="86" t="b">
        <v>1</v>
      </c>
      <c r="H167" s="86" t="b">
        <v>0</v>
      </c>
      <c r="I167" s="86" t="b">
        <v>0</v>
      </c>
      <c r="J167" s="86" t="b">
        <v>0</v>
      </c>
      <c r="K167" s="86" t="b">
        <v>0</v>
      </c>
      <c r="L167" s="86" t="b">
        <v>0</v>
      </c>
    </row>
    <row r="168" spans="1:12" ht="15">
      <c r="A168" s="86" t="s">
        <v>2513</v>
      </c>
      <c r="B168" s="86" t="s">
        <v>2070</v>
      </c>
      <c r="C168" s="86">
        <v>3</v>
      </c>
      <c r="D168" s="121">
        <v>0.0020212267417324993</v>
      </c>
      <c r="E168" s="121">
        <v>0.9286440914643317</v>
      </c>
      <c r="F168" s="86" t="s">
        <v>2823</v>
      </c>
      <c r="G168" s="86" t="b">
        <v>0</v>
      </c>
      <c r="H168" s="86" t="b">
        <v>0</v>
      </c>
      <c r="I168" s="86" t="b">
        <v>0</v>
      </c>
      <c r="J168" s="86" t="b">
        <v>0</v>
      </c>
      <c r="K168" s="86" t="b">
        <v>0</v>
      </c>
      <c r="L168" s="86" t="b">
        <v>0</v>
      </c>
    </row>
    <row r="169" spans="1:12" ht="15">
      <c r="A169" s="86" t="s">
        <v>2070</v>
      </c>
      <c r="B169" s="86" t="s">
        <v>2620</v>
      </c>
      <c r="C169" s="86">
        <v>3</v>
      </c>
      <c r="D169" s="121">
        <v>0.0020212267417324993</v>
      </c>
      <c r="E169" s="121">
        <v>1.363476284067918</v>
      </c>
      <c r="F169" s="86" t="s">
        <v>2823</v>
      </c>
      <c r="G169" s="86" t="b">
        <v>0</v>
      </c>
      <c r="H169" s="86" t="b">
        <v>0</v>
      </c>
      <c r="I169" s="86" t="b">
        <v>0</v>
      </c>
      <c r="J169" s="86" t="b">
        <v>0</v>
      </c>
      <c r="K169" s="86" t="b">
        <v>0</v>
      </c>
      <c r="L169" s="86" t="b">
        <v>0</v>
      </c>
    </row>
    <row r="170" spans="1:12" ht="15">
      <c r="A170" s="86" t="s">
        <v>2620</v>
      </c>
      <c r="B170" s="86" t="s">
        <v>2049</v>
      </c>
      <c r="C170" s="86">
        <v>3</v>
      </c>
      <c r="D170" s="121">
        <v>0.0020212267417324993</v>
      </c>
      <c r="E170" s="121">
        <v>1.372524413045315</v>
      </c>
      <c r="F170" s="86" t="s">
        <v>2823</v>
      </c>
      <c r="G170" s="86" t="b">
        <v>0</v>
      </c>
      <c r="H170" s="86" t="b">
        <v>0</v>
      </c>
      <c r="I170" s="86" t="b">
        <v>0</v>
      </c>
      <c r="J170" s="86" t="b">
        <v>0</v>
      </c>
      <c r="K170" s="86" t="b">
        <v>0</v>
      </c>
      <c r="L170" s="86" t="b">
        <v>0</v>
      </c>
    </row>
    <row r="171" spans="1:12" ht="15">
      <c r="A171" s="86" t="s">
        <v>2567</v>
      </c>
      <c r="B171" s="86" t="s">
        <v>2621</v>
      </c>
      <c r="C171" s="86">
        <v>3</v>
      </c>
      <c r="D171" s="121">
        <v>0.0020212267417324993</v>
      </c>
      <c r="E171" s="121">
        <v>2.7481880270062002</v>
      </c>
      <c r="F171" s="86" t="s">
        <v>2823</v>
      </c>
      <c r="G171" s="86" t="b">
        <v>0</v>
      </c>
      <c r="H171" s="86" t="b">
        <v>0</v>
      </c>
      <c r="I171" s="86" t="b">
        <v>0</v>
      </c>
      <c r="J171" s="86" t="b">
        <v>0</v>
      </c>
      <c r="K171" s="86" t="b">
        <v>0</v>
      </c>
      <c r="L171" s="86" t="b">
        <v>0</v>
      </c>
    </row>
    <row r="172" spans="1:12" ht="15">
      <c r="A172" s="86" t="s">
        <v>2621</v>
      </c>
      <c r="B172" s="86" t="s">
        <v>2622</v>
      </c>
      <c r="C172" s="86">
        <v>3</v>
      </c>
      <c r="D172" s="121">
        <v>0.0020212267417324993</v>
      </c>
      <c r="E172" s="121">
        <v>2.8731267636145</v>
      </c>
      <c r="F172" s="86" t="s">
        <v>2823</v>
      </c>
      <c r="G172" s="86" t="b">
        <v>0</v>
      </c>
      <c r="H172" s="86" t="b">
        <v>0</v>
      </c>
      <c r="I172" s="86" t="b">
        <v>0</v>
      </c>
      <c r="J172" s="86" t="b">
        <v>0</v>
      </c>
      <c r="K172" s="86" t="b">
        <v>0</v>
      </c>
      <c r="L172" s="86" t="b">
        <v>0</v>
      </c>
    </row>
    <row r="173" spans="1:12" ht="15">
      <c r="A173" s="86" t="s">
        <v>2622</v>
      </c>
      <c r="B173" s="86" t="s">
        <v>2623</v>
      </c>
      <c r="C173" s="86">
        <v>3</v>
      </c>
      <c r="D173" s="121">
        <v>0.0020212267417324993</v>
      </c>
      <c r="E173" s="121">
        <v>2.8731267636145</v>
      </c>
      <c r="F173" s="86" t="s">
        <v>2823</v>
      </c>
      <c r="G173" s="86" t="b">
        <v>0</v>
      </c>
      <c r="H173" s="86" t="b">
        <v>0</v>
      </c>
      <c r="I173" s="86" t="b">
        <v>0</v>
      </c>
      <c r="J173" s="86" t="b">
        <v>0</v>
      </c>
      <c r="K173" s="86" t="b">
        <v>0</v>
      </c>
      <c r="L173" s="86" t="b">
        <v>0</v>
      </c>
    </row>
    <row r="174" spans="1:12" ht="15">
      <c r="A174" s="86" t="s">
        <v>2623</v>
      </c>
      <c r="B174" s="86" t="s">
        <v>2624</v>
      </c>
      <c r="C174" s="86">
        <v>3</v>
      </c>
      <c r="D174" s="121">
        <v>0.0020212267417324993</v>
      </c>
      <c r="E174" s="121">
        <v>2.8731267636145</v>
      </c>
      <c r="F174" s="86" t="s">
        <v>2823</v>
      </c>
      <c r="G174" s="86" t="b">
        <v>0</v>
      </c>
      <c r="H174" s="86" t="b">
        <v>0</v>
      </c>
      <c r="I174" s="86" t="b">
        <v>0</v>
      </c>
      <c r="J174" s="86" t="b">
        <v>0</v>
      </c>
      <c r="K174" s="86" t="b">
        <v>0</v>
      </c>
      <c r="L174" s="86" t="b">
        <v>0</v>
      </c>
    </row>
    <row r="175" spans="1:12" ht="15">
      <c r="A175" s="86" t="s">
        <v>2624</v>
      </c>
      <c r="B175" s="86" t="s">
        <v>2625</v>
      </c>
      <c r="C175" s="86">
        <v>3</v>
      </c>
      <c r="D175" s="121">
        <v>0.0020212267417324993</v>
      </c>
      <c r="E175" s="121">
        <v>2.8731267636145</v>
      </c>
      <c r="F175" s="86" t="s">
        <v>2823</v>
      </c>
      <c r="G175" s="86" t="b">
        <v>0</v>
      </c>
      <c r="H175" s="86" t="b">
        <v>0</v>
      </c>
      <c r="I175" s="86" t="b">
        <v>0</v>
      </c>
      <c r="J175" s="86" t="b">
        <v>0</v>
      </c>
      <c r="K175" s="86" t="b">
        <v>0</v>
      </c>
      <c r="L175" s="86" t="b">
        <v>0</v>
      </c>
    </row>
    <row r="176" spans="1:12" ht="15">
      <c r="A176" s="86" t="s">
        <v>2625</v>
      </c>
      <c r="B176" s="86" t="s">
        <v>2626</v>
      </c>
      <c r="C176" s="86">
        <v>3</v>
      </c>
      <c r="D176" s="121">
        <v>0.0020212267417324993</v>
      </c>
      <c r="E176" s="121">
        <v>2.8731267636145</v>
      </c>
      <c r="F176" s="86" t="s">
        <v>2823</v>
      </c>
      <c r="G176" s="86" t="b">
        <v>0</v>
      </c>
      <c r="H176" s="86" t="b">
        <v>0</v>
      </c>
      <c r="I176" s="86" t="b">
        <v>0</v>
      </c>
      <c r="J176" s="86" t="b">
        <v>0</v>
      </c>
      <c r="K176" s="86" t="b">
        <v>0</v>
      </c>
      <c r="L176" s="86" t="b">
        <v>0</v>
      </c>
    </row>
    <row r="177" spans="1:12" ht="15">
      <c r="A177" s="86" t="s">
        <v>2626</v>
      </c>
      <c r="B177" s="86" t="s">
        <v>2504</v>
      </c>
      <c r="C177" s="86">
        <v>3</v>
      </c>
      <c r="D177" s="121">
        <v>0.0020212267417324993</v>
      </c>
      <c r="E177" s="121">
        <v>2.396005508894838</v>
      </c>
      <c r="F177" s="86" t="s">
        <v>2823</v>
      </c>
      <c r="G177" s="86" t="b">
        <v>0</v>
      </c>
      <c r="H177" s="86" t="b">
        <v>0</v>
      </c>
      <c r="I177" s="86" t="b">
        <v>0</v>
      </c>
      <c r="J177" s="86" t="b">
        <v>0</v>
      </c>
      <c r="K177" s="86" t="b">
        <v>0</v>
      </c>
      <c r="L177" s="86" t="b">
        <v>0</v>
      </c>
    </row>
    <row r="178" spans="1:12" ht="15">
      <c r="A178" s="86" t="s">
        <v>2518</v>
      </c>
      <c r="B178" s="86" t="s">
        <v>2547</v>
      </c>
      <c r="C178" s="86">
        <v>3</v>
      </c>
      <c r="D178" s="121">
        <v>0.0020212267417324993</v>
      </c>
      <c r="E178" s="121">
        <v>2.2833012287035497</v>
      </c>
      <c r="F178" s="86" t="s">
        <v>2823</v>
      </c>
      <c r="G178" s="86" t="b">
        <v>0</v>
      </c>
      <c r="H178" s="86" t="b">
        <v>0</v>
      </c>
      <c r="I178" s="86" t="b">
        <v>0</v>
      </c>
      <c r="J178" s="86" t="b">
        <v>0</v>
      </c>
      <c r="K178" s="86" t="b">
        <v>0</v>
      </c>
      <c r="L178" s="86" t="b">
        <v>0</v>
      </c>
    </row>
    <row r="179" spans="1:12" ht="15">
      <c r="A179" s="86" t="s">
        <v>2547</v>
      </c>
      <c r="B179" s="86" t="s">
        <v>2536</v>
      </c>
      <c r="C179" s="86">
        <v>3</v>
      </c>
      <c r="D179" s="121">
        <v>0.0020212267417324993</v>
      </c>
      <c r="E179" s="121">
        <v>2.3502480183341627</v>
      </c>
      <c r="F179" s="86" t="s">
        <v>2823</v>
      </c>
      <c r="G179" s="86" t="b">
        <v>0</v>
      </c>
      <c r="H179" s="86" t="b">
        <v>0</v>
      </c>
      <c r="I179" s="86" t="b">
        <v>0</v>
      </c>
      <c r="J179" s="86" t="b">
        <v>0</v>
      </c>
      <c r="K179" s="86" t="b">
        <v>0</v>
      </c>
      <c r="L179" s="86" t="b">
        <v>0</v>
      </c>
    </row>
    <row r="180" spans="1:12" ht="15">
      <c r="A180" s="86" t="s">
        <v>2525</v>
      </c>
      <c r="B180" s="86" t="s">
        <v>2536</v>
      </c>
      <c r="C180" s="86">
        <v>3</v>
      </c>
      <c r="D180" s="121">
        <v>0.0020212267417324993</v>
      </c>
      <c r="E180" s="121">
        <v>2.2041199826559246</v>
      </c>
      <c r="F180" s="86" t="s">
        <v>2823</v>
      </c>
      <c r="G180" s="86" t="b">
        <v>0</v>
      </c>
      <c r="H180" s="86" t="b">
        <v>0</v>
      </c>
      <c r="I180" s="86" t="b">
        <v>0</v>
      </c>
      <c r="J180" s="86" t="b">
        <v>0</v>
      </c>
      <c r="K180" s="86" t="b">
        <v>0</v>
      </c>
      <c r="L180" s="86" t="b">
        <v>0</v>
      </c>
    </row>
    <row r="181" spans="1:12" ht="15">
      <c r="A181" s="86" t="s">
        <v>2536</v>
      </c>
      <c r="B181" s="86" t="s">
        <v>2137</v>
      </c>
      <c r="C181" s="86">
        <v>3</v>
      </c>
      <c r="D181" s="121">
        <v>0.0020212267417324993</v>
      </c>
      <c r="E181" s="121">
        <v>1.9700367766225568</v>
      </c>
      <c r="F181" s="86" t="s">
        <v>2823</v>
      </c>
      <c r="G181" s="86" t="b">
        <v>0</v>
      </c>
      <c r="H181" s="86" t="b">
        <v>0</v>
      </c>
      <c r="I181" s="86" t="b">
        <v>0</v>
      </c>
      <c r="J181" s="86" t="b">
        <v>0</v>
      </c>
      <c r="K181" s="86" t="b">
        <v>0</v>
      </c>
      <c r="L181" s="86" t="b">
        <v>0</v>
      </c>
    </row>
    <row r="182" spans="1:12" ht="15">
      <c r="A182" s="86" t="s">
        <v>2569</v>
      </c>
      <c r="B182" s="86" t="s">
        <v>2504</v>
      </c>
      <c r="C182" s="86">
        <v>3</v>
      </c>
      <c r="D182" s="121">
        <v>0.0020212267417324993</v>
      </c>
      <c r="E182" s="121">
        <v>2.271066772286538</v>
      </c>
      <c r="F182" s="86" t="s">
        <v>2823</v>
      </c>
      <c r="G182" s="86" t="b">
        <v>0</v>
      </c>
      <c r="H182" s="86" t="b">
        <v>0</v>
      </c>
      <c r="I182" s="86" t="b">
        <v>0</v>
      </c>
      <c r="J182" s="86" t="b">
        <v>0</v>
      </c>
      <c r="K182" s="86" t="b">
        <v>0</v>
      </c>
      <c r="L182" s="86" t="b">
        <v>0</v>
      </c>
    </row>
    <row r="183" spans="1:12" ht="15">
      <c r="A183" s="86" t="s">
        <v>2504</v>
      </c>
      <c r="B183" s="86" t="s">
        <v>2627</v>
      </c>
      <c r="C183" s="86">
        <v>3</v>
      </c>
      <c r="D183" s="121">
        <v>0.0020212267417324993</v>
      </c>
      <c r="E183" s="121">
        <v>2.5720967679505193</v>
      </c>
      <c r="F183" s="86" t="s">
        <v>2823</v>
      </c>
      <c r="G183" s="86" t="b">
        <v>0</v>
      </c>
      <c r="H183" s="86" t="b">
        <v>0</v>
      </c>
      <c r="I183" s="86" t="b">
        <v>0</v>
      </c>
      <c r="J183" s="86" t="b">
        <v>0</v>
      </c>
      <c r="K183" s="86" t="b">
        <v>0</v>
      </c>
      <c r="L183" s="86" t="b">
        <v>0</v>
      </c>
    </row>
    <row r="184" spans="1:12" ht="15">
      <c r="A184" s="86" t="s">
        <v>2523</v>
      </c>
      <c r="B184" s="86" t="s">
        <v>2629</v>
      </c>
      <c r="C184" s="86">
        <v>3</v>
      </c>
      <c r="D184" s="121">
        <v>0.0020212267417324993</v>
      </c>
      <c r="E184" s="121">
        <v>2.505149978319906</v>
      </c>
      <c r="F184" s="86" t="s">
        <v>2823</v>
      </c>
      <c r="G184" s="86" t="b">
        <v>0</v>
      </c>
      <c r="H184" s="86" t="b">
        <v>0</v>
      </c>
      <c r="I184" s="86" t="b">
        <v>0</v>
      </c>
      <c r="J184" s="86" t="b">
        <v>0</v>
      </c>
      <c r="K184" s="86" t="b">
        <v>0</v>
      </c>
      <c r="L184" s="86" t="b">
        <v>0</v>
      </c>
    </row>
    <row r="185" spans="1:12" ht="15">
      <c r="A185" s="86" t="s">
        <v>2629</v>
      </c>
      <c r="B185" s="86" t="s">
        <v>2524</v>
      </c>
      <c r="C185" s="86">
        <v>3</v>
      </c>
      <c r="D185" s="121">
        <v>0.0020212267417324993</v>
      </c>
      <c r="E185" s="121">
        <v>2.505149978319906</v>
      </c>
      <c r="F185" s="86" t="s">
        <v>2823</v>
      </c>
      <c r="G185" s="86" t="b">
        <v>0</v>
      </c>
      <c r="H185" s="86" t="b">
        <v>0</v>
      </c>
      <c r="I185" s="86" t="b">
        <v>0</v>
      </c>
      <c r="J185" s="86" t="b">
        <v>0</v>
      </c>
      <c r="K185" s="86" t="b">
        <v>0</v>
      </c>
      <c r="L185" s="86" t="b">
        <v>0</v>
      </c>
    </row>
    <row r="186" spans="1:12" ht="15">
      <c r="A186" s="86" t="s">
        <v>2525</v>
      </c>
      <c r="B186" s="86" t="s">
        <v>2045</v>
      </c>
      <c r="C186" s="86">
        <v>3</v>
      </c>
      <c r="D186" s="121">
        <v>0.0020212267417324993</v>
      </c>
      <c r="E186" s="121">
        <v>2.1371731930253115</v>
      </c>
      <c r="F186" s="86" t="s">
        <v>2823</v>
      </c>
      <c r="G186" s="86" t="b">
        <v>0</v>
      </c>
      <c r="H186" s="86" t="b">
        <v>0</v>
      </c>
      <c r="I186" s="86" t="b">
        <v>0</v>
      </c>
      <c r="J186" s="86" t="b">
        <v>0</v>
      </c>
      <c r="K186" s="86" t="b">
        <v>0</v>
      </c>
      <c r="L186" s="86" t="b">
        <v>0</v>
      </c>
    </row>
    <row r="187" spans="1:12" ht="15">
      <c r="A187" s="86" t="s">
        <v>2045</v>
      </c>
      <c r="B187" s="86" t="s">
        <v>2137</v>
      </c>
      <c r="C187" s="86">
        <v>3</v>
      </c>
      <c r="D187" s="121">
        <v>0.0020212267417324993</v>
      </c>
      <c r="E187" s="121">
        <v>1.9030899869919435</v>
      </c>
      <c r="F187" s="86" t="s">
        <v>2823</v>
      </c>
      <c r="G187" s="86" t="b">
        <v>0</v>
      </c>
      <c r="H187" s="86" t="b">
        <v>0</v>
      </c>
      <c r="I187" s="86" t="b">
        <v>0</v>
      </c>
      <c r="J187" s="86" t="b">
        <v>0</v>
      </c>
      <c r="K187" s="86" t="b">
        <v>0</v>
      </c>
      <c r="L187" s="86" t="b">
        <v>0</v>
      </c>
    </row>
    <row r="188" spans="1:12" ht="15">
      <c r="A188" s="86" t="s">
        <v>2527</v>
      </c>
      <c r="B188" s="86" t="s">
        <v>2630</v>
      </c>
      <c r="C188" s="86">
        <v>3</v>
      </c>
      <c r="D188" s="121">
        <v>0.0020212267417324993</v>
      </c>
      <c r="E188" s="121">
        <v>2.505149978319906</v>
      </c>
      <c r="F188" s="86" t="s">
        <v>2823</v>
      </c>
      <c r="G188" s="86" t="b">
        <v>0</v>
      </c>
      <c r="H188" s="86" t="b">
        <v>0</v>
      </c>
      <c r="I188" s="86" t="b">
        <v>0</v>
      </c>
      <c r="J188" s="86" t="b">
        <v>0</v>
      </c>
      <c r="K188" s="86" t="b">
        <v>0</v>
      </c>
      <c r="L188" s="86" t="b">
        <v>0</v>
      </c>
    </row>
    <row r="189" spans="1:12" ht="15">
      <c r="A189" s="86" t="s">
        <v>2632</v>
      </c>
      <c r="B189" s="86" t="s">
        <v>2539</v>
      </c>
      <c r="C189" s="86">
        <v>3</v>
      </c>
      <c r="D189" s="121">
        <v>0.0020212267417324993</v>
      </c>
      <c r="E189" s="121">
        <v>2.5720967679505193</v>
      </c>
      <c r="F189" s="86" t="s">
        <v>2823</v>
      </c>
      <c r="G189" s="86" t="b">
        <v>0</v>
      </c>
      <c r="H189" s="86" t="b">
        <v>0</v>
      </c>
      <c r="I189" s="86" t="b">
        <v>0</v>
      </c>
      <c r="J189" s="86" t="b">
        <v>0</v>
      </c>
      <c r="K189" s="86" t="b">
        <v>0</v>
      </c>
      <c r="L189" s="86" t="b">
        <v>0</v>
      </c>
    </row>
    <row r="190" spans="1:12" ht="15">
      <c r="A190" s="86" t="s">
        <v>2539</v>
      </c>
      <c r="B190" s="86" t="s">
        <v>2633</v>
      </c>
      <c r="C190" s="86">
        <v>3</v>
      </c>
      <c r="D190" s="121">
        <v>0.0020212267417324993</v>
      </c>
      <c r="E190" s="121">
        <v>2.5720967679505193</v>
      </c>
      <c r="F190" s="86" t="s">
        <v>2823</v>
      </c>
      <c r="G190" s="86" t="b">
        <v>0</v>
      </c>
      <c r="H190" s="86" t="b">
        <v>0</v>
      </c>
      <c r="I190" s="86" t="b">
        <v>0</v>
      </c>
      <c r="J190" s="86" t="b">
        <v>0</v>
      </c>
      <c r="K190" s="86" t="b">
        <v>0</v>
      </c>
      <c r="L190" s="86" t="b">
        <v>0</v>
      </c>
    </row>
    <row r="191" spans="1:12" ht="15">
      <c r="A191" s="86" t="s">
        <v>2633</v>
      </c>
      <c r="B191" s="86" t="s">
        <v>2049</v>
      </c>
      <c r="C191" s="86">
        <v>3</v>
      </c>
      <c r="D191" s="121">
        <v>0.0020212267417324993</v>
      </c>
      <c r="E191" s="121">
        <v>1.372524413045315</v>
      </c>
      <c r="F191" s="86" t="s">
        <v>2823</v>
      </c>
      <c r="G191" s="86" t="b">
        <v>0</v>
      </c>
      <c r="H191" s="86" t="b">
        <v>0</v>
      </c>
      <c r="I191" s="86" t="b">
        <v>0</v>
      </c>
      <c r="J191" s="86" t="b">
        <v>0</v>
      </c>
      <c r="K191" s="86" t="b">
        <v>0</v>
      </c>
      <c r="L191" s="86" t="b">
        <v>0</v>
      </c>
    </row>
    <row r="192" spans="1:12" ht="15">
      <c r="A192" s="86" t="s">
        <v>2049</v>
      </c>
      <c r="B192" s="86" t="s">
        <v>2634</v>
      </c>
      <c r="C192" s="86">
        <v>3</v>
      </c>
      <c r="D192" s="121">
        <v>0.0020212267417324993</v>
      </c>
      <c r="E192" s="121">
        <v>1.3416478465722452</v>
      </c>
      <c r="F192" s="86" t="s">
        <v>2823</v>
      </c>
      <c r="G192" s="86" t="b">
        <v>0</v>
      </c>
      <c r="H192" s="86" t="b">
        <v>0</v>
      </c>
      <c r="I192" s="86" t="b">
        <v>0</v>
      </c>
      <c r="J192" s="86" t="b">
        <v>0</v>
      </c>
      <c r="K192" s="86" t="b">
        <v>0</v>
      </c>
      <c r="L192" s="86" t="b">
        <v>0</v>
      </c>
    </row>
    <row r="193" spans="1:12" ht="15">
      <c r="A193" s="86" t="s">
        <v>2634</v>
      </c>
      <c r="B193" s="86" t="s">
        <v>2635</v>
      </c>
      <c r="C193" s="86">
        <v>3</v>
      </c>
      <c r="D193" s="121">
        <v>0.0020212267417324993</v>
      </c>
      <c r="E193" s="121">
        <v>2.8731267636145</v>
      </c>
      <c r="F193" s="86" t="s">
        <v>2823</v>
      </c>
      <c r="G193" s="86" t="b">
        <v>0</v>
      </c>
      <c r="H193" s="86" t="b">
        <v>0</v>
      </c>
      <c r="I193" s="86" t="b">
        <v>0</v>
      </c>
      <c r="J193" s="86" t="b">
        <v>0</v>
      </c>
      <c r="K193" s="86" t="b">
        <v>1</v>
      </c>
      <c r="L193" s="86" t="b">
        <v>0</v>
      </c>
    </row>
    <row r="194" spans="1:12" ht="15">
      <c r="A194" s="86" t="s">
        <v>2635</v>
      </c>
      <c r="B194" s="86" t="s">
        <v>2636</v>
      </c>
      <c r="C194" s="86">
        <v>3</v>
      </c>
      <c r="D194" s="121">
        <v>0.0020212267417324993</v>
      </c>
      <c r="E194" s="121">
        <v>2.8731267636145</v>
      </c>
      <c r="F194" s="86" t="s">
        <v>2823</v>
      </c>
      <c r="G194" s="86" t="b">
        <v>0</v>
      </c>
      <c r="H194" s="86" t="b">
        <v>1</v>
      </c>
      <c r="I194" s="86" t="b">
        <v>0</v>
      </c>
      <c r="J194" s="86" t="b">
        <v>0</v>
      </c>
      <c r="K194" s="86" t="b">
        <v>0</v>
      </c>
      <c r="L194" s="86" t="b">
        <v>0</v>
      </c>
    </row>
    <row r="195" spans="1:12" ht="15">
      <c r="A195" s="86" t="s">
        <v>2636</v>
      </c>
      <c r="B195" s="86" t="s">
        <v>2534</v>
      </c>
      <c r="C195" s="86">
        <v>3</v>
      </c>
      <c r="D195" s="121">
        <v>0.0020212267417324993</v>
      </c>
      <c r="E195" s="121">
        <v>2.5720967679505193</v>
      </c>
      <c r="F195" s="86" t="s">
        <v>2823</v>
      </c>
      <c r="G195" s="86" t="b">
        <v>0</v>
      </c>
      <c r="H195" s="86" t="b">
        <v>0</v>
      </c>
      <c r="I195" s="86" t="b">
        <v>0</v>
      </c>
      <c r="J195" s="86" t="b">
        <v>1</v>
      </c>
      <c r="K195" s="86" t="b">
        <v>0</v>
      </c>
      <c r="L195" s="86" t="b">
        <v>0</v>
      </c>
    </row>
    <row r="196" spans="1:12" ht="15">
      <c r="A196" s="86" t="s">
        <v>2534</v>
      </c>
      <c r="B196" s="86" t="s">
        <v>2637</v>
      </c>
      <c r="C196" s="86">
        <v>3</v>
      </c>
      <c r="D196" s="121">
        <v>0.0020212267417324993</v>
      </c>
      <c r="E196" s="121">
        <v>2.5720967679505193</v>
      </c>
      <c r="F196" s="86" t="s">
        <v>2823</v>
      </c>
      <c r="G196" s="86" t="b">
        <v>1</v>
      </c>
      <c r="H196" s="86" t="b">
        <v>0</v>
      </c>
      <c r="I196" s="86" t="b">
        <v>0</v>
      </c>
      <c r="J196" s="86" t="b">
        <v>0</v>
      </c>
      <c r="K196" s="86" t="b">
        <v>0</v>
      </c>
      <c r="L196" s="86" t="b">
        <v>0</v>
      </c>
    </row>
    <row r="197" spans="1:12" ht="15">
      <c r="A197" s="86" t="s">
        <v>2637</v>
      </c>
      <c r="B197" s="86" t="s">
        <v>2638</v>
      </c>
      <c r="C197" s="86">
        <v>3</v>
      </c>
      <c r="D197" s="121">
        <v>0.0020212267417324993</v>
      </c>
      <c r="E197" s="121">
        <v>2.8731267636145</v>
      </c>
      <c r="F197" s="86" t="s">
        <v>2823</v>
      </c>
      <c r="G197" s="86" t="b">
        <v>0</v>
      </c>
      <c r="H197" s="86" t="b">
        <v>0</v>
      </c>
      <c r="I197" s="86" t="b">
        <v>0</v>
      </c>
      <c r="J197" s="86" t="b">
        <v>0</v>
      </c>
      <c r="K197" s="86" t="b">
        <v>0</v>
      </c>
      <c r="L197" s="86" t="b">
        <v>0</v>
      </c>
    </row>
    <row r="198" spans="1:12" ht="15">
      <c r="A198" s="86" t="s">
        <v>2638</v>
      </c>
      <c r="B198" s="86" t="s">
        <v>2070</v>
      </c>
      <c r="C198" s="86">
        <v>3</v>
      </c>
      <c r="D198" s="121">
        <v>0.0020212267417324993</v>
      </c>
      <c r="E198" s="121">
        <v>1.3546128237366128</v>
      </c>
      <c r="F198" s="86" t="s">
        <v>2823</v>
      </c>
      <c r="G198" s="86" t="b">
        <v>0</v>
      </c>
      <c r="H198" s="86" t="b">
        <v>0</v>
      </c>
      <c r="I198" s="86" t="b">
        <v>0</v>
      </c>
      <c r="J198" s="86" t="b">
        <v>0</v>
      </c>
      <c r="K198" s="86" t="b">
        <v>0</v>
      </c>
      <c r="L198" s="86" t="b">
        <v>0</v>
      </c>
    </row>
    <row r="199" spans="1:12" ht="15">
      <c r="A199" s="86" t="s">
        <v>2640</v>
      </c>
      <c r="B199" s="86" t="s">
        <v>2641</v>
      </c>
      <c r="C199" s="86">
        <v>3</v>
      </c>
      <c r="D199" s="121">
        <v>0.0020212267417324993</v>
      </c>
      <c r="E199" s="121">
        <v>2.8731267636145</v>
      </c>
      <c r="F199" s="86" t="s">
        <v>2823</v>
      </c>
      <c r="G199" s="86" t="b">
        <v>0</v>
      </c>
      <c r="H199" s="86" t="b">
        <v>0</v>
      </c>
      <c r="I199" s="86" t="b">
        <v>0</v>
      </c>
      <c r="J199" s="86" t="b">
        <v>0</v>
      </c>
      <c r="K199" s="86" t="b">
        <v>0</v>
      </c>
      <c r="L199" s="86" t="b">
        <v>0</v>
      </c>
    </row>
    <row r="200" spans="1:12" ht="15">
      <c r="A200" s="86" t="s">
        <v>2641</v>
      </c>
      <c r="B200" s="86" t="s">
        <v>2642</v>
      </c>
      <c r="C200" s="86">
        <v>3</v>
      </c>
      <c r="D200" s="121">
        <v>0.0020212267417324993</v>
      </c>
      <c r="E200" s="121">
        <v>2.8731267636145</v>
      </c>
      <c r="F200" s="86" t="s">
        <v>2823</v>
      </c>
      <c r="G200" s="86" t="b">
        <v>0</v>
      </c>
      <c r="H200" s="86" t="b">
        <v>0</v>
      </c>
      <c r="I200" s="86" t="b">
        <v>0</v>
      </c>
      <c r="J200" s="86" t="b">
        <v>1</v>
      </c>
      <c r="K200" s="86" t="b">
        <v>0</v>
      </c>
      <c r="L200" s="86" t="b">
        <v>0</v>
      </c>
    </row>
    <row r="201" spans="1:12" ht="15">
      <c r="A201" s="86" t="s">
        <v>2642</v>
      </c>
      <c r="B201" s="86" t="s">
        <v>2643</v>
      </c>
      <c r="C201" s="86">
        <v>3</v>
      </c>
      <c r="D201" s="121">
        <v>0.0020212267417324993</v>
      </c>
      <c r="E201" s="121">
        <v>2.8731267636145</v>
      </c>
      <c r="F201" s="86" t="s">
        <v>2823</v>
      </c>
      <c r="G201" s="86" t="b">
        <v>1</v>
      </c>
      <c r="H201" s="86" t="b">
        <v>0</v>
      </c>
      <c r="I201" s="86" t="b">
        <v>0</v>
      </c>
      <c r="J201" s="86" t="b">
        <v>0</v>
      </c>
      <c r="K201" s="86" t="b">
        <v>0</v>
      </c>
      <c r="L201" s="86" t="b">
        <v>0</v>
      </c>
    </row>
    <row r="202" spans="1:12" ht="15">
      <c r="A202" s="86" t="s">
        <v>2643</v>
      </c>
      <c r="B202" s="86" t="s">
        <v>2490</v>
      </c>
      <c r="C202" s="86">
        <v>3</v>
      </c>
      <c r="D202" s="121">
        <v>0.0020212267417324993</v>
      </c>
      <c r="E202" s="121">
        <v>2.308855333175938</v>
      </c>
      <c r="F202" s="86" t="s">
        <v>2823</v>
      </c>
      <c r="G202" s="86" t="b">
        <v>0</v>
      </c>
      <c r="H202" s="86" t="b">
        <v>0</v>
      </c>
      <c r="I202" s="86" t="b">
        <v>0</v>
      </c>
      <c r="J202" s="86" t="b">
        <v>0</v>
      </c>
      <c r="K202" s="86" t="b">
        <v>0</v>
      </c>
      <c r="L202" s="86" t="b">
        <v>0</v>
      </c>
    </row>
    <row r="203" spans="1:12" ht="15">
      <c r="A203" s="86" t="s">
        <v>2490</v>
      </c>
      <c r="B203" s="86" t="s">
        <v>2528</v>
      </c>
      <c r="C203" s="86">
        <v>3</v>
      </c>
      <c r="D203" s="121">
        <v>0.0020212267417324993</v>
      </c>
      <c r="E203" s="121">
        <v>1.9030899869919435</v>
      </c>
      <c r="F203" s="86" t="s">
        <v>2823</v>
      </c>
      <c r="G203" s="86" t="b">
        <v>0</v>
      </c>
      <c r="H203" s="86" t="b">
        <v>0</v>
      </c>
      <c r="I203" s="86" t="b">
        <v>0</v>
      </c>
      <c r="J203" s="86" t="b">
        <v>0</v>
      </c>
      <c r="K203" s="86" t="b">
        <v>0</v>
      </c>
      <c r="L203" s="86" t="b">
        <v>0</v>
      </c>
    </row>
    <row r="204" spans="1:12" ht="15">
      <c r="A204" s="86" t="s">
        <v>2528</v>
      </c>
      <c r="B204" s="86" t="s">
        <v>2644</v>
      </c>
      <c r="C204" s="86">
        <v>3</v>
      </c>
      <c r="D204" s="121">
        <v>0.0020212267417324993</v>
      </c>
      <c r="E204" s="121">
        <v>2.505149978319906</v>
      </c>
      <c r="F204" s="86" t="s">
        <v>2823</v>
      </c>
      <c r="G204" s="86" t="b">
        <v>0</v>
      </c>
      <c r="H204" s="86" t="b">
        <v>0</v>
      </c>
      <c r="I204" s="86" t="b">
        <v>0</v>
      </c>
      <c r="J204" s="86" t="b">
        <v>0</v>
      </c>
      <c r="K204" s="86" t="b">
        <v>0</v>
      </c>
      <c r="L204" s="86" t="b">
        <v>0</v>
      </c>
    </row>
    <row r="205" spans="1:12" ht="15">
      <c r="A205" s="86" t="s">
        <v>2644</v>
      </c>
      <c r="B205" s="86" t="s">
        <v>2645</v>
      </c>
      <c r="C205" s="86">
        <v>3</v>
      </c>
      <c r="D205" s="121">
        <v>0.0020212267417324993</v>
      </c>
      <c r="E205" s="121">
        <v>2.8731267636145</v>
      </c>
      <c r="F205" s="86" t="s">
        <v>2823</v>
      </c>
      <c r="G205" s="86" t="b">
        <v>0</v>
      </c>
      <c r="H205" s="86" t="b">
        <v>0</v>
      </c>
      <c r="I205" s="86" t="b">
        <v>0</v>
      </c>
      <c r="J205" s="86" t="b">
        <v>0</v>
      </c>
      <c r="K205" s="86" t="b">
        <v>0</v>
      </c>
      <c r="L205" s="86" t="b">
        <v>0</v>
      </c>
    </row>
    <row r="206" spans="1:12" ht="15">
      <c r="A206" s="86" t="s">
        <v>2645</v>
      </c>
      <c r="B206" s="86" t="s">
        <v>2578</v>
      </c>
      <c r="C206" s="86">
        <v>3</v>
      </c>
      <c r="D206" s="121">
        <v>0.0020212267417324993</v>
      </c>
      <c r="E206" s="121">
        <v>2.8731267636145</v>
      </c>
      <c r="F206" s="86" t="s">
        <v>2823</v>
      </c>
      <c r="G206" s="86" t="b">
        <v>0</v>
      </c>
      <c r="H206" s="86" t="b">
        <v>0</v>
      </c>
      <c r="I206" s="86" t="b">
        <v>0</v>
      </c>
      <c r="J206" s="86" t="b">
        <v>0</v>
      </c>
      <c r="K206" s="86" t="b">
        <v>0</v>
      </c>
      <c r="L206" s="86" t="b">
        <v>0</v>
      </c>
    </row>
    <row r="207" spans="1:12" ht="15">
      <c r="A207" s="86" t="s">
        <v>2578</v>
      </c>
      <c r="B207" s="86" t="s">
        <v>2646</v>
      </c>
      <c r="C207" s="86">
        <v>3</v>
      </c>
      <c r="D207" s="121">
        <v>0.0020212267417324993</v>
      </c>
      <c r="E207" s="121">
        <v>2.7481880270062002</v>
      </c>
      <c r="F207" s="86" t="s">
        <v>2823</v>
      </c>
      <c r="G207" s="86" t="b">
        <v>0</v>
      </c>
      <c r="H207" s="86" t="b">
        <v>0</v>
      </c>
      <c r="I207" s="86" t="b">
        <v>0</v>
      </c>
      <c r="J207" s="86" t="b">
        <v>0</v>
      </c>
      <c r="K207" s="86" t="b">
        <v>0</v>
      </c>
      <c r="L207" s="86" t="b">
        <v>0</v>
      </c>
    </row>
    <row r="208" spans="1:12" ht="15">
      <c r="A208" s="86" t="s">
        <v>2646</v>
      </c>
      <c r="B208" s="86" t="s">
        <v>2647</v>
      </c>
      <c r="C208" s="86">
        <v>3</v>
      </c>
      <c r="D208" s="121">
        <v>0.0020212267417324993</v>
      </c>
      <c r="E208" s="121">
        <v>2.8731267636145</v>
      </c>
      <c r="F208" s="86" t="s">
        <v>2823</v>
      </c>
      <c r="G208" s="86" t="b">
        <v>0</v>
      </c>
      <c r="H208" s="86" t="b">
        <v>0</v>
      </c>
      <c r="I208" s="86" t="b">
        <v>0</v>
      </c>
      <c r="J208" s="86" t="b">
        <v>0</v>
      </c>
      <c r="K208" s="86" t="b">
        <v>0</v>
      </c>
      <c r="L208" s="86" t="b">
        <v>0</v>
      </c>
    </row>
    <row r="209" spans="1:12" ht="15">
      <c r="A209" s="86" t="s">
        <v>2647</v>
      </c>
      <c r="B209" s="86" t="s">
        <v>2515</v>
      </c>
      <c r="C209" s="86">
        <v>3</v>
      </c>
      <c r="D209" s="121">
        <v>0.0020212267417324993</v>
      </c>
      <c r="E209" s="121">
        <v>2.505149978319906</v>
      </c>
      <c r="F209" s="86" t="s">
        <v>2823</v>
      </c>
      <c r="G209" s="86" t="b">
        <v>0</v>
      </c>
      <c r="H209" s="86" t="b">
        <v>0</v>
      </c>
      <c r="I209" s="86" t="b">
        <v>0</v>
      </c>
      <c r="J209" s="86" t="b">
        <v>0</v>
      </c>
      <c r="K209" s="86" t="b">
        <v>0</v>
      </c>
      <c r="L209" s="86" t="b">
        <v>0</v>
      </c>
    </row>
    <row r="210" spans="1:12" ht="15">
      <c r="A210" s="86" t="s">
        <v>2515</v>
      </c>
      <c r="B210" s="86" t="s">
        <v>2648</v>
      </c>
      <c r="C210" s="86">
        <v>3</v>
      </c>
      <c r="D210" s="121">
        <v>0.0020212267417324993</v>
      </c>
      <c r="E210" s="121">
        <v>2.505149978319906</v>
      </c>
      <c r="F210" s="86" t="s">
        <v>2823</v>
      </c>
      <c r="G210" s="86" t="b">
        <v>0</v>
      </c>
      <c r="H210" s="86" t="b">
        <v>0</v>
      </c>
      <c r="I210" s="86" t="b">
        <v>0</v>
      </c>
      <c r="J210" s="86" t="b">
        <v>0</v>
      </c>
      <c r="K210" s="86" t="b">
        <v>0</v>
      </c>
      <c r="L210" s="86" t="b">
        <v>0</v>
      </c>
    </row>
    <row r="211" spans="1:12" ht="15">
      <c r="A211" s="86" t="s">
        <v>2648</v>
      </c>
      <c r="B211" s="86" t="s">
        <v>2579</v>
      </c>
      <c r="C211" s="86">
        <v>3</v>
      </c>
      <c r="D211" s="121">
        <v>0.0020212267417324993</v>
      </c>
      <c r="E211" s="121">
        <v>2.7481880270062002</v>
      </c>
      <c r="F211" s="86" t="s">
        <v>2823</v>
      </c>
      <c r="G211" s="86" t="b">
        <v>0</v>
      </c>
      <c r="H211" s="86" t="b">
        <v>0</v>
      </c>
      <c r="I211" s="86" t="b">
        <v>0</v>
      </c>
      <c r="J211" s="86" t="b">
        <v>0</v>
      </c>
      <c r="K211" s="86" t="b">
        <v>0</v>
      </c>
      <c r="L211" s="86" t="b">
        <v>0</v>
      </c>
    </row>
    <row r="212" spans="1:12" ht="15">
      <c r="A212" s="86" t="s">
        <v>2579</v>
      </c>
      <c r="B212" s="86" t="s">
        <v>2649</v>
      </c>
      <c r="C212" s="86">
        <v>3</v>
      </c>
      <c r="D212" s="121">
        <v>0.0020212267417324993</v>
      </c>
      <c r="E212" s="121">
        <v>2.7481880270062002</v>
      </c>
      <c r="F212" s="86" t="s">
        <v>2823</v>
      </c>
      <c r="G212" s="86" t="b">
        <v>0</v>
      </c>
      <c r="H212" s="86" t="b">
        <v>0</v>
      </c>
      <c r="I212" s="86" t="b">
        <v>0</v>
      </c>
      <c r="J212" s="86" t="b">
        <v>0</v>
      </c>
      <c r="K212" s="86" t="b">
        <v>0</v>
      </c>
      <c r="L212" s="86" t="b">
        <v>0</v>
      </c>
    </row>
    <row r="213" spans="1:12" ht="15">
      <c r="A213" s="86" t="s">
        <v>2649</v>
      </c>
      <c r="B213" s="86" t="s">
        <v>2650</v>
      </c>
      <c r="C213" s="86">
        <v>3</v>
      </c>
      <c r="D213" s="121">
        <v>0.0020212267417324993</v>
      </c>
      <c r="E213" s="121">
        <v>2.8731267636145</v>
      </c>
      <c r="F213" s="86" t="s">
        <v>2823</v>
      </c>
      <c r="G213" s="86" t="b">
        <v>0</v>
      </c>
      <c r="H213" s="86" t="b">
        <v>0</v>
      </c>
      <c r="I213" s="86" t="b">
        <v>0</v>
      </c>
      <c r="J213" s="86" t="b">
        <v>0</v>
      </c>
      <c r="K213" s="86" t="b">
        <v>0</v>
      </c>
      <c r="L213" s="86" t="b">
        <v>0</v>
      </c>
    </row>
    <row r="214" spans="1:12" ht="15">
      <c r="A214" s="86" t="s">
        <v>2650</v>
      </c>
      <c r="B214" s="86" t="s">
        <v>2651</v>
      </c>
      <c r="C214" s="86">
        <v>3</v>
      </c>
      <c r="D214" s="121">
        <v>0.0020212267417324993</v>
      </c>
      <c r="E214" s="121">
        <v>2.8731267636145</v>
      </c>
      <c r="F214" s="86" t="s">
        <v>2823</v>
      </c>
      <c r="G214" s="86" t="b">
        <v>0</v>
      </c>
      <c r="H214" s="86" t="b">
        <v>0</v>
      </c>
      <c r="I214" s="86" t="b">
        <v>0</v>
      </c>
      <c r="J214" s="86" t="b">
        <v>1</v>
      </c>
      <c r="K214" s="86" t="b">
        <v>0</v>
      </c>
      <c r="L214" s="86" t="b">
        <v>0</v>
      </c>
    </row>
    <row r="215" spans="1:12" ht="15">
      <c r="A215" s="86" t="s">
        <v>2651</v>
      </c>
      <c r="B215" s="86" t="s">
        <v>2652</v>
      </c>
      <c r="C215" s="86">
        <v>3</v>
      </c>
      <c r="D215" s="121">
        <v>0.0020212267417324993</v>
      </c>
      <c r="E215" s="121">
        <v>2.8731267636145</v>
      </c>
      <c r="F215" s="86" t="s">
        <v>2823</v>
      </c>
      <c r="G215" s="86" t="b">
        <v>1</v>
      </c>
      <c r="H215" s="86" t="b">
        <v>0</v>
      </c>
      <c r="I215" s="86" t="b">
        <v>0</v>
      </c>
      <c r="J215" s="86" t="b">
        <v>0</v>
      </c>
      <c r="K215" s="86" t="b">
        <v>0</v>
      </c>
      <c r="L215" s="86" t="b">
        <v>0</v>
      </c>
    </row>
    <row r="216" spans="1:12" ht="15">
      <c r="A216" s="86" t="s">
        <v>2652</v>
      </c>
      <c r="B216" s="86" t="s">
        <v>2653</v>
      </c>
      <c r="C216" s="86">
        <v>3</v>
      </c>
      <c r="D216" s="121">
        <v>0.0020212267417324993</v>
      </c>
      <c r="E216" s="121">
        <v>2.8731267636145</v>
      </c>
      <c r="F216" s="86" t="s">
        <v>2823</v>
      </c>
      <c r="G216" s="86" t="b">
        <v>0</v>
      </c>
      <c r="H216" s="86" t="b">
        <v>0</v>
      </c>
      <c r="I216" s="86" t="b">
        <v>0</v>
      </c>
      <c r="J216" s="86" t="b">
        <v>0</v>
      </c>
      <c r="K216" s="86" t="b">
        <v>0</v>
      </c>
      <c r="L216" s="86" t="b">
        <v>0</v>
      </c>
    </row>
    <row r="217" spans="1:12" ht="15">
      <c r="A217" s="86" t="s">
        <v>2653</v>
      </c>
      <c r="B217" s="86" t="s">
        <v>2654</v>
      </c>
      <c r="C217" s="86">
        <v>3</v>
      </c>
      <c r="D217" s="121">
        <v>0.0020212267417324993</v>
      </c>
      <c r="E217" s="121">
        <v>2.8731267636145</v>
      </c>
      <c r="F217" s="86" t="s">
        <v>2823</v>
      </c>
      <c r="G217" s="86" t="b">
        <v>0</v>
      </c>
      <c r="H217" s="86" t="b">
        <v>0</v>
      </c>
      <c r="I217" s="86" t="b">
        <v>0</v>
      </c>
      <c r="J217" s="86" t="b">
        <v>0</v>
      </c>
      <c r="K217" s="86" t="b">
        <v>0</v>
      </c>
      <c r="L217" s="86" t="b">
        <v>0</v>
      </c>
    </row>
    <row r="218" spans="1:12" ht="15">
      <c r="A218" s="86" t="s">
        <v>2654</v>
      </c>
      <c r="B218" s="86" t="s">
        <v>2091</v>
      </c>
      <c r="C218" s="86">
        <v>3</v>
      </c>
      <c r="D218" s="121">
        <v>0.0020212267417324993</v>
      </c>
      <c r="E218" s="121">
        <v>1.9523080096621253</v>
      </c>
      <c r="F218" s="86" t="s">
        <v>2823</v>
      </c>
      <c r="G218" s="86" t="b">
        <v>0</v>
      </c>
      <c r="H218" s="86" t="b">
        <v>0</v>
      </c>
      <c r="I218" s="86" t="b">
        <v>0</v>
      </c>
      <c r="J218" s="86" t="b">
        <v>1</v>
      </c>
      <c r="K218" s="86" t="b">
        <v>0</v>
      </c>
      <c r="L218" s="86" t="b">
        <v>0</v>
      </c>
    </row>
    <row r="219" spans="1:12" ht="15">
      <c r="A219" s="86" t="s">
        <v>2091</v>
      </c>
      <c r="B219" s="86" t="s">
        <v>2541</v>
      </c>
      <c r="C219" s="86">
        <v>3</v>
      </c>
      <c r="D219" s="121">
        <v>0.0020212267417324993</v>
      </c>
      <c r="E219" s="121">
        <v>1.651278013998144</v>
      </c>
      <c r="F219" s="86" t="s">
        <v>2823</v>
      </c>
      <c r="G219" s="86" t="b">
        <v>1</v>
      </c>
      <c r="H219" s="86" t="b">
        <v>0</v>
      </c>
      <c r="I219" s="86" t="b">
        <v>0</v>
      </c>
      <c r="J219" s="86" t="b">
        <v>0</v>
      </c>
      <c r="K219" s="86" t="b">
        <v>0</v>
      </c>
      <c r="L219" s="86" t="b">
        <v>0</v>
      </c>
    </row>
    <row r="220" spans="1:12" ht="15">
      <c r="A220" s="86" t="s">
        <v>2541</v>
      </c>
      <c r="B220" s="86" t="s">
        <v>2049</v>
      </c>
      <c r="C220" s="86">
        <v>3</v>
      </c>
      <c r="D220" s="121">
        <v>0.0020212267417324993</v>
      </c>
      <c r="E220" s="121">
        <v>1.0714944173813339</v>
      </c>
      <c r="F220" s="86" t="s">
        <v>2823</v>
      </c>
      <c r="G220" s="86" t="b">
        <v>0</v>
      </c>
      <c r="H220" s="86" t="b">
        <v>0</v>
      </c>
      <c r="I220" s="86" t="b">
        <v>0</v>
      </c>
      <c r="J220" s="86" t="b">
        <v>0</v>
      </c>
      <c r="K220" s="86" t="b">
        <v>0</v>
      </c>
      <c r="L220" s="86" t="b">
        <v>0</v>
      </c>
    </row>
    <row r="221" spans="1:12" ht="15">
      <c r="A221" s="86" t="s">
        <v>2049</v>
      </c>
      <c r="B221" s="86" t="s">
        <v>2491</v>
      </c>
      <c r="C221" s="86">
        <v>3</v>
      </c>
      <c r="D221" s="121">
        <v>0.0020212267417324993</v>
      </c>
      <c r="E221" s="121">
        <v>0.704825748985071</v>
      </c>
      <c r="F221" s="86" t="s">
        <v>2823</v>
      </c>
      <c r="G221" s="86" t="b">
        <v>0</v>
      </c>
      <c r="H221" s="86" t="b">
        <v>0</v>
      </c>
      <c r="I221" s="86" t="b">
        <v>0</v>
      </c>
      <c r="J221" s="86" t="b">
        <v>0</v>
      </c>
      <c r="K221" s="86" t="b">
        <v>0</v>
      </c>
      <c r="L221" s="86" t="b">
        <v>0</v>
      </c>
    </row>
    <row r="222" spans="1:12" ht="15">
      <c r="A222" s="86" t="s">
        <v>2491</v>
      </c>
      <c r="B222" s="86" t="s">
        <v>2655</v>
      </c>
      <c r="C222" s="86">
        <v>3</v>
      </c>
      <c r="D222" s="121">
        <v>0.0020212267417324993</v>
      </c>
      <c r="E222" s="121">
        <v>2.2363046660273262</v>
      </c>
      <c r="F222" s="86" t="s">
        <v>2823</v>
      </c>
      <c r="G222" s="86" t="b">
        <v>0</v>
      </c>
      <c r="H222" s="86" t="b">
        <v>0</v>
      </c>
      <c r="I222" s="86" t="b">
        <v>0</v>
      </c>
      <c r="J222" s="86" t="b">
        <v>0</v>
      </c>
      <c r="K222" s="86" t="b">
        <v>0</v>
      </c>
      <c r="L222" s="86" t="b">
        <v>0</v>
      </c>
    </row>
    <row r="223" spans="1:12" ht="15">
      <c r="A223" s="86" t="s">
        <v>2655</v>
      </c>
      <c r="B223" s="86" t="s">
        <v>2563</v>
      </c>
      <c r="C223" s="86">
        <v>3</v>
      </c>
      <c r="D223" s="121">
        <v>0.0020212267417324993</v>
      </c>
      <c r="E223" s="121">
        <v>2.7481880270062002</v>
      </c>
      <c r="F223" s="86" t="s">
        <v>2823</v>
      </c>
      <c r="G223" s="86" t="b">
        <v>0</v>
      </c>
      <c r="H223" s="86" t="b">
        <v>0</v>
      </c>
      <c r="I223" s="86" t="b">
        <v>0</v>
      </c>
      <c r="J223" s="86" t="b">
        <v>0</v>
      </c>
      <c r="K223" s="86" t="b">
        <v>0</v>
      </c>
      <c r="L223" s="86" t="b">
        <v>0</v>
      </c>
    </row>
    <row r="224" spans="1:12" ht="15">
      <c r="A224" s="86" t="s">
        <v>2489</v>
      </c>
      <c r="B224" s="86" t="s">
        <v>2096</v>
      </c>
      <c r="C224" s="86">
        <v>3</v>
      </c>
      <c r="D224" s="121">
        <v>0.0020212267417324993</v>
      </c>
      <c r="E224" s="121">
        <v>1.5440680443502757</v>
      </c>
      <c r="F224" s="86" t="s">
        <v>2823</v>
      </c>
      <c r="G224" s="86" t="b">
        <v>0</v>
      </c>
      <c r="H224" s="86" t="b">
        <v>0</v>
      </c>
      <c r="I224" s="86" t="b">
        <v>0</v>
      </c>
      <c r="J224" s="86" t="b">
        <v>0</v>
      </c>
      <c r="K224" s="86" t="b">
        <v>0</v>
      </c>
      <c r="L224" s="86" t="b">
        <v>0</v>
      </c>
    </row>
    <row r="225" spans="1:12" ht="15">
      <c r="A225" s="86" t="s">
        <v>2049</v>
      </c>
      <c r="B225" s="86" t="s">
        <v>2551</v>
      </c>
      <c r="C225" s="86">
        <v>3</v>
      </c>
      <c r="D225" s="121">
        <v>0.0020212267417324993</v>
      </c>
      <c r="E225" s="121">
        <v>1.1197990969558889</v>
      </c>
      <c r="F225" s="86" t="s">
        <v>2823</v>
      </c>
      <c r="G225" s="86" t="b">
        <v>0</v>
      </c>
      <c r="H225" s="86" t="b">
        <v>0</v>
      </c>
      <c r="I225" s="86" t="b">
        <v>0</v>
      </c>
      <c r="J225" s="86" t="b">
        <v>0</v>
      </c>
      <c r="K225" s="86" t="b">
        <v>0</v>
      </c>
      <c r="L225" s="86" t="b">
        <v>0</v>
      </c>
    </row>
    <row r="226" spans="1:12" ht="15">
      <c r="A226" s="86" t="s">
        <v>2064</v>
      </c>
      <c r="B226" s="86" t="s">
        <v>2137</v>
      </c>
      <c r="C226" s="86">
        <v>3</v>
      </c>
      <c r="D226" s="121">
        <v>0.0020212267417324993</v>
      </c>
      <c r="E226" s="121">
        <v>1.7939455175668755</v>
      </c>
      <c r="F226" s="86" t="s">
        <v>2823</v>
      </c>
      <c r="G226" s="86" t="b">
        <v>0</v>
      </c>
      <c r="H226" s="86" t="b">
        <v>0</v>
      </c>
      <c r="I226" s="86" t="b">
        <v>0</v>
      </c>
      <c r="J226" s="86" t="b">
        <v>0</v>
      </c>
      <c r="K226" s="86" t="b">
        <v>0</v>
      </c>
      <c r="L226" s="86" t="b">
        <v>0</v>
      </c>
    </row>
    <row r="227" spans="1:12" ht="15">
      <c r="A227" s="86" t="s">
        <v>2070</v>
      </c>
      <c r="B227" s="86" t="s">
        <v>326</v>
      </c>
      <c r="C227" s="86">
        <v>3</v>
      </c>
      <c r="D227" s="121">
        <v>0.0020212267417324993</v>
      </c>
      <c r="E227" s="121">
        <v>1.363476284067918</v>
      </c>
      <c r="F227" s="86" t="s">
        <v>2823</v>
      </c>
      <c r="G227" s="86" t="b">
        <v>0</v>
      </c>
      <c r="H227" s="86" t="b">
        <v>0</v>
      </c>
      <c r="I227" s="86" t="b">
        <v>0</v>
      </c>
      <c r="J227" s="86" t="b">
        <v>0</v>
      </c>
      <c r="K227" s="86" t="b">
        <v>0</v>
      </c>
      <c r="L227" s="86" t="b">
        <v>0</v>
      </c>
    </row>
    <row r="228" spans="1:12" ht="15">
      <c r="A228" s="86" t="s">
        <v>326</v>
      </c>
      <c r="B228" s="86" t="s">
        <v>2660</v>
      </c>
      <c r="C228" s="86">
        <v>3</v>
      </c>
      <c r="D228" s="121">
        <v>0.0020212267417324993</v>
      </c>
      <c r="E228" s="121">
        <v>2.8731267636145</v>
      </c>
      <c r="F228" s="86" t="s">
        <v>2823</v>
      </c>
      <c r="G228" s="86" t="b">
        <v>0</v>
      </c>
      <c r="H228" s="86" t="b">
        <v>0</v>
      </c>
      <c r="I228" s="86" t="b">
        <v>0</v>
      </c>
      <c r="J228" s="86" t="b">
        <v>0</v>
      </c>
      <c r="K228" s="86" t="b">
        <v>0</v>
      </c>
      <c r="L228" s="86" t="b">
        <v>0</v>
      </c>
    </row>
    <row r="229" spans="1:12" ht="15">
      <c r="A229" s="86" t="s">
        <v>2661</v>
      </c>
      <c r="B229" s="86" t="s">
        <v>2662</v>
      </c>
      <c r="C229" s="86">
        <v>3</v>
      </c>
      <c r="D229" s="121">
        <v>0.0020212267417324993</v>
      </c>
      <c r="E229" s="121">
        <v>2.8731267636145</v>
      </c>
      <c r="F229" s="86" t="s">
        <v>2823</v>
      </c>
      <c r="G229" s="86" t="b">
        <v>0</v>
      </c>
      <c r="H229" s="86" t="b">
        <v>0</v>
      </c>
      <c r="I229" s="86" t="b">
        <v>0</v>
      </c>
      <c r="J229" s="86" t="b">
        <v>0</v>
      </c>
      <c r="K229" s="86" t="b">
        <v>0</v>
      </c>
      <c r="L229" s="86" t="b">
        <v>0</v>
      </c>
    </row>
    <row r="230" spans="1:12" ht="15">
      <c r="A230" s="86" t="s">
        <v>2662</v>
      </c>
      <c r="B230" s="86" t="s">
        <v>2663</v>
      </c>
      <c r="C230" s="86">
        <v>3</v>
      </c>
      <c r="D230" s="121">
        <v>0.0020212267417324993</v>
      </c>
      <c r="E230" s="121">
        <v>2.8731267636145</v>
      </c>
      <c r="F230" s="86" t="s">
        <v>2823</v>
      </c>
      <c r="G230" s="86" t="b">
        <v>0</v>
      </c>
      <c r="H230" s="86" t="b">
        <v>0</v>
      </c>
      <c r="I230" s="86" t="b">
        <v>0</v>
      </c>
      <c r="J230" s="86" t="b">
        <v>0</v>
      </c>
      <c r="K230" s="86" t="b">
        <v>0</v>
      </c>
      <c r="L230" s="86" t="b">
        <v>0</v>
      </c>
    </row>
    <row r="231" spans="1:12" ht="15">
      <c r="A231" s="86" t="s">
        <v>2663</v>
      </c>
      <c r="B231" s="86" t="s">
        <v>2516</v>
      </c>
      <c r="C231" s="86">
        <v>3</v>
      </c>
      <c r="D231" s="121">
        <v>0.0020212267417324993</v>
      </c>
      <c r="E231" s="121">
        <v>2.505149978319906</v>
      </c>
      <c r="F231" s="86" t="s">
        <v>2823</v>
      </c>
      <c r="G231" s="86" t="b">
        <v>0</v>
      </c>
      <c r="H231" s="86" t="b">
        <v>0</v>
      </c>
      <c r="I231" s="86" t="b">
        <v>0</v>
      </c>
      <c r="J231" s="86" t="b">
        <v>0</v>
      </c>
      <c r="K231" s="86" t="b">
        <v>0</v>
      </c>
      <c r="L231" s="86" t="b">
        <v>0</v>
      </c>
    </row>
    <row r="232" spans="1:12" ht="15">
      <c r="A232" s="86" t="s">
        <v>2516</v>
      </c>
      <c r="B232" s="86" t="s">
        <v>2664</v>
      </c>
      <c r="C232" s="86">
        <v>3</v>
      </c>
      <c r="D232" s="121">
        <v>0.0020212267417324993</v>
      </c>
      <c r="E232" s="121">
        <v>2.505149978319906</v>
      </c>
      <c r="F232" s="86" t="s">
        <v>2823</v>
      </c>
      <c r="G232" s="86" t="b">
        <v>0</v>
      </c>
      <c r="H232" s="86" t="b">
        <v>0</v>
      </c>
      <c r="I232" s="86" t="b">
        <v>0</v>
      </c>
      <c r="J232" s="86" t="b">
        <v>0</v>
      </c>
      <c r="K232" s="86" t="b">
        <v>0</v>
      </c>
      <c r="L232" s="86" t="b">
        <v>0</v>
      </c>
    </row>
    <row r="233" spans="1:12" ht="15">
      <c r="A233" s="86" t="s">
        <v>2664</v>
      </c>
      <c r="B233" s="86" t="s">
        <v>2494</v>
      </c>
      <c r="C233" s="86">
        <v>3</v>
      </c>
      <c r="D233" s="121">
        <v>0.0020212267417324993</v>
      </c>
      <c r="E233" s="121">
        <v>2.3502480183341627</v>
      </c>
      <c r="F233" s="86" t="s">
        <v>2823</v>
      </c>
      <c r="G233" s="86" t="b">
        <v>0</v>
      </c>
      <c r="H233" s="86" t="b">
        <v>0</v>
      </c>
      <c r="I233" s="86" t="b">
        <v>0</v>
      </c>
      <c r="J233" s="86" t="b">
        <v>0</v>
      </c>
      <c r="K233" s="86" t="b">
        <v>0</v>
      </c>
      <c r="L233" s="86" t="b">
        <v>0</v>
      </c>
    </row>
    <row r="234" spans="1:12" ht="15">
      <c r="A234" s="86" t="s">
        <v>2494</v>
      </c>
      <c r="B234" s="86" t="s">
        <v>2665</v>
      </c>
      <c r="C234" s="86">
        <v>3</v>
      </c>
      <c r="D234" s="121">
        <v>0.0020212267417324993</v>
      </c>
      <c r="E234" s="121">
        <v>2.3502480183341627</v>
      </c>
      <c r="F234" s="86" t="s">
        <v>2823</v>
      </c>
      <c r="G234" s="86" t="b">
        <v>0</v>
      </c>
      <c r="H234" s="86" t="b">
        <v>0</v>
      </c>
      <c r="I234" s="86" t="b">
        <v>0</v>
      </c>
      <c r="J234" s="86" t="b">
        <v>0</v>
      </c>
      <c r="K234" s="86" t="b">
        <v>0</v>
      </c>
      <c r="L234" s="86" t="b">
        <v>0</v>
      </c>
    </row>
    <row r="235" spans="1:12" ht="15">
      <c r="A235" s="86" t="s">
        <v>2665</v>
      </c>
      <c r="B235" s="86" t="s">
        <v>2666</v>
      </c>
      <c r="C235" s="86">
        <v>3</v>
      </c>
      <c r="D235" s="121">
        <v>0.0020212267417324993</v>
      </c>
      <c r="E235" s="121">
        <v>2.8731267636145</v>
      </c>
      <c r="F235" s="86" t="s">
        <v>2823</v>
      </c>
      <c r="G235" s="86" t="b">
        <v>0</v>
      </c>
      <c r="H235" s="86" t="b">
        <v>0</v>
      </c>
      <c r="I235" s="86" t="b">
        <v>0</v>
      </c>
      <c r="J235" s="86" t="b">
        <v>0</v>
      </c>
      <c r="K235" s="86" t="b">
        <v>0</v>
      </c>
      <c r="L235" s="86" t="b">
        <v>0</v>
      </c>
    </row>
    <row r="236" spans="1:12" ht="15">
      <c r="A236" s="86" t="s">
        <v>2666</v>
      </c>
      <c r="B236" s="86" t="s">
        <v>2540</v>
      </c>
      <c r="C236" s="86">
        <v>3</v>
      </c>
      <c r="D236" s="121">
        <v>0.0020212267417324993</v>
      </c>
      <c r="E236" s="121">
        <v>2.5720967679505193</v>
      </c>
      <c r="F236" s="86" t="s">
        <v>2823</v>
      </c>
      <c r="G236" s="86" t="b">
        <v>0</v>
      </c>
      <c r="H236" s="86" t="b">
        <v>0</v>
      </c>
      <c r="I236" s="86" t="b">
        <v>0</v>
      </c>
      <c r="J236" s="86" t="b">
        <v>1</v>
      </c>
      <c r="K236" s="86" t="b">
        <v>0</v>
      </c>
      <c r="L236" s="86" t="b">
        <v>0</v>
      </c>
    </row>
    <row r="237" spans="1:12" ht="15">
      <c r="A237" s="86" t="s">
        <v>2540</v>
      </c>
      <c r="B237" s="86" t="s">
        <v>2667</v>
      </c>
      <c r="C237" s="86">
        <v>3</v>
      </c>
      <c r="D237" s="121">
        <v>0.0020212267417324993</v>
      </c>
      <c r="E237" s="121">
        <v>2.5720967679505193</v>
      </c>
      <c r="F237" s="86" t="s">
        <v>2823</v>
      </c>
      <c r="G237" s="86" t="b">
        <v>1</v>
      </c>
      <c r="H237" s="86" t="b">
        <v>0</v>
      </c>
      <c r="I237" s="86" t="b">
        <v>0</v>
      </c>
      <c r="J237" s="86" t="b">
        <v>0</v>
      </c>
      <c r="K237" s="86" t="b">
        <v>0</v>
      </c>
      <c r="L237" s="86" t="b">
        <v>0</v>
      </c>
    </row>
    <row r="238" spans="1:12" ht="15">
      <c r="A238" s="86" t="s">
        <v>2667</v>
      </c>
      <c r="B238" s="86" t="s">
        <v>2553</v>
      </c>
      <c r="C238" s="86">
        <v>3</v>
      </c>
      <c r="D238" s="121">
        <v>0.0020212267417324993</v>
      </c>
      <c r="E238" s="121">
        <v>2.651278013998144</v>
      </c>
      <c r="F238" s="86" t="s">
        <v>2823</v>
      </c>
      <c r="G238" s="86" t="b">
        <v>0</v>
      </c>
      <c r="H238" s="86" t="b">
        <v>0</v>
      </c>
      <c r="I238" s="86" t="b">
        <v>0</v>
      </c>
      <c r="J238" s="86" t="b">
        <v>0</v>
      </c>
      <c r="K238" s="86" t="b">
        <v>0</v>
      </c>
      <c r="L238" s="86" t="b">
        <v>0</v>
      </c>
    </row>
    <row r="239" spans="1:12" ht="15">
      <c r="A239" s="86" t="s">
        <v>2553</v>
      </c>
      <c r="B239" s="86" t="s">
        <v>2070</v>
      </c>
      <c r="C239" s="86">
        <v>3</v>
      </c>
      <c r="D239" s="121">
        <v>0.0020212267417324993</v>
      </c>
      <c r="E239" s="121">
        <v>1.1327640741202565</v>
      </c>
      <c r="F239" s="86" t="s">
        <v>2823</v>
      </c>
      <c r="G239" s="86" t="b">
        <v>0</v>
      </c>
      <c r="H239" s="86" t="b">
        <v>0</v>
      </c>
      <c r="I239" s="86" t="b">
        <v>0</v>
      </c>
      <c r="J239" s="86" t="b">
        <v>0</v>
      </c>
      <c r="K239" s="86" t="b">
        <v>0</v>
      </c>
      <c r="L239" s="86" t="b">
        <v>0</v>
      </c>
    </row>
    <row r="240" spans="1:12" ht="15">
      <c r="A240" s="86" t="s">
        <v>2070</v>
      </c>
      <c r="B240" s="86" t="s">
        <v>2049</v>
      </c>
      <c r="C240" s="86">
        <v>3</v>
      </c>
      <c r="D240" s="121">
        <v>0.0020212267417324993</v>
      </c>
      <c r="E240" s="121">
        <v>-0.13712606650126738</v>
      </c>
      <c r="F240" s="86" t="s">
        <v>2823</v>
      </c>
      <c r="G240" s="86" t="b">
        <v>0</v>
      </c>
      <c r="H240" s="86" t="b">
        <v>0</v>
      </c>
      <c r="I240" s="86" t="b">
        <v>0</v>
      </c>
      <c r="J240" s="86" t="b">
        <v>0</v>
      </c>
      <c r="K240" s="86" t="b">
        <v>0</v>
      </c>
      <c r="L240" s="86" t="b">
        <v>0</v>
      </c>
    </row>
    <row r="241" spans="1:12" ht="15">
      <c r="A241" s="86" t="s">
        <v>2049</v>
      </c>
      <c r="B241" s="86" t="s">
        <v>2668</v>
      </c>
      <c r="C241" s="86">
        <v>3</v>
      </c>
      <c r="D241" s="121">
        <v>0.0020212267417324993</v>
      </c>
      <c r="E241" s="121">
        <v>1.3416478465722452</v>
      </c>
      <c r="F241" s="86" t="s">
        <v>2823</v>
      </c>
      <c r="G241" s="86" t="b">
        <v>0</v>
      </c>
      <c r="H241" s="86" t="b">
        <v>0</v>
      </c>
      <c r="I241" s="86" t="b">
        <v>0</v>
      </c>
      <c r="J241" s="86" t="b">
        <v>0</v>
      </c>
      <c r="K241" s="86" t="b">
        <v>0</v>
      </c>
      <c r="L241" s="86" t="b">
        <v>0</v>
      </c>
    </row>
    <row r="242" spans="1:12" ht="15">
      <c r="A242" s="86" t="s">
        <v>2668</v>
      </c>
      <c r="B242" s="86" t="s">
        <v>2669</v>
      </c>
      <c r="C242" s="86">
        <v>3</v>
      </c>
      <c r="D242" s="121">
        <v>0.0020212267417324993</v>
      </c>
      <c r="E242" s="121">
        <v>2.8731267636145</v>
      </c>
      <c r="F242" s="86" t="s">
        <v>2823</v>
      </c>
      <c r="G242" s="86" t="b">
        <v>0</v>
      </c>
      <c r="H242" s="86" t="b">
        <v>0</v>
      </c>
      <c r="I242" s="86" t="b">
        <v>0</v>
      </c>
      <c r="J242" s="86" t="b">
        <v>0</v>
      </c>
      <c r="K242" s="86" t="b">
        <v>0</v>
      </c>
      <c r="L242" s="86" t="b">
        <v>0</v>
      </c>
    </row>
    <row r="243" spans="1:12" ht="15">
      <c r="A243" s="86" t="s">
        <v>2669</v>
      </c>
      <c r="B243" s="86" t="s">
        <v>2552</v>
      </c>
      <c r="C243" s="86">
        <v>3</v>
      </c>
      <c r="D243" s="121">
        <v>0.0020212267417324993</v>
      </c>
      <c r="E243" s="121">
        <v>2.651278013998144</v>
      </c>
      <c r="F243" s="86" t="s">
        <v>2823</v>
      </c>
      <c r="G243" s="86" t="b">
        <v>0</v>
      </c>
      <c r="H243" s="86" t="b">
        <v>0</v>
      </c>
      <c r="I243" s="86" t="b">
        <v>0</v>
      </c>
      <c r="J243" s="86" t="b">
        <v>0</v>
      </c>
      <c r="K243" s="86" t="b">
        <v>0</v>
      </c>
      <c r="L243" s="86" t="b">
        <v>0</v>
      </c>
    </row>
    <row r="244" spans="1:12" ht="15">
      <c r="A244" s="86" t="s">
        <v>2552</v>
      </c>
      <c r="B244" s="86" t="s">
        <v>2670</v>
      </c>
      <c r="C244" s="86">
        <v>3</v>
      </c>
      <c r="D244" s="121">
        <v>0.0020212267417324993</v>
      </c>
      <c r="E244" s="121">
        <v>2.651278013998144</v>
      </c>
      <c r="F244" s="86" t="s">
        <v>2823</v>
      </c>
      <c r="G244" s="86" t="b">
        <v>0</v>
      </c>
      <c r="H244" s="86" t="b">
        <v>0</v>
      </c>
      <c r="I244" s="86" t="b">
        <v>0</v>
      </c>
      <c r="J244" s="86" t="b">
        <v>0</v>
      </c>
      <c r="K244" s="86" t="b">
        <v>0</v>
      </c>
      <c r="L244" s="86" t="b">
        <v>0</v>
      </c>
    </row>
    <row r="245" spans="1:12" ht="15">
      <c r="A245" s="86" t="s">
        <v>2670</v>
      </c>
      <c r="B245" s="86" t="s">
        <v>2671</v>
      </c>
      <c r="C245" s="86">
        <v>3</v>
      </c>
      <c r="D245" s="121">
        <v>0.0020212267417324993</v>
      </c>
      <c r="E245" s="121">
        <v>2.8731267636145</v>
      </c>
      <c r="F245" s="86" t="s">
        <v>2823</v>
      </c>
      <c r="G245" s="86" t="b">
        <v>0</v>
      </c>
      <c r="H245" s="86" t="b">
        <v>0</v>
      </c>
      <c r="I245" s="86" t="b">
        <v>0</v>
      </c>
      <c r="J245" s="86" t="b">
        <v>0</v>
      </c>
      <c r="K245" s="86" t="b">
        <v>0</v>
      </c>
      <c r="L245" s="86" t="b">
        <v>0</v>
      </c>
    </row>
    <row r="246" spans="1:12" ht="15">
      <c r="A246" s="86" t="s">
        <v>2671</v>
      </c>
      <c r="B246" s="86" t="s">
        <v>2672</v>
      </c>
      <c r="C246" s="86">
        <v>3</v>
      </c>
      <c r="D246" s="121">
        <v>0.0020212267417324993</v>
      </c>
      <c r="E246" s="121">
        <v>2.8731267636145</v>
      </c>
      <c r="F246" s="86" t="s">
        <v>2823</v>
      </c>
      <c r="G246" s="86" t="b">
        <v>0</v>
      </c>
      <c r="H246" s="86" t="b">
        <v>0</v>
      </c>
      <c r="I246" s="86" t="b">
        <v>0</v>
      </c>
      <c r="J246" s="86" t="b">
        <v>0</v>
      </c>
      <c r="K246" s="86" t="b">
        <v>0</v>
      </c>
      <c r="L246" s="86" t="b">
        <v>0</v>
      </c>
    </row>
    <row r="247" spans="1:12" ht="15">
      <c r="A247" s="86" t="s">
        <v>2672</v>
      </c>
      <c r="B247" s="86" t="s">
        <v>2673</v>
      </c>
      <c r="C247" s="86">
        <v>3</v>
      </c>
      <c r="D247" s="121">
        <v>0.0020212267417324993</v>
      </c>
      <c r="E247" s="121">
        <v>2.8731267636145</v>
      </c>
      <c r="F247" s="86" t="s">
        <v>2823</v>
      </c>
      <c r="G247" s="86" t="b">
        <v>0</v>
      </c>
      <c r="H247" s="86" t="b">
        <v>0</v>
      </c>
      <c r="I247" s="86" t="b">
        <v>0</v>
      </c>
      <c r="J247" s="86" t="b">
        <v>0</v>
      </c>
      <c r="K247" s="86" t="b">
        <v>0</v>
      </c>
      <c r="L247" s="86" t="b">
        <v>0</v>
      </c>
    </row>
    <row r="248" spans="1:12" ht="15">
      <c r="A248" s="86" t="s">
        <v>2673</v>
      </c>
      <c r="B248" s="86" t="s">
        <v>2674</v>
      </c>
      <c r="C248" s="86">
        <v>3</v>
      </c>
      <c r="D248" s="121">
        <v>0.0020212267417324993</v>
      </c>
      <c r="E248" s="121">
        <v>2.8731267636145</v>
      </c>
      <c r="F248" s="86" t="s">
        <v>2823</v>
      </c>
      <c r="G248" s="86" t="b">
        <v>0</v>
      </c>
      <c r="H248" s="86" t="b">
        <v>0</v>
      </c>
      <c r="I248" s="86" t="b">
        <v>0</v>
      </c>
      <c r="J248" s="86" t="b">
        <v>0</v>
      </c>
      <c r="K248" s="86" t="b">
        <v>0</v>
      </c>
      <c r="L248" s="86" t="b">
        <v>0</v>
      </c>
    </row>
    <row r="249" spans="1:12" ht="15">
      <c r="A249" s="86" t="s">
        <v>2674</v>
      </c>
      <c r="B249" s="86" t="s">
        <v>2675</v>
      </c>
      <c r="C249" s="86">
        <v>3</v>
      </c>
      <c r="D249" s="121">
        <v>0.0020212267417324993</v>
      </c>
      <c r="E249" s="121">
        <v>2.8731267636145</v>
      </c>
      <c r="F249" s="86" t="s">
        <v>2823</v>
      </c>
      <c r="G249" s="86" t="b">
        <v>0</v>
      </c>
      <c r="H249" s="86" t="b">
        <v>0</v>
      </c>
      <c r="I249" s="86" t="b">
        <v>0</v>
      </c>
      <c r="J249" s="86" t="b">
        <v>0</v>
      </c>
      <c r="K249" s="86" t="b">
        <v>0</v>
      </c>
      <c r="L249" s="86" t="b">
        <v>0</v>
      </c>
    </row>
    <row r="250" spans="1:12" ht="15">
      <c r="A250" s="86" t="s">
        <v>2675</v>
      </c>
      <c r="B250" s="86" t="s">
        <v>2585</v>
      </c>
      <c r="C250" s="86">
        <v>3</v>
      </c>
      <c r="D250" s="121">
        <v>0.0020212267417324993</v>
      </c>
      <c r="E250" s="121">
        <v>2.7481880270062002</v>
      </c>
      <c r="F250" s="86" t="s">
        <v>2823</v>
      </c>
      <c r="G250" s="86" t="b">
        <v>0</v>
      </c>
      <c r="H250" s="86" t="b">
        <v>0</v>
      </c>
      <c r="I250" s="86" t="b">
        <v>0</v>
      </c>
      <c r="J250" s="86" t="b">
        <v>0</v>
      </c>
      <c r="K250" s="86" t="b">
        <v>0</v>
      </c>
      <c r="L250" s="86" t="b">
        <v>0</v>
      </c>
    </row>
    <row r="251" spans="1:12" ht="15">
      <c r="A251" s="86" t="s">
        <v>2549</v>
      </c>
      <c r="B251" s="86" t="s">
        <v>2676</v>
      </c>
      <c r="C251" s="86">
        <v>3</v>
      </c>
      <c r="D251" s="121">
        <v>0.0020212267417324993</v>
      </c>
      <c r="E251" s="121">
        <v>2.651278013998144</v>
      </c>
      <c r="F251" s="86" t="s">
        <v>2823</v>
      </c>
      <c r="G251" s="86" t="b">
        <v>0</v>
      </c>
      <c r="H251" s="86" t="b">
        <v>0</v>
      </c>
      <c r="I251" s="86" t="b">
        <v>0</v>
      </c>
      <c r="J251" s="86" t="b">
        <v>0</v>
      </c>
      <c r="K251" s="86" t="b">
        <v>0</v>
      </c>
      <c r="L251" s="86" t="b">
        <v>0</v>
      </c>
    </row>
    <row r="252" spans="1:12" ht="15">
      <c r="A252" s="86" t="s">
        <v>2677</v>
      </c>
      <c r="B252" s="86" t="s">
        <v>2542</v>
      </c>
      <c r="C252" s="86">
        <v>2</v>
      </c>
      <c r="D252" s="121">
        <v>0.0014969677364710843</v>
      </c>
      <c r="E252" s="121">
        <v>2.651278013998144</v>
      </c>
      <c r="F252" s="86" t="s">
        <v>2823</v>
      </c>
      <c r="G252" s="86" t="b">
        <v>1</v>
      </c>
      <c r="H252" s="86" t="b">
        <v>0</v>
      </c>
      <c r="I252" s="86" t="b">
        <v>0</v>
      </c>
      <c r="J252" s="86" t="b">
        <v>0</v>
      </c>
      <c r="K252" s="86" t="b">
        <v>0</v>
      </c>
      <c r="L252" s="86" t="b">
        <v>0</v>
      </c>
    </row>
    <row r="253" spans="1:12" ht="15">
      <c r="A253" s="86" t="s">
        <v>2542</v>
      </c>
      <c r="B253" s="86" t="s">
        <v>2678</v>
      </c>
      <c r="C253" s="86">
        <v>2</v>
      </c>
      <c r="D253" s="121">
        <v>0.0014969677364710843</v>
      </c>
      <c r="E253" s="121">
        <v>2.651278013998144</v>
      </c>
      <c r="F253" s="86" t="s">
        <v>2823</v>
      </c>
      <c r="G253" s="86" t="b">
        <v>0</v>
      </c>
      <c r="H253" s="86" t="b">
        <v>0</v>
      </c>
      <c r="I253" s="86" t="b">
        <v>0</v>
      </c>
      <c r="J253" s="86" t="b">
        <v>0</v>
      </c>
      <c r="K253" s="86" t="b">
        <v>0</v>
      </c>
      <c r="L253" s="86" t="b">
        <v>0</v>
      </c>
    </row>
    <row r="254" spans="1:12" ht="15">
      <c r="A254" s="86" t="s">
        <v>2678</v>
      </c>
      <c r="B254" s="86" t="s">
        <v>2679</v>
      </c>
      <c r="C254" s="86">
        <v>2</v>
      </c>
      <c r="D254" s="121">
        <v>0.0014969677364710843</v>
      </c>
      <c r="E254" s="121">
        <v>3.0492180226701815</v>
      </c>
      <c r="F254" s="86" t="s">
        <v>2823</v>
      </c>
      <c r="G254" s="86" t="b">
        <v>0</v>
      </c>
      <c r="H254" s="86" t="b">
        <v>0</v>
      </c>
      <c r="I254" s="86" t="b">
        <v>0</v>
      </c>
      <c r="J254" s="86" t="b">
        <v>0</v>
      </c>
      <c r="K254" s="86" t="b">
        <v>0</v>
      </c>
      <c r="L254" s="86" t="b">
        <v>0</v>
      </c>
    </row>
    <row r="255" spans="1:12" ht="15">
      <c r="A255" s="86" t="s">
        <v>2679</v>
      </c>
      <c r="B255" s="86" t="s">
        <v>2680</v>
      </c>
      <c r="C255" s="86">
        <v>2</v>
      </c>
      <c r="D255" s="121">
        <v>0.0014969677364710843</v>
      </c>
      <c r="E255" s="121">
        <v>3.0492180226701815</v>
      </c>
      <c r="F255" s="86" t="s">
        <v>2823</v>
      </c>
      <c r="G255" s="86" t="b">
        <v>0</v>
      </c>
      <c r="H255" s="86" t="b">
        <v>0</v>
      </c>
      <c r="I255" s="86" t="b">
        <v>0</v>
      </c>
      <c r="J255" s="86" t="b">
        <v>0</v>
      </c>
      <c r="K255" s="86" t="b">
        <v>0</v>
      </c>
      <c r="L255" s="86" t="b">
        <v>0</v>
      </c>
    </row>
    <row r="256" spans="1:12" ht="15">
      <c r="A256" s="86" t="s">
        <v>2680</v>
      </c>
      <c r="B256" s="86" t="s">
        <v>2555</v>
      </c>
      <c r="C256" s="86">
        <v>2</v>
      </c>
      <c r="D256" s="121">
        <v>0.0014969677364710843</v>
      </c>
      <c r="E256" s="121">
        <v>3.0492180226701815</v>
      </c>
      <c r="F256" s="86" t="s">
        <v>2823</v>
      </c>
      <c r="G256" s="86" t="b">
        <v>0</v>
      </c>
      <c r="H256" s="86" t="b">
        <v>0</v>
      </c>
      <c r="I256" s="86" t="b">
        <v>0</v>
      </c>
      <c r="J256" s="86" t="b">
        <v>0</v>
      </c>
      <c r="K256" s="86" t="b">
        <v>0</v>
      </c>
      <c r="L256" s="86" t="b">
        <v>0</v>
      </c>
    </row>
    <row r="257" spans="1:12" ht="15">
      <c r="A257" s="86" t="s">
        <v>2555</v>
      </c>
      <c r="B257" s="86" t="s">
        <v>2681</v>
      </c>
      <c r="C257" s="86">
        <v>2</v>
      </c>
      <c r="D257" s="121">
        <v>0.0014969677364710843</v>
      </c>
      <c r="E257" s="121">
        <v>2.7481880270062002</v>
      </c>
      <c r="F257" s="86" t="s">
        <v>2823</v>
      </c>
      <c r="G257" s="86" t="b">
        <v>0</v>
      </c>
      <c r="H257" s="86" t="b">
        <v>0</v>
      </c>
      <c r="I257" s="86" t="b">
        <v>0</v>
      </c>
      <c r="J257" s="86" t="b">
        <v>0</v>
      </c>
      <c r="K257" s="86" t="b">
        <v>0</v>
      </c>
      <c r="L257" s="86" t="b">
        <v>0</v>
      </c>
    </row>
    <row r="258" spans="1:12" ht="15">
      <c r="A258" s="86" t="s">
        <v>2681</v>
      </c>
      <c r="B258" s="86" t="s">
        <v>2682</v>
      </c>
      <c r="C258" s="86">
        <v>2</v>
      </c>
      <c r="D258" s="121">
        <v>0.0014969677364710843</v>
      </c>
      <c r="E258" s="121">
        <v>3.0492180226701815</v>
      </c>
      <c r="F258" s="86" t="s">
        <v>2823</v>
      </c>
      <c r="G258" s="86" t="b">
        <v>0</v>
      </c>
      <c r="H258" s="86" t="b">
        <v>0</v>
      </c>
      <c r="I258" s="86" t="b">
        <v>0</v>
      </c>
      <c r="J258" s="86" t="b">
        <v>0</v>
      </c>
      <c r="K258" s="86" t="b">
        <v>0</v>
      </c>
      <c r="L258" s="86" t="b">
        <v>0</v>
      </c>
    </row>
    <row r="259" spans="1:12" ht="15">
      <c r="A259" s="86" t="s">
        <v>2682</v>
      </c>
      <c r="B259" s="86" t="s">
        <v>2683</v>
      </c>
      <c r="C259" s="86">
        <v>2</v>
      </c>
      <c r="D259" s="121">
        <v>0.0014969677364710843</v>
      </c>
      <c r="E259" s="121">
        <v>3.0492180226701815</v>
      </c>
      <c r="F259" s="86" t="s">
        <v>2823</v>
      </c>
      <c r="G259" s="86" t="b">
        <v>0</v>
      </c>
      <c r="H259" s="86" t="b">
        <v>0</v>
      </c>
      <c r="I259" s="86" t="b">
        <v>0</v>
      </c>
      <c r="J259" s="86" t="b">
        <v>0</v>
      </c>
      <c r="K259" s="86" t="b">
        <v>0</v>
      </c>
      <c r="L259" s="86" t="b">
        <v>0</v>
      </c>
    </row>
    <row r="260" spans="1:12" ht="15">
      <c r="A260" s="86" t="s">
        <v>2683</v>
      </c>
      <c r="B260" s="86" t="s">
        <v>2556</v>
      </c>
      <c r="C260" s="86">
        <v>2</v>
      </c>
      <c r="D260" s="121">
        <v>0.0014969677364710843</v>
      </c>
      <c r="E260" s="121">
        <v>2.7481880270062002</v>
      </c>
      <c r="F260" s="86" t="s">
        <v>2823</v>
      </c>
      <c r="G260" s="86" t="b">
        <v>0</v>
      </c>
      <c r="H260" s="86" t="b">
        <v>0</v>
      </c>
      <c r="I260" s="86" t="b">
        <v>0</v>
      </c>
      <c r="J260" s="86" t="b">
        <v>0</v>
      </c>
      <c r="K260" s="86" t="b">
        <v>0</v>
      </c>
      <c r="L260" s="86" t="b">
        <v>0</v>
      </c>
    </row>
    <row r="261" spans="1:12" ht="15">
      <c r="A261" s="86" t="s">
        <v>2556</v>
      </c>
      <c r="B261" s="86" t="s">
        <v>2543</v>
      </c>
      <c r="C261" s="86">
        <v>2</v>
      </c>
      <c r="D261" s="121">
        <v>0.0014969677364710843</v>
      </c>
      <c r="E261" s="121">
        <v>2.3502480183341627</v>
      </c>
      <c r="F261" s="86" t="s">
        <v>2823</v>
      </c>
      <c r="G261" s="86" t="b">
        <v>0</v>
      </c>
      <c r="H261" s="86" t="b">
        <v>0</v>
      </c>
      <c r="I261" s="86" t="b">
        <v>0</v>
      </c>
      <c r="J261" s="86" t="b">
        <v>0</v>
      </c>
      <c r="K261" s="86" t="b">
        <v>0</v>
      </c>
      <c r="L261" s="86" t="b">
        <v>0</v>
      </c>
    </row>
    <row r="262" spans="1:12" ht="15">
      <c r="A262" s="86" t="s">
        <v>2543</v>
      </c>
      <c r="B262" s="86" t="s">
        <v>2684</v>
      </c>
      <c r="C262" s="86">
        <v>2</v>
      </c>
      <c r="D262" s="121">
        <v>0.0014969677364710843</v>
      </c>
      <c r="E262" s="121">
        <v>2.651278013998144</v>
      </c>
      <c r="F262" s="86" t="s">
        <v>2823</v>
      </c>
      <c r="G262" s="86" t="b">
        <v>0</v>
      </c>
      <c r="H262" s="86" t="b">
        <v>0</v>
      </c>
      <c r="I262" s="86" t="b">
        <v>0</v>
      </c>
      <c r="J262" s="86" t="b">
        <v>1</v>
      </c>
      <c r="K262" s="86" t="b">
        <v>0</v>
      </c>
      <c r="L262" s="86" t="b">
        <v>0</v>
      </c>
    </row>
    <row r="263" spans="1:12" ht="15">
      <c r="A263" s="86" t="s">
        <v>2684</v>
      </c>
      <c r="B263" s="86" t="s">
        <v>2685</v>
      </c>
      <c r="C263" s="86">
        <v>2</v>
      </c>
      <c r="D263" s="121">
        <v>0.0014969677364710843</v>
      </c>
      <c r="E263" s="121">
        <v>3.0492180226701815</v>
      </c>
      <c r="F263" s="86" t="s">
        <v>2823</v>
      </c>
      <c r="G263" s="86" t="b">
        <v>1</v>
      </c>
      <c r="H263" s="86" t="b">
        <v>0</v>
      </c>
      <c r="I263" s="86" t="b">
        <v>0</v>
      </c>
      <c r="J263" s="86" t="b">
        <v>1</v>
      </c>
      <c r="K263" s="86" t="b">
        <v>0</v>
      </c>
      <c r="L263" s="86" t="b">
        <v>0</v>
      </c>
    </row>
    <row r="264" spans="1:12" ht="15">
      <c r="A264" s="86" t="s">
        <v>2685</v>
      </c>
      <c r="B264" s="86" t="s">
        <v>2686</v>
      </c>
      <c r="C264" s="86">
        <v>2</v>
      </c>
      <c r="D264" s="121">
        <v>0.0014969677364710843</v>
      </c>
      <c r="E264" s="121">
        <v>3.0492180226701815</v>
      </c>
      <c r="F264" s="86" t="s">
        <v>2823</v>
      </c>
      <c r="G264" s="86" t="b">
        <v>1</v>
      </c>
      <c r="H264" s="86" t="b">
        <v>0</v>
      </c>
      <c r="I264" s="86" t="b">
        <v>0</v>
      </c>
      <c r="J264" s="86" t="b">
        <v>0</v>
      </c>
      <c r="K264" s="86" t="b">
        <v>0</v>
      </c>
      <c r="L264" s="86" t="b">
        <v>0</v>
      </c>
    </row>
    <row r="265" spans="1:12" ht="15">
      <c r="A265" s="86" t="s">
        <v>2686</v>
      </c>
      <c r="B265" s="86" t="s">
        <v>2586</v>
      </c>
      <c r="C265" s="86">
        <v>2</v>
      </c>
      <c r="D265" s="121">
        <v>0.0014969677364710843</v>
      </c>
      <c r="E265" s="121">
        <v>2.8731267636145</v>
      </c>
      <c r="F265" s="86" t="s">
        <v>2823</v>
      </c>
      <c r="G265" s="86" t="b">
        <v>0</v>
      </c>
      <c r="H265" s="86" t="b">
        <v>0</v>
      </c>
      <c r="I265" s="86" t="b">
        <v>0</v>
      </c>
      <c r="J265" s="86" t="b">
        <v>0</v>
      </c>
      <c r="K265" s="86" t="b">
        <v>0</v>
      </c>
      <c r="L265" s="86" t="b">
        <v>0</v>
      </c>
    </row>
    <row r="266" spans="1:12" ht="15">
      <c r="A266" s="86" t="s">
        <v>2586</v>
      </c>
      <c r="B266" s="86" t="s">
        <v>2687</v>
      </c>
      <c r="C266" s="86">
        <v>2</v>
      </c>
      <c r="D266" s="121">
        <v>0.0014969677364710843</v>
      </c>
      <c r="E266" s="121">
        <v>2.8731267636145</v>
      </c>
      <c r="F266" s="86" t="s">
        <v>2823</v>
      </c>
      <c r="G266" s="86" t="b">
        <v>0</v>
      </c>
      <c r="H266" s="86" t="b">
        <v>0</v>
      </c>
      <c r="I266" s="86" t="b">
        <v>0</v>
      </c>
      <c r="J266" s="86" t="b">
        <v>0</v>
      </c>
      <c r="K266" s="86" t="b">
        <v>0</v>
      </c>
      <c r="L266" s="86" t="b">
        <v>0</v>
      </c>
    </row>
    <row r="267" spans="1:12" ht="15">
      <c r="A267" s="86" t="s">
        <v>2687</v>
      </c>
      <c r="B267" s="86" t="s">
        <v>2070</v>
      </c>
      <c r="C267" s="86">
        <v>2</v>
      </c>
      <c r="D267" s="121">
        <v>0.0014969677364710843</v>
      </c>
      <c r="E267" s="121">
        <v>1.3546128237366128</v>
      </c>
      <c r="F267" s="86" t="s">
        <v>2823</v>
      </c>
      <c r="G267" s="86" t="b">
        <v>0</v>
      </c>
      <c r="H267" s="86" t="b">
        <v>0</v>
      </c>
      <c r="I267" s="86" t="b">
        <v>0</v>
      </c>
      <c r="J267" s="86" t="b">
        <v>0</v>
      </c>
      <c r="K267" s="86" t="b">
        <v>0</v>
      </c>
      <c r="L267" s="86" t="b">
        <v>0</v>
      </c>
    </row>
    <row r="268" spans="1:12" ht="15">
      <c r="A268" s="86" t="s">
        <v>2070</v>
      </c>
      <c r="B268" s="86" t="s">
        <v>2688</v>
      </c>
      <c r="C268" s="86">
        <v>2</v>
      </c>
      <c r="D268" s="121">
        <v>0.0014969677364710843</v>
      </c>
      <c r="E268" s="121">
        <v>1.363476284067918</v>
      </c>
      <c r="F268" s="86" t="s">
        <v>2823</v>
      </c>
      <c r="G268" s="86" t="b">
        <v>0</v>
      </c>
      <c r="H268" s="86" t="b">
        <v>0</v>
      </c>
      <c r="I268" s="86" t="b">
        <v>0</v>
      </c>
      <c r="J268" s="86" t="b">
        <v>0</v>
      </c>
      <c r="K268" s="86" t="b">
        <v>0</v>
      </c>
      <c r="L268" s="86" t="b">
        <v>0</v>
      </c>
    </row>
    <row r="269" spans="1:12" ht="15">
      <c r="A269" s="86" t="s">
        <v>2688</v>
      </c>
      <c r="B269" s="86" t="s">
        <v>2689</v>
      </c>
      <c r="C269" s="86">
        <v>2</v>
      </c>
      <c r="D269" s="121">
        <v>0.0014969677364710843</v>
      </c>
      <c r="E269" s="121">
        <v>3.0492180226701815</v>
      </c>
      <c r="F269" s="86" t="s">
        <v>2823</v>
      </c>
      <c r="G269" s="86" t="b">
        <v>0</v>
      </c>
      <c r="H269" s="86" t="b">
        <v>0</v>
      </c>
      <c r="I269" s="86" t="b">
        <v>0</v>
      </c>
      <c r="J269" s="86" t="b">
        <v>0</v>
      </c>
      <c r="K269" s="86" t="b">
        <v>0</v>
      </c>
      <c r="L269" s="86" t="b">
        <v>0</v>
      </c>
    </row>
    <row r="270" spans="1:12" ht="15">
      <c r="A270" s="86" t="s">
        <v>2689</v>
      </c>
      <c r="B270" s="86" t="s">
        <v>2515</v>
      </c>
      <c r="C270" s="86">
        <v>2</v>
      </c>
      <c r="D270" s="121">
        <v>0.0014969677364710843</v>
      </c>
      <c r="E270" s="121">
        <v>2.505149978319906</v>
      </c>
      <c r="F270" s="86" t="s">
        <v>2823</v>
      </c>
      <c r="G270" s="86" t="b">
        <v>0</v>
      </c>
      <c r="H270" s="86" t="b">
        <v>0</v>
      </c>
      <c r="I270" s="86" t="b">
        <v>0</v>
      </c>
      <c r="J270" s="86" t="b">
        <v>0</v>
      </c>
      <c r="K270" s="86" t="b">
        <v>0</v>
      </c>
      <c r="L270" s="86" t="b">
        <v>0</v>
      </c>
    </row>
    <row r="271" spans="1:12" ht="15">
      <c r="A271" s="86" t="s">
        <v>2515</v>
      </c>
      <c r="B271" s="86" t="s">
        <v>2557</v>
      </c>
      <c r="C271" s="86">
        <v>2</v>
      </c>
      <c r="D271" s="121">
        <v>0.0014969677364710843</v>
      </c>
      <c r="E271" s="121">
        <v>2.2041199826559246</v>
      </c>
      <c r="F271" s="86" t="s">
        <v>2823</v>
      </c>
      <c r="G271" s="86" t="b">
        <v>0</v>
      </c>
      <c r="H271" s="86" t="b">
        <v>0</v>
      </c>
      <c r="I271" s="86" t="b">
        <v>0</v>
      </c>
      <c r="J271" s="86" t="b">
        <v>0</v>
      </c>
      <c r="K271" s="86" t="b">
        <v>0</v>
      </c>
      <c r="L271" s="86" t="b">
        <v>0</v>
      </c>
    </row>
    <row r="272" spans="1:12" ht="15">
      <c r="A272" s="86" t="s">
        <v>2557</v>
      </c>
      <c r="B272" s="86" t="s">
        <v>2690</v>
      </c>
      <c r="C272" s="86">
        <v>2</v>
      </c>
      <c r="D272" s="121">
        <v>0.0014969677364710843</v>
      </c>
      <c r="E272" s="121">
        <v>2.7481880270062002</v>
      </c>
      <c r="F272" s="86" t="s">
        <v>2823</v>
      </c>
      <c r="G272" s="86" t="b">
        <v>0</v>
      </c>
      <c r="H272" s="86" t="b">
        <v>0</v>
      </c>
      <c r="I272" s="86" t="b">
        <v>0</v>
      </c>
      <c r="J272" s="86" t="b">
        <v>1</v>
      </c>
      <c r="K272" s="86" t="b">
        <v>0</v>
      </c>
      <c r="L272" s="86" t="b">
        <v>0</v>
      </c>
    </row>
    <row r="273" spans="1:12" ht="15">
      <c r="A273" s="86" t="s">
        <v>2690</v>
      </c>
      <c r="B273" s="86" t="s">
        <v>2691</v>
      </c>
      <c r="C273" s="86">
        <v>2</v>
      </c>
      <c r="D273" s="121">
        <v>0.0014969677364710843</v>
      </c>
      <c r="E273" s="121">
        <v>3.0492180226701815</v>
      </c>
      <c r="F273" s="86" t="s">
        <v>2823</v>
      </c>
      <c r="G273" s="86" t="b">
        <v>1</v>
      </c>
      <c r="H273" s="86" t="b">
        <v>0</v>
      </c>
      <c r="I273" s="86" t="b">
        <v>0</v>
      </c>
      <c r="J273" s="86" t="b">
        <v>0</v>
      </c>
      <c r="K273" s="86" t="b">
        <v>0</v>
      </c>
      <c r="L273" s="86" t="b">
        <v>0</v>
      </c>
    </row>
    <row r="274" spans="1:12" ht="15">
      <c r="A274" s="86" t="s">
        <v>2691</v>
      </c>
      <c r="B274" s="86" t="s">
        <v>2692</v>
      </c>
      <c r="C274" s="86">
        <v>2</v>
      </c>
      <c r="D274" s="121">
        <v>0.0014969677364710843</v>
      </c>
      <c r="E274" s="121">
        <v>3.0492180226701815</v>
      </c>
      <c r="F274" s="86" t="s">
        <v>2823</v>
      </c>
      <c r="G274" s="86" t="b">
        <v>0</v>
      </c>
      <c r="H274" s="86" t="b">
        <v>0</v>
      </c>
      <c r="I274" s="86" t="b">
        <v>0</v>
      </c>
      <c r="J274" s="86" t="b">
        <v>0</v>
      </c>
      <c r="K274" s="86" t="b">
        <v>0</v>
      </c>
      <c r="L274" s="86" t="b">
        <v>0</v>
      </c>
    </row>
    <row r="275" spans="1:12" ht="15">
      <c r="A275" s="86" t="s">
        <v>2692</v>
      </c>
      <c r="B275" s="86" t="s">
        <v>2693</v>
      </c>
      <c r="C275" s="86">
        <v>2</v>
      </c>
      <c r="D275" s="121">
        <v>0.0014969677364710843</v>
      </c>
      <c r="E275" s="121">
        <v>3.0492180226701815</v>
      </c>
      <c r="F275" s="86" t="s">
        <v>2823</v>
      </c>
      <c r="G275" s="86" t="b">
        <v>0</v>
      </c>
      <c r="H275" s="86" t="b">
        <v>0</v>
      </c>
      <c r="I275" s="86" t="b">
        <v>0</v>
      </c>
      <c r="J275" s="86" t="b">
        <v>0</v>
      </c>
      <c r="K275" s="86" t="b">
        <v>0</v>
      </c>
      <c r="L275" s="86" t="b">
        <v>0</v>
      </c>
    </row>
    <row r="276" spans="1:12" ht="15">
      <c r="A276" s="86" t="s">
        <v>2693</v>
      </c>
      <c r="B276" s="86" t="s">
        <v>2587</v>
      </c>
      <c r="C276" s="86">
        <v>2</v>
      </c>
      <c r="D276" s="121">
        <v>0.0014969677364710843</v>
      </c>
      <c r="E276" s="121">
        <v>2.8731267636145</v>
      </c>
      <c r="F276" s="86" t="s">
        <v>2823</v>
      </c>
      <c r="G276" s="86" t="b">
        <v>0</v>
      </c>
      <c r="H276" s="86" t="b">
        <v>0</v>
      </c>
      <c r="I276" s="86" t="b">
        <v>0</v>
      </c>
      <c r="J276" s="86" t="b">
        <v>0</v>
      </c>
      <c r="K276" s="86" t="b">
        <v>0</v>
      </c>
      <c r="L276" s="86" t="b">
        <v>0</v>
      </c>
    </row>
    <row r="277" spans="1:12" ht="15">
      <c r="A277" s="86" t="s">
        <v>2049</v>
      </c>
      <c r="B277" s="86" t="s">
        <v>2694</v>
      </c>
      <c r="C277" s="86">
        <v>2</v>
      </c>
      <c r="D277" s="121">
        <v>0.0014969677364710843</v>
      </c>
      <c r="E277" s="121">
        <v>1.3416478465722452</v>
      </c>
      <c r="F277" s="86" t="s">
        <v>2823</v>
      </c>
      <c r="G277" s="86" t="b">
        <v>0</v>
      </c>
      <c r="H277" s="86" t="b">
        <v>0</v>
      </c>
      <c r="I277" s="86" t="b">
        <v>0</v>
      </c>
      <c r="J277" s="86" t="b">
        <v>0</v>
      </c>
      <c r="K277" s="86" t="b">
        <v>0</v>
      </c>
      <c r="L277" s="86" t="b">
        <v>0</v>
      </c>
    </row>
    <row r="278" spans="1:12" ht="15">
      <c r="A278" s="86" t="s">
        <v>2134</v>
      </c>
      <c r="B278" s="86" t="s">
        <v>2695</v>
      </c>
      <c r="C278" s="86">
        <v>2</v>
      </c>
      <c r="D278" s="121">
        <v>0.0014969677364710843</v>
      </c>
      <c r="E278" s="121">
        <v>2.5720967679505193</v>
      </c>
      <c r="F278" s="86" t="s">
        <v>2823</v>
      </c>
      <c r="G278" s="86" t="b">
        <v>1</v>
      </c>
      <c r="H278" s="86" t="b">
        <v>0</v>
      </c>
      <c r="I278" s="86" t="b">
        <v>0</v>
      </c>
      <c r="J278" s="86" t="b">
        <v>0</v>
      </c>
      <c r="K278" s="86" t="b">
        <v>0</v>
      </c>
      <c r="L278" s="86" t="b">
        <v>0</v>
      </c>
    </row>
    <row r="279" spans="1:12" ht="15">
      <c r="A279" s="86" t="s">
        <v>2695</v>
      </c>
      <c r="B279" s="86" t="s">
        <v>2544</v>
      </c>
      <c r="C279" s="86">
        <v>2</v>
      </c>
      <c r="D279" s="121">
        <v>0.0014969677364710843</v>
      </c>
      <c r="E279" s="121">
        <v>2.651278013998144</v>
      </c>
      <c r="F279" s="86" t="s">
        <v>2823</v>
      </c>
      <c r="G279" s="86" t="b">
        <v>0</v>
      </c>
      <c r="H279" s="86" t="b">
        <v>0</v>
      </c>
      <c r="I279" s="86" t="b">
        <v>0</v>
      </c>
      <c r="J279" s="86" t="b">
        <v>0</v>
      </c>
      <c r="K279" s="86" t="b">
        <v>0</v>
      </c>
      <c r="L279" s="86" t="b">
        <v>0</v>
      </c>
    </row>
    <row r="280" spans="1:12" ht="15">
      <c r="A280" s="86" t="s">
        <v>2544</v>
      </c>
      <c r="B280" s="86" t="s">
        <v>2696</v>
      </c>
      <c r="C280" s="86">
        <v>2</v>
      </c>
      <c r="D280" s="121">
        <v>0.0014969677364710843</v>
      </c>
      <c r="E280" s="121">
        <v>2.8731267636145</v>
      </c>
      <c r="F280" s="86" t="s">
        <v>2823</v>
      </c>
      <c r="G280" s="86" t="b">
        <v>0</v>
      </c>
      <c r="H280" s="86" t="b">
        <v>0</v>
      </c>
      <c r="I280" s="86" t="b">
        <v>0</v>
      </c>
      <c r="J280" s="86" t="b">
        <v>0</v>
      </c>
      <c r="K280" s="86" t="b">
        <v>0</v>
      </c>
      <c r="L280" s="86" t="b">
        <v>0</v>
      </c>
    </row>
    <row r="281" spans="1:12" ht="15">
      <c r="A281" s="86" t="s">
        <v>2696</v>
      </c>
      <c r="B281" s="86" t="s">
        <v>318</v>
      </c>
      <c r="C281" s="86">
        <v>2</v>
      </c>
      <c r="D281" s="121">
        <v>0.0014969677364710843</v>
      </c>
      <c r="E281" s="121">
        <v>2.5720967679505193</v>
      </c>
      <c r="F281" s="86" t="s">
        <v>2823</v>
      </c>
      <c r="G281" s="86" t="b">
        <v>0</v>
      </c>
      <c r="H281" s="86" t="b">
        <v>0</v>
      </c>
      <c r="I281" s="86" t="b">
        <v>0</v>
      </c>
      <c r="J281" s="86" t="b">
        <v>0</v>
      </c>
      <c r="K281" s="86" t="b">
        <v>0</v>
      </c>
      <c r="L281" s="86" t="b">
        <v>0</v>
      </c>
    </row>
    <row r="282" spans="1:12" ht="15">
      <c r="A282" s="86" t="s">
        <v>318</v>
      </c>
      <c r="B282" s="86" t="s">
        <v>2049</v>
      </c>
      <c r="C282" s="86">
        <v>2</v>
      </c>
      <c r="D282" s="121">
        <v>0.0014969677364710843</v>
      </c>
      <c r="E282" s="121">
        <v>0.8954031583256525</v>
      </c>
      <c r="F282" s="86" t="s">
        <v>2823</v>
      </c>
      <c r="G282" s="86" t="b">
        <v>0</v>
      </c>
      <c r="H282" s="86" t="b">
        <v>0</v>
      </c>
      <c r="I282" s="86" t="b">
        <v>0</v>
      </c>
      <c r="J282" s="86" t="b">
        <v>0</v>
      </c>
      <c r="K282" s="86" t="b">
        <v>0</v>
      </c>
      <c r="L282" s="86" t="b">
        <v>0</v>
      </c>
    </row>
    <row r="283" spans="1:12" ht="15">
      <c r="A283" s="86" t="s">
        <v>2130</v>
      </c>
      <c r="B283" s="86" t="s">
        <v>2697</v>
      </c>
      <c r="C283" s="86">
        <v>2</v>
      </c>
      <c r="D283" s="121">
        <v>0.0014969677364710843</v>
      </c>
      <c r="E283" s="121">
        <v>2.505149978319906</v>
      </c>
      <c r="F283" s="86" t="s">
        <v>2823</v>
      </c>
      <c r="G283" s="86" t="b">
        <v>0</v>
      </c>
      <c r="H283" s="86" t="b">
        <v>0</v>
      </c>
      <c r="I283" s="86" t="b">
        <v>0</v>
      </c>
      <c r="J283" s="86" t="b">
        <v>0</v>
      </c>
      <c r="K283" s="86" t="b">
        <v>0</v>
      </c>
      <c r="L283" s="86" t="b">
        <v>0</v>
      </c>
    </row>
    <row r="284" spans="1:12" ht="15">
      <c r="A284" s="86" t="s">
        <v>2697</v>
      </c>
      <c r="B284" s="86" t="s">
        <v>2064</v>
      </c>
      <c r="C284" s="86">
        <v>2</v>
      </c>
      <c r="D284" s="121">
        <v>0.0014969677364710843</v>
      </c>
      <c r="E284" s="121">
        <v>2.396005508894838</v>
      </c>
      <c r="F284" s="86" t="s">
        <v>2823</v>
      </c>
      <c r="G284" s="86" t="b">
        <v>0</v>
      </c>
      <c r="H284" s="86" t="b">
        <v>0</v>
      </c>
      <c r="I284" s="86" t="b">
        <v>0</v>
      </c>
      <c r="J284" s="86" t="b">
        <v>0</v>
      </c>
      <c r="K284" s="86" t="b">
        <v>0</v>
      </c>
      <c r="L284" s="86" t="b">
        <v>0</v>
      </c>
    </row>
    <row r="285" spans="1:12" ht="15">
      <c r="A285" s="86" t="s">
        <v>2064</v>
      </c>
      <c r="B285" s="86" t="s">
        <v>2149</v>
      </c>
      <c r="C285" s="86">
        <v>2</v>
      </c>
      <c r="D285" s="121">
        <v>0.0014969677364710843</v>
      </c>
      <c r="E285" s="121">
        <v>2.396005508894838</v>
      </c>
      <c r="F285" s="86" t="s">
        <v>2823</v>
      </c>
      <c r="G285" s="86" t="b">
        <v>0</v>
      </c>
      <c r="H285" s="86" t="b">
        <v>0</v>
      </c>
      <c r="I285" s="86" t="b">
        <v>0</v>
      </c>
      <c r="J285" s="86" t="b">
        <v>0</v>
      </c>
      <c r="K285" s="86" t="b">
        <v>0</v>
      </c>
      <c r="L285" s="86" t="b">
        <v>0</v>
      </c>
    </row>
    <row r="286" spans="1:12" ht="15">
      <c r="A286" s="86" t="s">
        <v>2149</v>
      </c>
      <c r="B286" s="86" t="s">
        <v>2503</v>
      </c>
      <c r="C286" s="86">
        <v>2</v>
      </c>
      <c r="D286" s="121">
        <v>0.0014969677364710843</v>
      </c>
      <c r="E286" s="121">
        <v>1.9188842541751756</v>
      </c>
      <c r="F286" s="86" t="s">
        <v>2823</v>
      </c>
      <c r="G286" s="86" t="b">
        <v>0</v>
      </c>
      <c r="H286" s="86" t="b">
        <v>0</v>
      </c>
      <c r="I286" s="86" t="b">
        <v>0</v>
      </c>
      <c r="J286" s="86" t="b">
        <v>0</v>
      </c>
      <c r="K286" s="86" t="b">
        <v>0</v>
      </c>
      <c r="L286" s="86" t="b">
        <v>0</v>
      </c>
    </row>
    <row r="287" spans="1:12" ht="15">
      <c r="A287" s="86" t="s">
        <v>2503</v>
      </c>
      <c r="B287" s="86" t="s">
        <v>2074</v>
      </c>
      <c r="C287" s="86">
        <v>2</v>
      </c>
      <c r="D287" s="121">
        <v>0.0014969677364710843</v>
      </c>
      <c r="E287" s="121">
        <v>1.9980655002228003</v>
      </c>
      <c r="F287" s="86" t="s">
        <v>2823</v>
      </c>
      <c r="G287" s="86" t="b">
        <v>0</v>
      </c>
      <c r="H287" s="86" t="b">
        <v>0</v>
      </c>
      <c r="I287" s="86" t="b">
        <v>0</v>
      </c>
      <c r="J287" s="86" t="b">
        <v>0</v>
      </c>
      <c r="K287" s="86" t="b">
        <v>0</v>
      </c>
      <c r="L287" s="86" t="b">
        <v>0</v>
      </c>
    </row>
    <row r="288" spans="1:12" ht="15">
      <c r="A288" s="86" t="s">
        <v>2074</v>
      </c>
      <c r="B288" s="86" t="s">
        <v>2698</v>
      </c>
      <c r="C288" s="86">
        <v>2</v>
      </c>
      <c r="D288" s="121">
        <v>0.0014969677364710843</v>
      </c>
      <c r="E288" s="121">
        <v>2.4471580313422194</v>
      </c>
      <c r="F288" s="86" t="s">
        <v>2823</v>
      </c>
      <c r="G288" s="86" t="b">
        <v>0</v>
      </c>
      <c r="H288" s="86" t="b">
        <v>0</v>
      </c>
      <c r="I288" s="86" t="b">
        <v>0</v>
      </c>
      <c r="J288" s="86" t="b">
        <v>1</v>
      </c>
      <c r="K288" s="86" t="b">
        <v>0</v>
      </c>
      <c r="L288" s="86" t="b">
        <v>0</v>
      </c>
    </row>
    <row r="289" spans="1:12" ht="15">
      <c r="A289" s="86" t="s">
        <v>2698</v>
      </c>
      <c r="B289" s="86" t="s">
        <v>2545</v>
      </c>
      <c r="C289" s="86">
        <v>2</v>
      </c>
      <c r="D289" s="121">
        <v>0.0014969677364710843</v>
      </c>
      <c r="E289" s="121">
        <v>2.7481880270062002</v>
      </c>
      <c r="F289" s="86" t="s">
        <v>2823</v>
      </c>
      <c r="G289" s="86" t="b">
        <v>1</v>
      </c>
      <c r="H289" s="86" t="b">
        <v>0</v>
      </c>
      <c r="I289" s="86" t="b">
        <v>0</v>
      </c>
      <c r="J289" s="86" t="b">
        <v>0</v>
      </c>
      <c r="K289" s="86" t="b">
        <v>0</v>
      </c>
      <c r="L289" s="86" t="b">
        <v>0</v>
      </c>
    </row>
    <row r="290" spans="1:12" ht="15">
      <c r="A290" s="86" t="s">
        <v>2545</v>
      </c>
      <c r="B290" s="86" t="s">
        <v>2132</v>
      </c>
      <c r="C290" s="86">
        <v>2</v>
      </c>
      <c r="D290" s="121">
        <v>0.0014969677364710843</v>
      </c>
      <c r="E290" s="121">
        <v>2.3502480183341627</v>
      </c>
      <c r="F290" s="86" t="s">
        <v>2823</v>
      </c>
      <c r="G290" s="86" t="b">
        <v>0</v>
      </c>
      <c r="H290" s="86" t="b">
        <v>0</v>
      </c>
      <c r="I290" s="86" t="b">
        <v>0</v>
      </c>
      <c r="J290" s="86" t="b">
        <v>0</v>
      </c>
      <c r="K290" s="86" t="b">
        <v>0</v>
      </c>
      <c r="L290" s="86" t="b">
        <v>0</v>
      </c>
    </row>
    <row r="291" spans="1:12" ht="15">
      <c r="A291" s="86" t="s">
        <v>2132</v>
      </c>
      <c r="B291" s="86" t="s">
        <v>2699</v>
      </c>
      <c r="C291" s="86">
        <v>2</v>
      </c>
      <c r="D291" s="121">
        <v>0.0014969677364710843</v>
      </c>
      <c r="E291" s="121">
        <v>3.0492180226701815</v>
      </c>
      <c r="F291" s="86" t="s">
        <v>2823</v>
      </c>
      <c r="G291" s="86" t="b">
        <v>0</v>
      </c>
      <c r="H291" s="86" t="b">
        <v>0</v>
      </c>
      <c r="I291" s="86" t="b">
        <v>0</v>
      </c>
      <c r="J291" s="86" t="b">
        <v>0</v>
      </c>
      <c r="K291" s="86" t="b">
        <v>0</v>
      </c>
      <c r="L291" s="86" t="b">
        <v>0</v>
      </c>
    </row>
    <row r="292" spans="1:12" ht="15">
      <c r="A292" s="86" t="s">
        <v>2699</v>
      </c>
      <c r="B292" s="86" t="s">
        <v>2558</v>
      </c>
      <c r="C292" s="86">
        <v>2</v>
      </c>
      <c r="D292" s="121">
        <v>0.0014969677364710843</v>
      </c>
      <c r="E292" s="121">
        <v>2.7481880270062002</v>
      </c>
      <c r="F292" s="86" t="s">
        <v>2823</v>
      </c>
      <c r="G292" s="86" t="b">
        <v>0</v>
      </c>
      <c r="H292" s="86" t="b">
        <v>0</v>
      </c>
      <c r="I292" s="86" t="b">
        <v>0</v>
      </c>
      <c r="J292" s="86" t="b">
        <v>0</v>
      </c>
      <c r="K292" s="86" t="b">
        <v>0</v>
      </c>
      <c r="L292" s="86" t="b">
        <v>0</v>
      </c>
    </row>
    <row r="293" spans="1:12" ht="15">
      <c r="A293" s="86" t="s">
        <v>2558</v>
      </c>
      <c r="B293" s="86" t="s">
        <v>2700</v>
      </c>
      <c r="C293" s="86">
        <v>2</v>
      </c>
      <c r="D293" s="121">
        <v>0.0014969677364710843</v>
      </c>
      <c r="E293" s="121">
        <v>2.7481880270062002</v>
      </c>
      <c r="F293" s="86" t="s">
        <v>2823</v>
      </c>
      <c r="G293" s="86" t="b">
        <v>0</v>
      </c>
      <c r="H293" s="86" t="b">
        <v>0</v>
      </c>
      <c r="I293" s="86" t="b">
        <v>0</v>
      </c>
      <c r="J293" s="86" t="b">
        <v>0</v>
      </c>
      <c r="K293" s="86" t="b">
        <v>0</v>
      </c>
      <c r="L293" s="86" t="b">
        <v>0</v>
      </c>
    </row>
    <row r="294" spans="1:12" ht="15">
      <c r="A294" s="86" t="s">
        <v>2700</v>
      </c>
      <c r="B294" s="86" t="s">
        <v>2588</v>
      </c>
      <c r="C294" s="86">
        <v>2</v>
      </c>
      <c r="D294" s="121">
        <v>0.0014969677364710843</v>
      </c>
      <c r="E294" s="121">
        <v>2.8731267636145</v>
      </c>
      <c r="F294" s="86" t="s">
        <v>2823</v>
      </c>
      <c r="G294" s="86" t="b">
        <v>0</v>
      </c>
      <c r="H294" s="86" t="b">
        <v>0</v>
      </c>
      <c r="I294" s="86" t="b">
        <v>0</v>
      </c>
      <c r="J294" s="86" t="b">
        <v>0</v>
      </c>
      <c r="K294" s="86" t="b">
        <v>0</v>
      </c>
      <c r="L294" s="86" t="b">
        <v>0</v>
      </c>
    </row>
    <row r="295" spans="1:12" ht="15">
      <c r="A295" s="86" t="s">
        <v>2596</v>
      </c>
      <c r="B295" s="86" t="s">
        <v>2701</v>
      </c>
      <c r="C295" s="86">
        <v>2</v>
      </c>
      <c r="D295" s="121">
        <v>0.0014969677364710843</v>
      </c>
      <c r="E295" s="121">
        <v>2.8731267636145</v>
      </c>
      <c r="F295" s="86" t="s">
        <v>2823</v>
      </c>
      <c r="G295" s="86" t="b">
        <v>0</v>
      </c>
      <c r="H295" s="86" t="b">
        <v>1</v>
      </c>
      <c r="I295" s="86" t="b">
        <v>0</v>
      </c>
      <c r="J295" s="86" t="b">
        <v>0</v>
      </c>
      <c r="K295" s="86" t="b">
        <v>0</v>
      </c>
      <c r="L295" s="86" t="b">
        <v>0</v>
      </c>
    </row>
    <row r="296" spans="1:12" ht="15">
      <c r="A296" s="86" t="s">
        <v>2701</v>
      </c>
      <c r="B296" s="86" t="s">
        <v>2702</v>
      </c>
      <c r="C296" s="86">
        <v>2</v>
      </c>
      <c r="D296" s="121">
        <v>0.0014969677364710843</v>
      </c>
      <c r="E296" s="121">
        <v>3.0492180226701815</v>
      </c>
      <c r="F296" s="86" t="s">
        <v>2823</v>
      </c>
      <c r="G296" s="86" t="b">
        <v>0</v>
      </c>
      <c r="H296" s="86" t="b">
        <v>0</v>
      </c>
      <c r="I296" s="86" t="b">
        <v>0</v>
      </c>
      <c r="J296" s="86" t="b">
        <v>0</v>
      </c>
      <c r="K296" s="86" t="b">
        <v>0</v>
      </c>
      <c r="L296" s="86" t="b">
        <v>0</v>
      </c>
    </row>
    <row r="297" spans="1:12" ht="15">
      <c r="A297" s="86" t="s">
        <v>2702</v>
      </c>
      <c r="B297" s="86" t="s">
        <v>2131</v>
      </c>
      <c r="C297" s="86">
        <v>2</v>
      </c>
      <c r="D297" s="121">
        <v>0.0014969677364710843</v>
      </c>
      <c r="E297" s="121">
        <v>2.651278013998144</v>
      </c>
      <c r="F297" s="86" t="s">
        <v>2823</v>
      </c>
      <c r="G297" s="86" t="b">
        <v>0</v>
      </c>
      <c r="H297" s="86" t="b">
        <v>0</v>
      </c>
      <c r="I297" s="86" t="b">
        <v>0</v>
      </c>
      <c r="J297" s="86" t="b">
        <v>0</v>
      </c>
      <c r="K297" s="86" t="b">
        <v>0</v>
      </c>
      <c r="L297" s="86" t="b">
        <v>0</v>
      </c>
    </row>
    <row r="298" spans="1:12" ht="15">
      <c r="A298" s="86" t="s">
        <v>2131</v>
      </c>
      <c r="B298" s="86" t="s">
        <v>2703</v>
      </c>
      <c r="C298" s="86">
        <v>2</v>
      </c>
      <c r="D298" s="121">
        <v>0.0014969677364710843</v>
      </c>
      <c r="E298" s="121">
        <v>2.651278013998144</v>
      </c>
      <c r="F298" s="86" t="s">
        <v>2823</v>
      </c>
      <c r="G298" s="86" t="b">
        <v>0</v>
      </c>
      <c r="H298" s="86" t="b">
        <v>0</v>
      </c>
      <c r="I298" s="86" t="b">
        <v>0</v>
      </c>
      <c r="J298" s="86" t="b">
        <v>0</v>
      </c>
      <c r="K298" s="86" t="b">
        <v>1</v>
      </c>
      <c r="L298" s="86" t="b">
        <v>0</v>
      </c>
    </row>
    <row r="299" spans="1:12" ht="15">
      <c r="A299" s="86" t="s">
        <v>2703</v>
      </c>
      <c r="B299" s="86" t="s">
        <v>2704</v>
      </c>
      <c r="C299" s="86">
        <v>2</v>
      </c>
      <c r="D299" s="121">
        <v>0.0014969677364710843</v>
      </c>
      <c r="E299" s="121">
        <v>3.0492180226701815</v>
      </c>
      <c r="F299" s="86" t="s">
        <v>2823</v>
      </c>
      <c r="G299" s="86" t="b">
        <v>0</v>
      </c>
      <c r="H299" s="86" t="b">
        <v>1</v>
      </c>
      <c r="I299" s="86" t="b">
        <v>0</v>
      </c>
      <c r="J299" s="86" t="b">
        <v>0</v>
      </c>
      <c r="K299" s="86" t="b">
        <v>0</v>
      </c>
      <c r="L299" s="86" t="b">
        <v>0</v>
      </c>
    </row>
    <row r="300" spans="1:12" ht="15">
      <c r="A300" s="86" t="s">
        <v>2704</v>
      </c>
      <c r="B300" s="86" t="s">
        <v>2705</v>
      </c>
      <c r="C300" s="86">
        <v>2</v>
      </c>
      <c r="D300" s="121">
        <v>0.0014969677364710843</v>
      </c>
      <c r="E300" s="121">
        <v>3.0492180226701815</v>
      </c>
      <c r="F300" s="86" t="s">
        <v>2823</v>
      </c>
      <c r="G300" s="86" t="b">
        <v>0</v>
      </c>
      <c r="H300" s="86" t="b">
        <v>0</v>
      </c>
      <c r="I300" s="86" t="b">
        <v>0</v>
      </c>
      <c r="J300" s="86" t="b">
        <v>0</v>
      </c>
      <c r="K300" s="86" t="b">
        <v>0</v>
      </c>
      <c r="L300" s="86" t="b">
        <v>0</v>
      </c>
    </row>
    <row r="301" spans="1:12" ht="15">
      <c r="A301" s="86" t="s">
        <v>2705</v>
      </c>
      <c r="B301" s="86" t="s">
        <v>2706</v>
      </c>
      <c r="C301" s="86">
        <v>2</v>
      </c>
      <c r="D301" s="121">
        <v>0.0014969677364710843</v>
      </c>
      <c r="E301" s="121">
        <v>3.0492180226701815</v>
      </c>
      <c r="F301" s="86" t="s">
        <v>2823</v>
      </c>
      <c r="G301" s="86" t="b">
        <v>0</v>
      </c>
      <c r="H301" s="86" t="b">
        <v>0</v>
      </c>
      <c r="I301" s="86" t="b">
        <v>0</v>
      </c>
      <c r="J301" s="86" t="b">
        <v>0</v>
      </c>
      <c r="K301" s="86" t="b">
        <v>0</v>
      </c>
      <c r="L301" s="86" t="b">
        <v>0</v>
      </c>
    </row>
    <row r="302" spans="1:12" ht="15">
      <c r="A302" s="86" t="s">
        <v>2706</v>
      </c>
      <c r="B302" s="86" t="s">
        <v>2116</v>
      </c>
      <c r="C302" s="86">
        <v>2</v>
      </c>
      <c r="D302" s="121">
        <v>0.0014969677364710843</v>
      </c>
      <c r="E302" s="121">
        <v>2.308855333175938</v>
      </c>
      <c r="F302" s="86" t="s">
        <v>2823</v>
      </c>
      <c r="G302" s="86" t="b">
        <v>0</v>
      </c>
      <c r="H302" s="86" t="b">
        <v>0</v>
      </c>
      <c r="I302" s="86" t="b">
        <v>0</v>
      </c>
      <c r="J302" s="86" t="b">
        <v>0</v>
      </c>
      <c r="K302" s="86" t="b">
        <v>0</v>
      </c>
      <c r="L302" s="86" t="b">
        <v>0</v>
      </c>
    </row>
    <row r="303" spans="1:12" ht="15">
      <c r="A303" s="86" t="s">
        <v>2116</v>
      </c>
      <c r="B303" s="86" t="s">
        <v>2707</v>
      </c>
      <c r="C303" s="86">
        <v>2</v>
      </c>
      <c r="D303" s="121">
        <v>0.0014969677364710843</v>
      </c>
      <c r="E303" s="121">
        <v>2.308855333175938</v>
      </c>
      <c r="F303" s="86" t="s">
        <v>2823</v>
      </c>
      <c r="G303" s="86" t="b">
        <v>0</v>
      </c>
      <c r="H303" s="86" t="b">
        <v>0</v>
      </c>
      <c r="I303" s="86" t="b">
        <v>0</v>
      </c>
      <c r="J303" s="86" t="b">
        <v>0</v>
      </c>
      <c r="K303" s="86" t="b">
        <v>0</v>
      </c>
      <c r="L303" s="86" t="b">
        <v>0</v>
      </c>
    </row>
    <row r="304" spans="1:12" ht="15">
      <c r="A304" s="86" t="s">
        <v>2707</v>
      </c>
      <c r="B304" s="86" t="s">
        <v>2100</v>
      </c>
      <c r="C304" s="86">
        <v>2</v>
      </c>
      <c r="D304" s="121">
        <v>0.0014969677364710843</v>
      </c>
      <c r="E304" s="121">
        <v>2.505149978319906</v>
      </c>
      <c r="F304" s="86" t="s">
        <v>2823</v>
      </c>
      <c r="G304" s="86" t="b">
        <v>0</v>
      </c>
      <c r="H304" s="86" t="b">
        <v>0</v>
      </c>
      <c r="I304" s="86" t="b">
        <v>0</v>
      </c>
      <c r="J304" s="86" t="b">
        <v>0</v>
      </c>
      <c r="K304" s="86" t="b">
        <v>0</v>
      </c>
      <c r="L304" s="86" t="b">
        <v>0</v>
      </c>
    </row>
    <row r="305" spans="1:12" ht="15">
      <c r="A305" s="86" t="s">
        <v>2100</v>
      </c>
      <c r="B305" s="86" t="s">
        <v>2133</v>
      </c>
      <c r="C305" s="86">
        <v>2</v>
      </c>
      <c r="D305" s="121">
        <v>0.0014969677364710843</v>
      </c>
      <c r="E305" s="121">
        <v>2.1072099696478683</v>
      </c>
      <c r="F305" s="86" t="s">
        <v>2823</v>
      </c>
      <c r="G305" s="86" t="b">
        <v>0</v>
      </c>
      <c r="H305" s="86" t="b">
        <v>0</v>
      </c>
      <c r="I305" s="86" t="b">
        <v>0</v>
      </c>
      <c r="J305" s="86" t="b">
        <v>0</v>
      </c>
      <c r="K305" s="86" t="b">
        <v>0</v>
      </c>
      <c r="L305" s="86" t="b">
        <v>0</v>
      </c>
    </row>
    <row r="306" spans="1:12" ht="15">
      <c r="A306" s="86" t="s">
        <v>2133</v>
      </c>
      <c r="B306" s="86" t="s">
        <v>2708</v>
      </c>
      <c r="C306" s="86">
        <v>2</v>
      </c>
      <c r="D306" s="121">
        <v>0.0014969677364710843</v>
      </c>
      <c r="E306" s="121">
        <v>2.5720967679505193</v>
      </c>
      <c r="F306" s="86" t="s">
        <v>2823</v>
      </c>
      <c r="G306" s="86" t="b">
        <v>0</v>
      </c>
      <c r="H306" s="86" t="b">
        <v>0</v>
      </c>
      <c r="I306" s="86" t="b">
        <v>0</v>
      </c>
      <c r="J306" s="86" t="b">
        <v>0</v>
      </c>
      <c r="K306" s="86" t="b">
        <v>0</v>
      </c>
      <c r="L306" s="86" t="b">
        <v>0</v>
      </c>
    </row>
    <row r="307" spans="1:12" ht="15">
      <c r="A307" s="86" t="s">
        <v>2708</v>
      </c>
      <c r="B307" s="86" t="s">
        <v>2133</v>
      </c>
      <c r="C307" s="86">
        <v>2</v>
      </c>
      <c r="D307" s="121">
        <v>0.0014969677364710843</v>
      </c>
      <c r="E307" s="121">
        <v>2.651278013998144</v>
      </c>
      <c r="F307" s="86" t="s">
        <v>2823</v>
      </c>
      <c r="G307" s="86" t="b">
        <v>0</v>
      </c>
      <c r="H307" s="86" t="b">
        <v>0</v>
      </c>
      <c r="I307" s="86" t="b">
        <v>0</v>
      </c>
      <c r="J307" s="86" t="b">
        <v>0</v>
      </c>
      <c r="K307" s="86" t="b">
        <v>0</v>
      </c>
      <c r="L307" s="86" t="b">
        <v>0</v>
      </c>
    </row>
    <row r="308" spans="1:12" ht="15">
      <c r="A308" s="86" t="s">
        <v>2133</v>
      </c>
      <c r="B308" s="86" t="s">
        <v>2709</v>
      </c>
      <c r="C308" s="86">
        <v>2</v>
      </c>
      <c r="D308" s="121">
        <v>0.0014969677364710843</v>
      </c>
      <c r="E308" s="121">
        <v>2.5720967679505193</v>
      </c>
      <c r="F308" s="86" t="s">
        <v>2823</v>
      </c>
      <c r="G308" s="86" t="b">
        <v>0</v>
      </c>
      <c r="H308" s="86" t="b">
        <v>0</v>
      </c>
      <c r="I308" s="86" t="b">
        <v>0</v>
      </c>
      <c r="J308" s="86" t="b">
        <v>0</v>
      </c>
      <c r="K308" s="86" t="b">
        <v>0</v>
      </c>
      <c r="L308" s="86" t="b">
        <v>0</v>
      </c>
    </row>
    <row r="309" spans="1:12" ht="15">
      <c r="A309" s="86" t="s">
        <v>2709</v>
      </c>
      <c r="B309" s="86" t="s">
        <v>2049</v>
      </c>
      <c r="C309" s="86">
        <v>2</v>
      </c>
      <c r="D309" s="121">
        <v>0.0014969677364710843</v>
      </c>
      <c r="E309" s="121">
        <v>1.372524413045315</v>
      </c>
      <c r="F309" s="86" t="s">
        <v>2823</v>
      </c>
      <c r="G309" s="86" t="b">
        <v>0</v>
      </c>
      <c r="H309" s="86" t="b">
        <v>0</v>
      </c>
      <c r="I309" s="86" t="b">
        <v>0</v>
      </c>
      <c r="J309" s="86" t="b">
        <v>0</v>
      </c>
      <c r="K309" s="86" t="b">
        <v>0</v>
      </c>
      <c r="L309" s="86" t="b">
        <v>0</v>
      </c>
    </row>
    <row r="310" spans="1:12" ht="15">
      <c r="A310" s="86" t="s">
        <v>2130</v>
      </c>
      <c r="B310" s="86" t="s">
        <v>2597</v>
      </c>
      <c r="C310" s="86">
        <v>2</v>
      </c>
      <c r="D310" s="121">
        <v>0.0014969677364710843</v>
      </c>
      <c r="E310" s="121">
        <v>2.3290587192642245</v>
      </c>
      <c r="F310" s="86" t="s">
        <v>2823</v>
      </c>
      <c r="G310" s="86" t="b">
        <v>0</v>
      </c>
      <c r="H310" s="86" t="b">
        <v>0</v>
      </c>
      <c r="I310" s="86" t="b">
        <v>0</v>
      </c>
      <c r="J310" s="86" t="b">
        <v>0</v>
      </c>
      <c r="K310" s="86" t="b">
        <v>0</v>
      </c>
      <c r="L310" s="86" t="b">
        <v>0</v>
      </c>
    </row>
    <row r="311" spans="1:12" ht="15">
      <c r="A311" s="86" t="s">
        <v>2597</v>
      </c>
      <c r="B311" s="86" t="s">
        <v>2598</v>
      </c>
      <c r="C311" s="86">
        <v>2</v>
      </c>
      <c r="D311" s="121">
        <v>0.0014969677364710843</v>
      </c>
      <c r="E311" s="121">
        <v>2.6970355045588192</v>
      </c>
      <c r="F311" s="86" t="s">
        <v>2823</v>
      </c>
      <c r="G311" s="86" t="b">
        <v>0</v>
      </c>
      <c r="H311" s="86" t="b">
        <v>0</v>
      </c>
      <c r="I311" s="86" t="b">
        <v>0</v>
      </c>
      <c r="J311" s="86" t="b">
        <v>0</v>
      </c>
      <c r="K311" s="86" t="b">
        <v>0</v>
      </c>
      <c r="L311" s="86" t="b">
        <v>0</v>
      </c>
    </row>
    <row r="312" spans="1:12" ht="15">
      <c r="A312" s="86" t="s">
        <v>2598</v>
      </c>
      <c r="B312" s="86" t="s">
        <v>2099</v>
      </c>
      <c r="C312" s="86">
        <v>2</v>
      </c>
      <c r="D312" s="121">
        <v>0.0014969677364710843</v>
      </c>
      <c r="E312" s="121">
        <v>2.4751867549424627</v>
      </c>
      <c r="F312" s="86" t="s">
        <v>2823</v>
      </c>
      <c r="G312" s="86" t="b">
        <v>0</v>
      </c>
      <c r="H312" s="86" t="b">
        <v>0</v>
      </c>
      <c r="I312" s="86" t="b">
        <v>0</v>
      </c>
      <c r="J312" s="86" t="b">
        <v>0</v>
      </c>
      <c r="K312" s="86" t="b">
        <v>0</v>
      </c>
      <c r="L312" s="86" t="b">
        <v>0</v>
      </c>
    </row>
    <row r="313" spans="1:12" ht="15">
      <c r="A313" s="86" t="s">
        <v>2099</v>
      </c>
      <c r="B313" s="86" t="s">
        <v>2710</v>
      </c>
      <c r="C313" s="86">
        <v>2</v>
      </c>
      <c r="D313" s="121">
        <v>0.0014969677364710843</v>
      </c>
      <c r="E313" s="121">
        <v>2.651278013998144</v>
      </c>
      <c r="F313" s="86" t="s">
        <v>2823</v>
      </c>
      <c r="G313" s="86" t="b">
        <v>0</v>
      </c>
      <c r="H313" s="86" t="b">
        <v>0</v>
      </c>
      <c r="I313" s="86" t="b">
        <v>0</v>
      </c>
      <c r="J313" s="86" t="b">
        <v>0</v>
      </c>
      <c r="K313" s="86" t="b">
        <v>0</v>
      </c>
      <c r="L313" s="86" t="b">
        <v>0</v>
      </c>
    </row>
    <row r="314" spans="1:12" ht="15">
      <c r="A314" s="86" t="s">
        <v>2710</v>
      </c>
      <c r="B314" s="86" t="s">
        <v>2599</v>
      </c>
      <c r="C314" s="86">
        <v>2</v>
      </c>
      <c r="D314" s="121">
        <v>0.0014969677364710843</v>
      </c>
      <c r="E314" s="121">
        <v>2.8731267636145</v>
      </c>
      <c r="F314" s="86" t="s">
        <v>2823</v>
      </c>
      <c r="G314" s="86" t="b">
        <v>0</v>
      </c>
      <c r="H314" s="86" t="b">
        <v>0</v>
      </c>
      <c r="I314" s="86" t="b">
        <v>0</v>
      </c>
      <c r="J314" s="86" t="b">
        <v>0</v>
      </c>
      <c r="K314" s="86" t="b">
        <v>0</v>
      </c>
      <c r="L314" s="86" t="b">
        <v>0</v>
      </c>
    </row>
    <row r="315" spans="1:12" ht="15">
      <c r="A315" s="86" t="s">
        <v>2599</v>
      </c>
      <c r="B315" s="86" t="s">
        <v>2711</v>
      </c>
      <c r="C315" s="86">
        <v>2</v>
      </c>
      <c r="D315" s="121">
        <v>0.0014969677364710843</v>
      </c>
      <c r="E315" s="121">
        <v>2.8731267636145</v>
      </c>
      <c r="F315" s="86" t="s">
        <v>2823</v>
      </c>
      <c r="G315" s="86" t="b">
        <v>0</v>
      </c>
      <c r="H315" s="86" t="b">
        <v>0</v>
      </c>
      <c r="I315" s="86" t="b">
        <v>0</v>
      </c>
      <c r="J315" s="86" t="b">
        <v>0</v>
      </c>
      <c r="K315" s="86" t="b">
        <v>0</v>
      </c>
      <c r="L315" s="86" t="b">
        <v>0</v>
      </c>
    </row>
    <row r="316" spans="1:12" ht="15">
      <c r="A316" s="86" t="s">
        <v>2711</v>
      </c>
      <c r="B316" s="86" t="s">
        <v>2123</v>
      </c>
      <c r="C316" s="86">
        <v>2</v>
      </c>
      <c r="D316" s="121">
        <v>0.0014969677364710843</v>
      </c>
      <c r="E316" s="121">
        <v>2.2041199826559246</v>
      </c>
      <c r="F316" s="86" t="s">
        <v>2823</v>
      </c>
      <c r="G316" s="86" t="b">
        <v>0</v>
      </c>
      <c r="H316" s="86" t="b">
        <v>0</v>
      </c>
      <c r="I316" s="86" t="b">
        <v>0</v>
      </c>
      <c r="J316" s="86" t="b">
        <v>0</v>
      </c>
      <c r="K316" s="86" t="b">
        <v>0</v>
      </c>
      <c r="L316" s="86" t="b">
        <v>0</v>
      </c>
    </row>
    <row r="317" spans="1:12" ht="15">
      <c r="A317" s="86" t="s">
        <v>2123</v>
      </c>
      <c r="B317" s="86" t="s">
        <v>2132</v>
      </c>
      <c r="C317" s="86">
        <v>2</v>
      </c>
      <c r="D317" s="121">
        <v>0.0014969677364710843</v>
      </c>
      <c r="E317" s="121">
        <v>1.9030899869919435</v>
      </c>
      <c r="F317" s="86" t="s">
        <v>2823</v>
      </c>
      <c r="G317" s="86" t="b">
        <v>0</v>
      </c>
      <c r="H317" s="86" t="b">
        <v>0</v>
      </c>
      <c r="I317" s="86" t="b">
        <v>0</v>
      </c>
      <c r="J317" s="86" t="b">
        <v>0</v>
      </c>
      <c r="K317" s="86" t="b">
        <v>0</v>
      </c>
      <c r="L317" s="86" t="b">
        <v>0</v>
      </c>
    </row>
    <row r="318" spans="1:12" ht="15">
      <c r="A318" s="86" t="s">
        <v>2712</v>
      </c>
      <c r="B318" s="86" t="s">
        <v>2713</v>
      </c>
      <c r="C318" s="86">
        <v>2</v>
      </c>
      <c r="D318" s="121">
        <v>0.0017525110265084198</v>
      </c>
      <c r="E318" s="121">
        <v>3.0492180226701815</v>
      </c>
      <c r="F318" s="86" t="s">
        <v>2823</v>
      </c>
      <c r="G318" s="86" t="b">
        <v>0</v>
      </c>
      <c r="H318" s="86" t="b">
        <v>0</v>
      </c>
      <c r="I318" s="86" t="b">
        <v>0</v>
      </c>
      <c r="J318" s="86" t="b">
        <v>0</v>
      </c>
      <c r="K318" s="86" t="b">
        <v>0</v>
      </c>
      <c r="L318" s="86" t="b">
        <v>0</v>
      </c>
    </row>
    <row r="319" spans="1:12" ht="15">
      <c r="A319" s="86" t="s">
        <v>2714</v>
      </c>
      <c r="B319" s="86" t="s">
        <v>2715</v>
      </c>
      <c r="C319" s="86">
        <v>2</v>
      </c>
      <c r="D319" s="121">
        <v>0.0017525110265084198</v>
      </c>
      <c r="E319" s="121">
        <v>3.0492180226701815</v>
      </c>
      <c r="F319" s="86" t="s">
        <v>2823</v>
      </c>
      <c r="G319" s="86" t="b">
        <v>0</v>
      </c>
      <c r="H319" s="86" t="b">
        <v>0</v>
      </c>
      <c r="I319" s="86" t="b">
        <v>0</v>
      </c>
      <c r="J319" s="86" t="b">
        <v>0</v>
      </c>
      <c r="K319" s="86" t="b">
        <v>0</v>
      </c>
      <c r="L319" s="86" t="b">
        <v>0</v>
      </c>
    </row>
    <row r="320" spans="1:12" ht="15">
      <c r="A320" s="86" t="s">
        <v>2096</v>
      </c>
      <c r="B320" s="86" t="s">
        <v>2097</v>
      </c>
      <c r="C320" s="86">
        <v>2</v>
      </c>
      <c r="D320" s="121">
        <v>0.0014969677364710843</v>
      </c>
      <c r="E320" s="121">
        <v>1.9700367766225568</v>
      </c>
      <c r="F320" s="86" t="s">
        <v>2823</v>
      </c>
      <c r="G320" s="86" t="b">
        <v>0</v>
      </c>
      <c r="H320" s="86" t="b">
        <v>0</v>
      </c>
      <c r="I320" s="86" t="b">
        <v>0</v>
      </c>
      <c r="J320" s="86" t="b">
        <v>0</v>
      </c>
      <c r="K320" s="86" t="b">
        <v>0</v>
      </c>
      <c r="L320" s="86" t="b">
        <v>0</v>
      </c>
    </row>
    <row r="321" spans="1:12" ht="15">
      <c r="A321" s="86" t="s">
        <v>2097</v>
      </c>
      <c r="B321" s="86" t="s">
        <v>2731</v>
      </c>
      <c r="C321" s="86">
        <v>2</v>
      </c>
      <c r="D321" s="121">
        <v>0.0014969677364710843</v>
      </c>
      <c r="E321" s="121">
        <v>2.7481880270062002</v>
      </c>
      <c r="F321" s="86" t="s">
        <v>2823</v>
      </c>
      <c r="G321" s="86" t="b">
        <v>0</v>
      </c>
      <c r="H321" s="86" t="b">
        <v>0</v>
      </c>
      <c r="I321" s="86" t="b">
        <v>0</v>
      </c>
      <c r="J321" s="86" t="b">
        <v>0</v>
      </c>
      <c r="K321" s="86" t="b">
        <v>0</v>
      </c>
      <c r="L321" s="86" t="b">
        <v>0</v>
      </c>
    </row>
    <row r="322" spans="1:12" ht="15">
      <c r="A322" s="86" t="s">
        <v>2731</v>
      </c>
      <c r="B322" s="86" t="s">
        <v>2732</v>
      </c>
      <c r="C322" s="86">
        <v>2</v>
      </c>
      <c r="D322" s="121">
        <v>0.0014969677364710843</v>
      </c>
      <c r="E322" s="121">
        <v>3.0492180226701815</v>
      </c>
      <c r="F322" s="86" t="s">
        <v>2823</v>
      </c>
      <c r="G322" s="86" t="b">
        <v>0</v>
      </c>
      <c r="H322" s="86" t="b">
        <v>0</v>
      </c>
      <c r="I322" s="86" t="b">
        <v>0</v>
      </c>
      <c r="J322" s="86" t="b">
        <v>0</v>
      </c>
      <c r="K322" s="86" t="b">
        <v>0</v>
      </c>
      <c r="L322" s="86" t="b">
        <v>0</v>
      </c>
    </row>
    <row r="323" spans="1:12" ht="15">
      <c r="A323" s="86" t="s">
        <v>2732</v>
      </c>
      <c r="B323" s="86" t="s">
        <v>2733</v>
      </c>
      <c r="C323" s="86">
        <v>2</v>
      </c>
      <c r="D323" s="121">
        <v>0.0014969677364710843</v>
      </c>
      <c r="E323" s="121">
        <v>3.0492180226701815</v>
      </c>
      <c r="F323" s="86" t="s">
        <v>2823</v>
      </c>
      <c r="G323" s="86" t="b">
        <v>0</v>
      </c>
      <c r="H323" s="86" t="b">
        <v>0</v>
      </c>
      <c r="I323" s="86" t="b">
        <v>0</v>
      </c>
      <c r="J323" s="86" t="b">
        <v>0</v>
      </c>
      <c r="K323" s="86" t="b">
        <v>0</v>
      </c>
      <c r="L323" s="86" t="b">
        <v>0</v>
      </c>
    </row>
    <row r="324" spans="1:12" ht="15">
      <c r="A324" s="86" t="s">
        <v>2517</v>
      </c>
      <c r="B324" s="86" t="s">
        <v>2547</v>
      </c>
      <c r="C324" s="86">
        <v>2</v>
      </c>
      <c r="D324" s="121">
        <v>0.0014969677364710843</v>
      </c>
      <c r="E324" s="121">
        <v>2.1072099696478683</v>
      </c>
      <c r="F324" s="86" t="s">
        <v>2823</v>
      </c>
      <c r="G324" s="86" t="b">
        <v>0</v>
      </c>
      <c r="H324" s="86" t="b">
        <v>0</v>
      </c>
      <c r="I324" s="86" t="b">
        <v>0</v>
      </c>
      <c r="J324" s="86" t="b">
        <v>0</v>
      </c>
      <c r="K324" s="86" t="b">
        <v>0</v>
      </c>
      <c r="L324" s="86" t="b">
        <v>0</v>
      </c>
    </row>
    <row r="325" spans="1:12" ht="15">
      <c r="A325" s="86" t="s">
        <v>2547</v>
      </c>
      <c r="B325" s="86" t="s">
        <v>2049</v>
      </c>
      <c r="C325" s="86">
        <v>2</v>
      </c>
      <c r="D325" s="121">
        <v>0.0014969677364710843</v>
      </c>
      <c r="E325" s="121">
        <v>0.9745844043732774</v>
      </c>
      <c r="F325" s="86" t="s">
        <v>2823</v>
      </c>
      <c r="G325" s="86" t="b">
        <v>0</v>
      </c>
      <c r="H325" s="86" t="b">
        <v>0</v>
      </c>
      <c r="I325" s="86" t="b">
        <v>0</v>
      </c>
      <c r="J325" s="86" t="b">
        <v>0</v>
      </c>
      <c r="K325" s="86" t="b">
        <v>0</v>
      </c>
      <c r="L325" s="86" t="b">
        <v>0</v>
      </c>
    </row>
    <row r="326" spans="1:12" ht="15">
      <c r="A326" s="86" t="s">
        <v>2536</v>
      </c>
      <c r="B326" s="86" t="s">
        <v>2735</v>
      </c>
      <c r="C326" s="86">
        <v>2</v>
      </c>
      <c r="D326" s="121">
        <v>0.0014969677364710843</v>
      </c>
      <c r="E326" s="121">
        <v>2.5720967679505193</v>
      </c>
      <c r="F326" s="86" t="s">
        <v>2823</v>
      </c>
      <c r="G326" s="86" t="b">
        <v>0</v>
      </c>
      <c r="H326" s="86" t="b">
        <v>0</v>
      </c>
      <c r="I326" s="86" t="b">
        <v>0</v>
      </c>
      <c r="J326" s="86" t="b">
        <v>0</v>
      </c>
      <c r="K326" s="86" t="b">
        <v>0</v>
      </c>
      <c r="L326" s="86" t="b">
        <v>0</v>
      </c>
    </row>
    <row r="327" spans="1:12" ht="15">
      <c r="A327" s="86" t="s">
        <v>2735</v>
      </c>
      <c r="B327" s="86" t="s">
        <v>2070</v>
      </c>
      <c r="C327" s="86">
        <v>2</v>
      </c>
      <c r="D327" s="121">
        <v>0.0014969677364710843</v>
      </c>
      <c r="E327" s="121">
        <v>1.3546128237366128</v>
      </c>
      <c r="F327" s="86" t="s">
        <v>2823</v>
      </c>
      <c r="G327" s="86" t="b">
        <v>0</v>
      </c>
      <c r="H327" s="86" t="b">
        <v>0</v>
      </c>
      <c r="I327" s="86" t="b">
        <v>0</v>
      </c>
      <c r="J327" s="86" t="b">
        <v>0</v>
      </c>
      <c r="K327" s="86" t="b">
        <v>0</v>
      </c>
      <c r="L327" s="86" t="b">
        <v>0</v>
      </c>
    </row>
    <row r="328" spans="1:12" ht="15">
      <c r="A328" s="86" t="s">
        <v>2736</v>
      </c>
      <c r="B328" s="86" t="s">
        <v>2737</v>
      </c>
      <c r="C328" s="86">
        <v>2</v>
      </c>
      <c r="D328" s="121">
        <v>0.0014969677364710843</v>
      </c>
      <c r="E328" s="121">
        <v>3.0492180226701815</v>
      </c>
      <c r="F328" s="86" t="s">
        <v>2823</v>
      </c>
      <c r="G328" s="86" t="b">
        <v>1</v>
      </c>
      <c r="H328" s="86" t="b">
        <v>0</v>
      </c>
      <c r="I328" s="86" t="b">
        <v>0</v>
      </c>
      <c r="J328" s="86" t="b">
        <v>0</v>
      </c>
      <c r="K328" s="86" t="b">
        <v>0</v>
      </c>
      <c r="L328" s="86" t="b">
        <v>0</v>
      </c>
    </row>
    <row r="329" spans="1:12" ht="15">
      <c r="A329" s="86" t="s">
        <v>2737</v>
      </c>
      <c r="B329" s="86" t="s">
        <v>2528</v>
      </c>
      <c r="C329" s="86">
        <v>2</v>
      </c>
      <c r="D329" s="121">
        <v>0.0014969677364710843</v>
      </c>
      <c r="E329" s="121">
        <v>2.505149978319906</v>
      </c>
      <c r="F329" s="86" t="s">
        <v>2823</v>
      </c>
      <c r="G329" s="86" t="b">
        <v>0</v>
      </c>
      <c r="H329" s="86" t="b">
        <v>0</v>
      </c>
      <c r="I329" s="86" t="b">
        <v>0</v>
      </c>
      <c r="J329" s="86" t="b">
        <v>0</v>
      </c>
      <c r="K329" s="86" t="b">
        <v>0</v>
      </c>
      <c r="L329" s="86" t="b">
        <v>0</v>
      </c>
    </row>
    <row r="330" spans="1:12" ht="15">
      <c r="A330" s="86" t="s">
        <v>2528</v>
      </c>
      <c r="B330" s="86" t="s">
        <v>2738</v>
      </c>
      <c r="C330" s="86">
        <v>2</v>
      </c>
      <c r="D330" s="121">
        <v>0.0014969677364710843</v>
      </c>
      <c r="E330" s="121">
        <v>2.505149978319906</v>
      </c>
      <c r="F330" s="86" t="s">
        <v>2823</v>
      </c>
      <c r="G330" s="86" t="b">
        <v>0</v>
      </c>
      <c r="H330" s="86" t="b">
        <v>0</v>
      </c>
      <c r="I330" s="86" t="b">
        <v>0</v>
      </c>
      <c r="J330" s="86" t="b">
        <v>0</v>
      </c>
      <c r="K330" s="86" t="b">
        <v>0</v>
      </c>
      <c r="L330" s="86" t="b">
        <v>0</v>
      </c>
    </row>
    <row r="331" spans="1:12" ht="15">
      <c r="A331" s="86" t="s">
        <v>2738</v>
      </c>
      <c r="B331" s="86" t="s">
        <v>2739</v>
      </c>
      <c r="C331" s="86">
        <v>2</v>
      </c>
      <c r="D331" s="121">
        <v>0.0014969677364710843</v>
      </c>
      <c r="E331" s="121">
        <v>3.0492180226701815</v>
      </c>
      <c r="F331" s="86" t="s">
        <v>2823</v>
      </c>
      <c r="G331" s="86" t="b">
        <v>0</v>
      </c>
      <c r="H331" s="86" t="b">
        <v>0</v>
      </c>
      <c r="I331" s="86" t="b">
        <v>0</v>
      </c>
      <c r="J331" s="86" t="b">
        <v>0</v>
      </c>
      <c r="K331" s="86" t="b">
        <v>0</v>
      </c>
      <c r="L331" s="86" t="b">
        <v>0</v>
      </c>
    </row>
    <row r="332" spans="1:12" ht="15">
      <c r="A332" s="86" t="s">
        <v>2739</v>
      </c>
      <c r="B332" s="86" t="s">
        <v>2740</v>
      </c>
      <c r="C332" s="86">
        <v>2</v>
      </c>
      <c r="D332" s="121">
        <v>0.0014969677364710843</v>
      </c>
      <c r="E332" s="121">
        <v>3.0492180226701815</v>
      </c>
      <c r="F332" s="86" t="s">
        <v>2823</v>
      </c>
      <c r="G332" s="86" t="b">
        <v>0</v>
      </c>
      <c r="H332" s="86" t="b">
        <v>0</v>
      </c>
      <c r="I332" s="86" t="b">
        <v>0</v>
      </c>
      <c r="J332" s="86" t="b">
        <v>0</v>
      </c>
      <c r="K332" s="86" t="b">
        <v>0</v>
      </c>
      <c r="L332" s="86" t="b">
        <v>0</v>
      </c>
    </row>
    <row r="333" spans="1:12" ht="15">
      <c r="A333" s="86" t="s">
        <v>2740</v>
      </c>
      <c r="B333" s="86" t="s">
        <v>2741</v>
      </c>
      <c r="C333" s="86">
        <v>2</v>
      </c>
      <c r="D333" s="121">
        <v>0.0014969677364710843</v>
      </c>
      <c r="E333" s="121">
        <v>3.0492180226701815</v>
      </c>
      <c r="F333" s="86" t="s">
        <v>2823</v>
      </c>
      <c r="G333" s="86" t="b">
        <v>0</v>
      </c>
      <c r="H333" s="86" t="b">
        <v>0</v>
      </c>
      <c r="I333" s="86" t="b">
        <v>0</v>
      </c>
      <c r="J333" s="86" t="b">
        <v>0</v>
      </c>
      <c r="K333" s="86" t="b">
        <v>0</v>
      </c>
      <c r="L333" s="86" t="b">
        <v>0</v>
      </c>
    </row>
    <row r="334" spans="1:12" ht="15">
      <c r="A334" s="86" t="s">
        <v>2741</v>
      </c>
      <c r="B334" s="86" t="s">
        <v>2742</v>
      </c>
      <c r="C334" s="86">
        <v>2</v>
      </c>
      <c r="D334" s="121">
        <v>0.0014969677364710843</v>
      </c>
      <c r="E334" s="121">
        <v>3.0492180226701815</v>
      </c>
      <c r="F334" s="86" t="s">
        <v>2823</v>
      </c>
      <c r="G334" s="86" t="b">
        <v>0</v>
      </c>
      <c r="H334" s="86" t="b">
        <v>0</v>
      </c>
      <c r="I334" s="86" t="b">
        <v>0</v>
      </c>
      <c r="J334" s="86" t="b">
        <v>0</v>
      </c>
      <c r="K334" s="86" t="b">
        <v>0</v>
      </c>
      <c r="L334" s="86" t="b">
        <v>0</v>
      </c>
    </row>
    <row r="335" spans="1:12" ht="15">
      <c r="A335" s="86" t="s">
        <v>2742</v>
      </c>
      <c r="B335" s="86" t="s">
        <v>2743</v>
      </c>
      <c r="C335" s="86">
        <v>2</v>
      </c>
      <c r="D335" s="121">
        <v>0.0014969677364710843</v>
      </c>
      <c r="E335" s="121">
        <v>3.0492180226701815</v>
      </c>
      <c r="F335" s="86" t="s">
        <v>2823</v>
      </c>
      <c r="G335" s="86" t="b">
        <v>0</v>
      </c>
      <c r="H335" s="86" t="b">
        <v>0</v>
      </c>
      <c r="I335" s="86" t="b">
        <v>0</v>
      </c>
      <c r="J335" s="86" t="b">
        <v>0</v>
      </c>
      <c r="K335" s="86" t="b">
        <v>0</v>
      </c>
      <c r="L335" s="86" t="b">
        <v>0</v>
      </c>
    </row>
    <row r="336" spans="1:12" ht="15">
      <c r="A336" s="86" t="s">
        <v>2743</v>
      </c>
      <c r="B336" s="86" t="s">
        <v>2631</v>
      </c>
      <c r="C336" s="86">
        <v>2</v>
      </c>
      <c r="D336" s="121">
        <v>0.0014969677364710843</v>
      </c>
      <c r="E336" s="121">
        <v>2.8731267636145</v>
      </c>
      <c r="F336" s="86" t="s">
        <v>2823</v>
      </c>
      <c r="G336" s="86" t="b">
        <v>0</v>
      </c>
      <c r="H336" s="86" t="b">
        <v>0</v>
      </c>
      <c r="I336" s="86" t="b">
        <v>0</v>
      </c>
      <c r="J336" s="86" t="b">
        <v>0</v>
      </c>
      <c r="K336" s="86" t="b">
        <v>0</v>
      </c>
      <c r="L336" s="86" t="b">
        <v>0</v>
      </c>
    </row>
    <row r="337" spans="1:12" ht="15">
      <c r="A337" s="86" t="s">
        <v>2631</v>
      </c>
      <c r="B337" s="86" t="s">
        <v>2744</v>
      </c>
      <c r="C337" s="86">
        <v>2</v>
      </c>
      <c r="D337" s="121">
        <v>0.0014969677364710843</v>
      </c>
      <c r="E337" s="121">
        <v>2.8731267636145</v>
      </c>
      <c r="F337" s="86" t="s">
        <v>2823</v>
      </c>
      <c r="G337" s="86" t="b">
        <v>0</v>
      </c>
      <c r="H337" s="86" t="b">
        <v>0</v>
      </c>
      <c r="I337" s="86" t="b">
        <v>0</v>
      </c>
      <c r="J337" s="86" t="b">
        <v>0</v>
      </c>
      <c r="K337" s="86" t="b">
        <v>0</v>
      </c>
      <c r="L337" s="86" t="b">
        <v>0</v>
      </c>
    </row>
    <row r="338" spans="1:12" ht="15">
      <c r="A338" s="86" t="s">
        <v>2744</v>
      </c>
      <c r="B338" s="86" t="s">
        <v>2745</v>
      </c>
      <c r="C338" s="86">
        <v>2</v>
      </c>
      <c r="D338" s="121">
        <v>0.0014969677364710843</v>
      </c>
      <c r="E338" s="121">
        <v>3.0492180226701815</v>
      </c>
      <c r="F338" s="86" t="s">
        <v>2823</v>
      </c>
      <c r="G338" s="86" t="b">
        <v>0</v>
      </c>
      <c r="H338" s="86" t="b">
        <v>0</v>
      </c>
      <c r="I338" s="86" t="b">
        <v>0</v>
      </c>
      <c r="J338" s="86" t="b">
        <v>1</v>
      </c>
      <c r="K338" s="86" t="b">
        <v>0</v>
      </c>
      <c r="L338" s="86" t="b">
        <v>0</v>
      </c>
    </row>
    <row r="339" spans="1:12" ht="15">
      <c r="A339" s="86" t="s">
        <v>2745</v>
      </c>
      <c r="B339" s="86" t="s">
        <v>2746</v>
      </c>
      <c r="C339" s="86">
        <v>2</v>
      </c>
      <c r="D339" s="121">
        <v>0.0014969677364710843</v>
      </c>
      <c r="E339" s="121">
        <v>3.0492180226701815</v>
      </c>
      <c r="F339" s="86" t="s">
        <v>2823</v>
      </c>
      <c r="G339" s="86" t="b">
        <v>1</v>
      </c>
      <c r="H339" s="86" t="b">
        <v>0</v>
      </c>
      <c r="I339" s="86" t="b">
        <v>0</v>
      </c>
      <c r="J339" s="86" t="b">
        <v>0</v>
      </c>
      <c r="K339" s="86" t="b">
        <v>0</v>
      </c>
      <c r="L339" s="86" t="b">
        <v>0</v>
      </c>
    </row>
    <row r="340" spans="1:12" ht="15">
      <c r="A340" s="86" t="s">
        <v>2746</v>
      </c>
      <c r="B340" s="86" t="s">
        <v>2747</v>
      </c>
      <c r="C340" s="86">
        <v>2</v>
      </c>
      <c r="D340" s="121">
        <v>0.0014969677364710843</v>
      </c>
      <c r="E340" s="121">
        <v>3.0492180226701815</v>
      </c>
      <c r="F340" s="86" t="s">
        <v>2823</v>
      </c>
      <c r="G340" s="86" t="b">
        <v>0</v>
      </c>
      <c r="H340" s="86" t="b">
        <v>0</v>
      </c>
      <c r="I340" s="86" t="b">
        <v>0</v>
      </c>
      <c r="J340" s="86" t="b">
        <v>0</v>
      </c>
      <c r="K340" s="86" t="b">
        <v>0</v>
      </c>
      <c r="L340" s="86" t="b">
        <v>0</v>
      </c>
    </row>
    <row r="341" spans="1:12" ht="15">
      <c r="A341" s="86" t="s">
        <v>2747</v>
      </c>
      <c r="B341" s="86" t="s">
        <v>2070</v>
      </c>
      <c r="C341" s="86">
        <v>2</v>
      </c>
      <c r="D341" s="121">
        <v>0.0014969677364710843</v>
      </c>
      <c r="E341" s="121">
        <v>1.3546128237366128</v>
      </c>
      <c r="F341" s="86" t="s">
        <v>2823</v>
      </c>
      <c r="G341" s="86" t="b">
        <v>0</v>
      </c>
      <c r="H341" s="86" t="b">
        <v>0</v>
      </c>
      <c r="I341" s="86" t="b">
        <v>0</v>
      </c>
      <c r="J341" s="86" t="b">
        <v>0</v>
      </c>
      <c r="K341" s="86" t="b">
        <v>0</v>
      </c>
      <c r="L341" s="86" t="b">
        <v>0</v>
      </c>
    </row>
    <row r="342" spans="1:12" ht="15">
      <c r="A342" s="86" t="s">
        <v>2070</v>
      </c>
      <c r="B342" s="86" t="s">
        <v>2748</v>
      </c>
      <c r="C342" s="86">
        <v>2</v>
      </c>
      <c r="D342" s="121">
        <v>0.0014969677364710843</v>
      </c>
      <c r="E342" s="121">
        <v>1.363476284067918</v>
      </c>
      <c r="F342" s="86" t="s">
        <v>2823</v>
      </c>
      <c r="G342" s="86" t="b">
        <v>0</v>
      </c>
      <c r="H342" s="86" t="b">
        <v>0</v>
      </c>
      <c r="I342" s="86" t="b">
        <v>0</v>
      </c>
      <c r="J342" s="86" t="b">
        <v>0</v>
      </c>
      <c r="K342" s="86" t="b">
        <v>0</v>
      </c>
      <c r="L342" s="86" t="b">
        <v>0</v>
      </c>
    </row>
    <row r="343" spans="1:12" ht="15">
      <c r="A343" s="86" t="s">
        <v>2748</v>
      </c>
      <c r="B343" s="86" t="s">
        <v>2749</v>
      </c>
      <c r="C343" s="86">
        <v>2</v>
      </c>
      <c r="D343" s="121">
        <v>0.0014969677364710843</v>
      </c>
      <c r="E343" s="121">
        <v>3.0492180226701815</v>
      </c>
      <c r="F343" s="86" t="s">
        <v>2823</v>
      </c>
      <c r="G343" s="86" t="b">
        <v>0</v>
      </c>
      <c r="H343" s="86" t="b">
        <v>0</v>
      </c>
      <c r="I343" s="86" t="b">
        <v>0</v>
      </c>
      <c r="J343" s="86" t="b">
        <v>0</v>
      </c>
      <c r="K343" s="86" t="b">
        <v>0</v>
      </c>
      <c r="L343" s="86" t="b">
        <v>0</v>
      </c>
    </row>
    <row r="344" spans="1:12" ht="15">
      <c r="A344" s="86" t="s">
        <v>2749</v>
      </c>
      <c r="B344" s="86" t="s">
        <v>2614</v>
      </c>
      <c r="C344" s="86">
        <v>2</v>
      </c>
      <c r="D344" s="121">
        <v>0.0014969677364710843</v>
      </c>
      <c r="E344" s="121">
        <v>2.8731267636145</v>
      </c>
      <c r="F344" s="86" t="s">
        <v>2823</v>
      </c>
      <c r="G344" s="86" t="b">
        <v>0</v>
      </c>
      <c r="H344" s="86" t="b">
        <v>0</v>
      </c>
      <c r="I344" s="86" t="b">
        <v>0</v>
      </c>
      <c r="J344" s="86" t="b">
        <v>0</v>
      </c>
      <c r="K344" s="86" t="b">
        <v>0</v>
      </c>
      <c r="L344" s="86" t="b">
        <v>0</v>
      </c>
    </row>
    <row r="345" spans="1:12" ht="15">
      <c r="A345" s="86" t="s">
        <v>2614</v>
      </c>
      <c r="B345" s="86" t="s">
        <v>2750</v>
      </c>
      <c r="C345" s="86">
        <v>2</v>
      </c>
      <c r="D345" s="121">
        <v>0.0014969677364710843</v>
      </c>
      <c r="E345" s="121">
        <v>2.8731267636145</v>
      </c>
      <c r="F345" s="86" t="s">
        <v>2823</v>
      </c>
      <c r="G345" s="86" t="b">
        <v>0</v>
      </c>
      <c r="H345" s="86" t="b">
        <v>0</v>
      </c>
      <c r="I345" s="86" t="b">
        <v>0</v>
      </c>
      <c r="J345" s="86" t="b">
        <v>0</v>
      </c>
      <c r="K345" s="86" t="b">
        <v>0</v>
      </c>
      <c r="L345" s="86" t="b">
        <v>0</v>
      </c>
    </row>
    <row r="346" spans="1:12" ht="15">
      <c r="A346" s="86" t="s">
        <v>2750</v>
      </c>
      <c r="B346" s="86" t="s">
        <v>2751</v>
      </c>
      <c r="C346" s="86">
        <v>2</v>
      </c>
      <c r="D346" s="121">
        <v>0.0014969677364710843</v>
      </c>
      <c r="E346" s="121">
        <v>3.0492180226701815</v>
      </c>
      <c r="F346" s="86" t="s">
        <v>2823</v>
      </c>
      <c r="G346" s="86" t="b">
        <v>0</v>
      </c>
      <c r="H346" s="86" t="b">
        <v>0</v>
      </c>
      <c r="I346" s="86" t="b">
        <v>0</v>
      </c>
      <c r="J346" s="86" t="b">
        <v>0</v>
      </c>
      <c r="K346" s="86" t="b">
        <v>0</v>
      </c>
      <c r="L346" s="86" t="b">
        <v>0</v>
      </c>
    </row>
    <row r="347" spans="1:12" ht="15">
      <c r="A347" s="86" t="s">
        <v>2751</v>
      </c>
      <c r="B347" s="86" t="s">
        <v>2570</v>
      </c>
      <c r="C347" s="86">
        <v>2</v>
      </c>
      <c r="D347" s="121">
        <v>0.0014969677364710843</v>
      </c>
      <c r="E347" s="121">
        <v>2.7481880270062002</v>
      </c>
      <c r="F347" s="86" t="s">
        <v>2823</v>
      </c>
      <c r="G347" s="86" t="b">
        <v>0</v>
      </c>
      <c r="H347" s="86" t="b">
        <v>0</v>
      </c>
      <c r="I347" s="86" t="b">
        <v>0</v>
      </c>
      <c r="J347" s="86" t="b">
        <v>0</v>
      </c>
      <c r="K347" s="86" t="b">
        <v>0</v>
      </c>
      <c r="L347" s="86" t="b">
        <v>0</v>
      </c>
    </row>
    <row r="348" spans="1:12" ht="15">
      <c r="A348" s="86" t="s">
        <v>2570</v>
      </c>
      <c r="B348" s="86" t="s">
        <v>2544</v>
      </c>
      <c r="C348" s="86">
        <v>2</v>
      </c>
      <c r="D348" s="121">
        <v>0.0014969677364710843</v>
      </c>
      <c r="E348" s="121">
        <v>2.3502480183341627</v>
      </c>
      <c r="F348" s="86" t="s">
        <v>2823</v>
      </c>
      <c r="G348" s="86" t="b">
        <v>0</v>
      </c>
      <c r="H348" s="86" t="b">
        <v>0</v>
      </c>
      <c r="I348" s="86" t="b">
        <v>0</v>
      </c>
      <c r="J348" s="86" t="b">
        <v>0</v>
      </c>
      <c r="K348" s="86" t="b">
        <v>0</v>
      </c>
      <c r="L348" s="86" t="b">
        <v>0</v>
      </c>
    </row>
    <row r="349" spans="1:12" ht="15">
      <c r="A349" s="86" t="s">
        <v>2752</v>
      </c>
      <c r="B349" s="86" t="s">
        <v>2123</v>
      </c>
      <c r="C349" s="86">
        <v>2</v>
      </c>
      <c r="D349" s="121">
        <v>0.0014969677364710843</v>
      </c>
      <c r="E349" s="121">
        <v>2.2041199826559246</v>
      </c>
      <c r="F349" s="86" t="s">
        <v>2823</v>
      </c>
      <c r="G349" s="86" t="b">
        <v>0</v>
      </c>
      <c r="H349" s="86" t="b">
        <v>0</v>
      </c>
      <c r="I349" s="86" t="b">
        <v>0</v>
      </c>
      <c r="J349" s="86" t="b">
        <v>0</v>
      </c>
      <c r="K349" s="86" t="b">
        <v>0</v>
      </c>
      <c r="L349" s="86" t="b">
        <v>0</v>
      </c>
    </row>
    <row r="350" spans="1:12" ht="15">
      <c r="A350" s="86" t="s">
        <v>2754</v>
      </c>
      <c r="B350" s="86" t="s">
        <v>2632</v>
      </c>
      <c r="C350" s="86">
        <v>2</v>
      </c>
      <c r="D350" s="121">
        <v>0.0014969677364710843</v>
      </c>
      <c r="E350" s="121">
        <v>2.8731267636145</v>
      </c>
      <c r="F350" s="86" t="s">
        <v>2823</v>
      </c>
      <c r="G350" s="86" t="b">
        <v>0</v>
      </c>
      <c r="H350" s="86" t="b">
        <v>0</v>
      </c>
      <c r="I350" s="86" t="b">
        <v>0</v>
      </c>
      <c r="J350" s="86" t="b">
        <v>0</v>
      </c>
      <c r="K350" s="86" t="b">
        <v>0</v>
      </c>
      <c r="L350" s="86" t="b">
        <v>0</v>
      </c>
    </row>
    <row r="351" spans="1:12" ht="15">
      <c r="A351" s="86" t="s">
        <v>2070</v>
      </c>
      <c r="B351" s="86" t="s">
        <v>2628</v>
      </c>
      <c r="C351" s="86">
        <v>2</v>
      </c>
      <c r="D351" s="121">
        <v>0.0014969677364710843</v>
      </c>
      <c r="E351" s="121">
        <v>1.363476284067918</v>
      </c>
      <c r="F351" s="86" t="s">
        <v>2823</v>
      </c>
      <c r="G351" s="86" t="b">
        <v>0</v>
      </c>
      <c r="H351" s="86" t="b">
        <v>0</v>
      </c>
      <c r="I351" s="86" t="b">
        <v>0</v>
      </c>
      <c r="J351" s="86" t="b">
        <v>0</v>
      </c>
      <c r="K351" s="86" t="b">
        <v>0</v>
      </c>
      <c r="L351" s="86" t="b">
        <v>0</v>
      </c>
    </row>
    <row r="352" spans="1:12" ht="15">
      <c r="A352" s="86" t="s">
        <v>2628</v>
      </c>
      <c r="B352" s="86" t="s">
        <v>2141</v>
      </c>
      <c r="C352" s="86">
        <v>2</v>
      </c>
      <c r="D352" s="121">
        <v>0.0014969677364710843</v>
      </c>
      <c r="E352" s="121">
        <v>2.396005508894838</v>
      </c>
      <c r="F352" s="86" t="s">
        <v>2823</v>
      </c>
      <c r="G352" s="86" t="b">
        <v>0</v>
      </c>
      <c r="H352" s="86" t="b">
        <v>0</v>
      </c>
      <c r="I352" s="86" t="b">
        <v>0</v>
      </c>
      <c r="J352" s="86" t="b">
        <v>0</v>
      </c>
      <c r="K352" s="86" t="b">
        <v>0</v>
      </c>
      <c r="L352" s="86" t="b">
        <v>0</v>
      </c>
    </row>
    <row r="353" spans="1:12" ht="15">
      <c r="A353" s="86" t="s">
        <v>2141</v>
      </c>
      <c r="B353" s="86" t="s">
        <v>2537</v>
      </c>
      <c r="C353" s="86">
        <v>2</v>
      </c>
      <c r="D353" s="121">
        <v>0.0014969677364710843</v>
      </c>
      <c r="E353" s="121">
        <v>2.1741567592784814</v>
      </c>
      <c r="F353" s="86" t="s">
        <v>2823</v>
      </c>
      <c r="G353" s="86" t="b">
        <v>0</v>
      </c>
      <c r="H353" s="86" t="b">
        <v>0</v>
      </c>
      <c r="I353" s="86" t="b">
        <v>0</v>
      </c>
      <c r="J353" s="86" t="b">
        <v>0</v>
      </c>
      <c r="K353" s="86" t="b">
        <v>0</v>
      </c>
      <c r="L353" s="86" t="b">
        <v>0</v>
      </c>
    </row>
    <row r="354" spans="1:12" ht="15">
      <c r="A354" s="86" t="s">
        <v>2537</v>
      </c>
      <c r="B354" s="86" t="s">
        <v>2755</v>
      </c>
      <c r="C354" s="86">
        <v>2</v>
      </c>
      <c r="D354" s="121">
        <v>0.0014969677364710843</v>
      </c>
      <c r="E354" s="121">
        <v>2.5720967679505193</v>
      </c>
      <c r="F354" s="86" t="s">
        <v>2823</v>
      </c>
      <c r="G354" s="86" t="b">
        <v>0</v>
      </c>
      <c r="H354" s="86" t="b">
        <v>0</v>
      </c>
      <c r="I354" s="86" t="b">
        <v>0</v>
      </c>
      <c r="J354" s="86" t="b">
        <v>0</v>
      </c>
      <c r="K354" s="86" t="b">
        <v>0</v>
      </c>
      <c r="L354" s="86" t="b">
        <v>0</v>
      </c>
    </row>
    <row r="355" spans="1:12" ht="15">
      <c r="A355" s="86" t="s">
        <v>2755</v>
      </c>
      <c r="B355" s="86" t="s">
        <v>2756</v>
      </c>
      <c r="C355" s="86">
        <v>2</v>
      </c>
      <c r="D355" s="121">
        <v>0.0014969677364710843</v>
      </c>
      <c r="E355" s="121">
        <v>3.0492180226701815</v>
      </c>
      <c r="F355" s="86" t="s">
        <v>2823</v>
      </c>
      <c r="G355" s="86" t="b">
        <v>0</v>
      </c>
      <c r="H355" s="86" t="b">
        <v>0</v>
      </c>
      <c r="I355" s="86" t="b">
        <v>0</v>
      </c>
      <c r="J355" s="86" t="b">
        <v>0</v>
      </c>
      <c r="K355" s="86" t="b">
        <v>0</v>
      </c>
      <c r="L355" s="86" t="b">
        <v>0</v>
      </c>
    </row>
    <row r="356" spans="1:12" ht="15">
      <c r="A356" s="86" t="s">
        <v>2756</v>
      </c>
      <c r="B356" s="86" t="s">
        <v>2757</v>
      </c>
      <c r="C356" s="86">
        <v>2</v>
      </c>
      <c r="D356" s="121">
        <v>0.0014969677364710843</v>
      </c>
      <c r="E356" s="121">
        <v>3.0492180226701815</v>
      </c>
      <c r="F356" s="86" t="s">
        <v>2823</v>
      </c>
      <c r="G356" s="86" t="b">
        <v>0</v>
      </c>
      <c r="H356" s="86" t="b">
        <v>0</v>
      </c>
      <c r="I356" s="86" t="b">
        <v>0</v>
      </c>
      <c r="J356" s="86" t="b">
        <v>0</v>
      </c>
      <c r="K356" s="86" t="b">
        <v>0</v>
      </c>
      <c r="L356" s="86" t="b">
        <v>0</v>
      </c>
    </row>
    <row r="357" spans="1:12" ht="15">
      <c r="A357" s="86" t="s">
        <v>2757</v>
      </c>
      <c r="B357" s="86" t="s">
        <v>2758</v>
      </c>
      <c r="C357" s="86">
        <v>2</v>
      </c>
      <c r="D357" s="121">
        <v>0.0014969677364710843</v>
      </c>
      <c r="E357" s="121">
        <v>3.0492180226701815</v>
      </c>
      <c r="F357" s="86" t="s">
        <v>2823</v>
      </c>
      <c r="G357" s="86" t="b">
        <v>0</v>
      </c>
      <c r="H357" s="86" t="b">
        <v>0</v>
      </c>
      <c r="I357" s="86" t="b">
        <v>0</v>
      </c>
      <c r="J357" s="86" t="b">
        <v>0</v>
      </c>
      <c r="K357" s="86" t="b">
        <v>0</v>
      </c>
      <c r="L357" s="86" t="b">
        <v>0</v>
      </c>
    </row>
    <row r="358" spans="1:12" ht="15">
      <c r="A358" s="86" t="s">
        <v>2761</v>
      </c>
      <c r="B358" s="86" t="s">
        <v>2141</v>
      </c>
      <c r="C358" s="86">
        <v>2</v>
      </c>
      <c r="D358" s="121">
        <v>0.0017525110265084198</v>
      </c>
      <c r="E358" s="121">
        <v>2.5720967679505193</v>
      </c>
      <c r="F358" s="86" t="s">
        <v>2823</v>
      </c>
      <c r="G358" s="86" t="b">
        <v>0</v>
      </c>
      <c r="H358" s="86" t="b">
        <v>0</v>
      </c>
      <c r="I358" s="86" t="b">
        <v>0</v>
      </c>
      <c r="J358" s="86" t="b">
        <v>0</v>
      </c>
      <c r="K358" s="86" t="b">
        <v>0</v>
      </c>
      <c r="L358" s="86" t="b">
        <v>0</v>
      </c>
    </row>
    <row r="359" spans="1:12" ht="15">
      <c r="A359" s="86" t="s">
        <v>2141</v>
      </c>
      <c r="B359" s="86" t="s">
        <v>2762</v>
      </c>
      <c r="C359" s="86">
        <v>2</v>
      </c>
      <c r="D359" s="121">
        <v>0.0017525110265084198</v>
      </c>
      <c r="E359" s="121">
        <v>2.651278013998144</v>
      </c>
      <c r="F359" s="86" t="s">
        <v>2823</v>
      </c>
      <c r="G359" s="86" t="b">
        <v>0</v>
      </c>
      <c r="H359" s="86" t="b">
        <v>0</v>
      </c>
      <c r="I359" s="86" t="b">
        <v>0</v>
      </c>
      <c r="J359" s="86" t="b">
        <v>0</v>
      </c>
      <c r="K359" s="86" t="b">
        <v>0</v>
      </c>
      <c r="L359" s="86" t="b">
        <v>0</v>
      </c>
    </row>
    <row r="360" spans="1:12" ht="15">
      <c r="A360" s="86" t="s">
        <v>2762</v>
      </c>
      <c r="B360" s="86" t="s">
        <v>2570</v>
      </c>
      <c r="C360" s="86">
        <v>2</v>
      </c>
      <c r="D360" s="121">
        <v>0.0017525110265084198</v>
      </c>
      <c r="E360" s="121">
        <v>2.7481880270062002</v>
      </c>
      <c r="F360" s="86" t="s">
        <v>2823</v>
      </c>
      <c r="G360" s="86" t="b">
        <v>0</v>
      </c>
      <c r="H360" s="86" t="b">
        <v>0</v>
      </c>
      <c r="I360" s="86" t="b">
        <v>0</v>
      </c>
      <c r="J360" s="86" t="b">
        <v>0</v>
      </c>
      <c r="K360" s="86" t="b">
        <v>0</v>
      </c>
      <c r="L360" s="86" t="b">
        <v>0</v>
      </c>
    </row>
    <row r="361" spans="1:12" ht="15">
      <c r="A361" s="86" t="s">
        <v>2049</v>
      </c>
      <c r="B361" s="86" t="s">
        <v>2763</v>
      </c>
      <c r="C361" s="86">
        <v>2</v>
      </c>
      <c r="D361" s="121">
        <v>0.0014969677364710843</v>
      </c>
      <c r="E361" s="121">
        <v>1.3416478465722452</v>
      </c>
      <c r="F361" s="86" t="s">
        <v>2823</v>
      </c>
      <c r="G361" s="86" t="b">
        <v>0</v>
      </c>
      <c r="H361" s="86" t="b">
        <v>0</v>
      </c>
      <c r="I361" s="86" t="b">
        <v>0</v>
      </c>
      <c r="J361" s="86" t="b">
        <v>0</v>
      </c>
      <c r="K361" s="86" t="b">
        <v>0</v>
      </c>
      <c r="L361" s="86" t="b">
        <v>0</v>
      </c>
    </row>
    <row r="362" spans="1:12" ht="15">
      <c r="A362" s="86" t="s">
        <v>2071</v>
      </c>
      <c r="B362" s="86" t="s">
        <v>2767</v>
      </c>
      <c r="C362" s="86">
        <v>2</v>
      </c>
      <c r="D362" s="121">
        <v>0.0014969677364710843</v>
      </c>
      <c r="E362" s="121">
        <v>2.236304666027326</v>
      </c>
      <c r="F362" s="86" t="s">
        <v>2823</v>
      </c>
      <c r="G362" s="86" t="b">
        <v>0</v>
      </c>
      <c r="H362" s="86" t="b">
        <v>0</v>
      </c>
      <c r="I362" s="86" t="b">
        <v>0</v>
      </c>
      <c r="J362" s="86" t="b">
        <v>0</v>
      </c>
      <c r="K362" s="86" t="b">
        <v>0</v>
      </c>
      <c r="L362" s="86" t="b">
        <v>0</v>
      </c>
    </row>
    <row r="363" spans="1:12" ht="15">
      <c r="A363" s="86" t="s">
        <v>2767</v>
      </c>
      <c r="B363" s="86" t="s">
        <v>2516</v>
      </c>
      <c r="C363" s="86">
        <v>2</v>
      </c>
      <c r="D363" s="121">
        <v>0.0014969677364710843</v>
      </c>
      <c r="E363" s="121">
        <v>2.505149978319906</v>
      </c>
      <c r="F363" s="86" t="s">
        <v>2823</v>
      </c>
      <c r="G363" s="86" t="b">
        <v>0</v>
      </c>
      <c r="H363" s="86" t="b">
        <v>0</v>
      </c>
      <c r="I363" s="86" t="b">
        <v>0</v>
      </c>
      <c r="J363" s="86" t="b">
        <v>0</v>
      </c>
      <c r="K363" s="86" t="b">
        <v>0</v>
      </c>
      <c r="L363" s="86" t="b">
        <v>0</v>
      </c>
    </row>
    <row r="364" spans="1:12" ht="15">
      <c r="A364" s="86" t="s">
        <v>2516</v>
      </c>
      <c r="B364" s="86" t="s">
        <v>2768</v>
      </c>
      <c r="C364" s="86">
        <v>2</v>
      </c>
      <c r="D364" s="121">
        <v>0.0014969677364710843</v>
      </c>
      <c r="E364" s="121">
        <v>2.505149978319906</v>
      </c>
      <c r="F364" s="86" t="s">
        <v>2823</v>
      </c>
      <c r="G364" s="86" t="b">
        <v>0</v>
      </c>
      <c r="H364" s="86" t="b">
        <v>0</v>
      </c>
      <c r="I364" s="86" t="b">
        <v>0</v>
      </c>
      <c r="J364" s="86" t="b">
        <v>0</v>
      </c>
      <c r="K364" s="86" t="b">
        <v>0</v>
      </c>
      <c r="L364" s="86" t="b">
        <v>0</v>
      </c>
    </row>
    <row r="365" spans="1:12" ht="15">
      <c r="A365" s="86" t="s">
        <v>2768</v>
      </c>
      <c r="B365" s="86" t="s">
        <v>2769</v>
      </c>
      <c r="C365" s="86">
        <v>2</v>
      </c>
      <c r="D365" s="121">
        <v>0.0014969677364710843</v>
      </c>
      <c r="E365" s="121">
        <v>3.0492180226701815</v>
      </c>
      <c r="F365" s="86" t="s">
        <v>2823</v>
      </c>
      <c r="G365" s="86" t="b">
        <v>0</v>
      </c>
      <c r="H365" s="86" t="b">
        <v>0</v>
      </c>
      <c r="I365" s="86" t="b">
        <v>0</v>
      </c>
      <c r="J365" s="86" t="b">
        <v>0</v>
      </c>
      <c r="K365" s="86" t="b">
        <v>0</v>
      </c>
      <c r="L365" s="86" t="b">
        <v>0</v>
      </c>
    </row>
    <row r="366" spans="1:12" ht="15">
      <c r="A366" s="86" t="s">
        <v>2769</v>
      </c>
      <c r="B366" s="86" t="s">
        <v>2770</v>
      </c>
      <c r="C366" s="86">
        <v>2</v>
      </c>
      <c r="D366" s="121">
        <v>0.0014969677364710843</v>
      </c>
      <c r="E366" s="121">
        <v>3.0492180226701815</v>
      </c>
      <c r="F366" s="86" t="s">
        <v>2823</v>
      </c>
      <c r="G366" s="86" t="b">
        <v>0</v>
      </c>
      <c r="H366" s="86" t="b">
        <v>0</v>
      </c>
      <c r="I366" s="86" t="b">
        <v>0</v>
      </c>
      <c r="J366" s="86" t="b">
        <v>0</v>
      </c>
      <c r="K366" s="86" t="b">
        <v>0</v>
      </c>
      <c r="L366" s="86" t="b">
        <v>0</v>
      </c>
    </row>
    <row r="367" spans="1:12" ht="15">
      <c r="A367" s="86" t="s">
        <v>2770</v>
      </c>
      <c r="B367" s="86" t="s">
        <v>2771</v>
      </c>
      <c r="C367" s="86">
        <v>2</v>
      </c>
      <c r="D367" s="121">
        <v>0.0014969677364710843</v>
      </c>
      <c r="E367" s="121">
        <v>3.0492180226701815</v>
      </c>
      <c r="F367" s="86" t="s">
        <v>2823</v>
      </c>
      <c r="G367" s="86" t="b">
        <v>0</v>
      </c>
      <c r="H367" s="86" t="b">
        <v>0</v>
      </c>
      <c r="I367" s="86" t="b">
        <v>0</v>
      </c>
      <c r="J367" s="86" t="b">
        <v>1</v>
      </c>
      <c r="K367" s="86" t="b">
        <v>0</v>
      </c>
      <c r="L367" s="86" t="b">
        <v>0</v>
      </c>
    </row>
    <row r="368" spans="1:12" ht="15">
      <c r="A368" s="86" t="s">
        <v>2771</v>
      </c>
      <c r="B368" s="86" t="s">
        <v>2550</v>
      </c>
      <c r="C368" s="86">
        <v>2</v>
      </c>
      <c r="D368" s="121">
        <v>0.0014969677364710843</v>
      </c>
      <c r="E368" s="121">
        <v>2.651278013998144</v>
      </c>
      <c r="F368" s="86" t="s">
        <v>2823</v>
      </c>
      <c r="G368" s="86" t="b">
        <v>1</v>
      </c>
      <c r="H368" s="86" t="b">
        <v>0</v>
      </c>
      <c r="I368" s="86" t="b">
        <v>0</v>
      </c>
      <c r="J368" s="86" t="b">
        <v>0</v>
      </c>
      <c r="K368" s="86" t="b">
        <v>0</v>
      </c>
      <c r="L368" s="86" t="b">
        <v>0</v>
      </c>
    </row>
    <row r="369" spans="1:12" ht="15">
      <c r="A369" s="86" t="s">
        <v>2550</v>
      </c>
      <c r="B369" s="86" t="s">
        <v>2772</v>
      </c>
      <c r="C369" s="86">
        <v>2</v>
      </c>
      <c r="D369" s="121">
        <v>0.0014969677364710843</v>
      </c>
      <c r="E369" s="121">
        <v>2.8731267636145</v>
      </c>
      <c r="F369" s="86" t="s">
        <v>2823</v>
      </c>
      <c r="G369" s="86" t="b">
        <v>0</v>
      </c>
      <c r="H369" s="86" t="b">
        <v>0</v>
      </c>
      <c r="I369" s="86" t="b">
        <v>0</v>
      </c>
      <c r="J369" s="86" t="b">
        <v>0</v>
      </c>
      <c r="K369" s="86" t="b">
        <v>0</v>
      </c>
      <c r="L369" s="86" t="b">
        <v>0</v>
      </c>
    </row>
    <row r="370" spans="1:12" ht="15">
      <c r="A370" s="86" t="s">
        <v>2772</v>
      </c>
      <c r="B370" s="86" t="s">
        <v>2580</v>
      </c>
      <c r="C370" s="86">
        <v>2</v>
      </c>
      <c r="D370" s="121">
        <v>0.0014969677364710843</v>
      </c>
      <c r="E370" s="121">
        <v>2.7481880270062002</v>
      </c>
      <c r="F370" s="86" t="s">
        <v>2823</v>
      </c>
      <c r="G370" s="86" t="b">
        <v>0</v>
      </c>
      <c r="H370" s="86" t="b">
        <v>0</v>
      </c>
      <c r="I370" s="86" t="b">
        <v>0</v>
      </c>
      <c r="J370" s="86" t="b">
        <v>0</v>
      </c>
      <c r="K370" s="86" t="b">
        <v>0</v>
      </c>
      <c r="L370" s="86" t="b">
        <v>0</v>
      </c>
    </row>
    <row r="371" spans="1:12" ht="15">
      <c r="A371" s="86" t="s">
        <v>2580</v>
      </c>
      <c r="B371" s="86" t="s">
        <v>2773</v>
      </c>
      <c r="C371" s="86">
        <v>2</v>
      </c>
      <c r="D371" s="121">
        <v>0.0014969677364710843</v>
      </c>
      <c r="E371" s="121">
        <v>2.7481880270062002</v>
      </c>
      <c r="F371" s="86" t="s">
        <v>2823</v>
      </c>
      <c r="G371" s="86" t="b">
        <v>0</v>
      </c>
      <c r="H371" s="86" t="b">
        <v>0</v>
      </c>
      <c r="I371" s="86" t="b">
        <v>0</v>
      </c>
      <c r="J371" s="86" t="b">
        <v>0</v>
      </c>
      <c r="K371" s="86" t="b">
        <v>0</v>
      </c>
      <c r="L371" s="86" t="b">
        <v>0</v>
      </c>
    </row>
    <row r="372" spans="1:12" ht="15">
      <c r="A372" s="86" t="s">
        <v>2773</v>
      </c>
      <c r="B372" s="86" t="s">
        <v>2580</v>
      </c>
      <c r="C372" s="86">
        <v>2</v>
      </c>
      <c r="D372" s="121">
        <v>0.0014969677364710843</v>
      </c>
      <c r="E372" s="121">
        <v>2.7481880270062002</v>
      </c>
      <c r="F372" s="86" t="s">
        <v>2823</v>
      </c>
      <c r="G372" s="86" t="b">
        <v>0</v>
      </c>
      <c r="H372" s="86" t="b">
        <v>0</v>
      </c>
      <c r="I372" s="86" t="b">
        <v>0</v>
      </c>
      <c r="J372" s="86" t="b">
        <v>0</v>
      </c>
      <c r="K372" s="86" t="b">
        <v>0</v>
      </c>
      <c r="L372" s="86" t="b">
        <v>0</v>
      </c>
    </row>
    <row r="373" spans="1:12" ht="15">
      <c r="A373" s="86" t="s">
        <v>2580</v>
      </c>
      <c r="B373" s="86" t="s">
        <v>2774</v>
      </c>
      <c r="C373" s="86">
        <v>2</v>
      </c>
      <c r="D373" s="121">
        <v>0.0014969677364710843</v>
      </c>
      <c r="E373" s="121">
        <v>2.7481880270062002</v>
      </c>
      <c r="F373" s="86" t="s">
        <v>2823</v>
      </c>
      <c r="G373" s="86" t="b">
        <v>0</v>
      </c>
      <c r="H373" s="86" t="b">
        <v>0</v>
      </c>
      <c r="I373" s="86" t="b">
        <v>0</v>
      </c>
      <c r="J373" s="86" t="b">
        <v>0</v>
      </c>
      <c r="K373" s="86" t="b">
        <v>0</v>
      </c>
      <c r="L373" s="86" t="b">
        <v>0</v>
      </c>
    </row>
    <row r="374" spans="1:12" ht="15">
      <c r="A374" s="86" t="s">
        <v>2774</v>
      </c>
      <c r="B374" s="86" t="s">
        <v>2550</v>
      </c>
      <c r="C374" s="86">
        <v>2</v>
      </c>
      <c r="D374" s="121">
        <v>0.0014969677364710843</v>
      </c>
      <c r="E374" s="121">
        <v>2.651278013998144</v>
      </c>
      <c r="F374" s="86" t="s">
        <v>2823</v>
      </c>
      <c r="G374" s="86" t="b">
        <v>0</v>
      </c>
      <c r="H374" s="86" t="b">
        <v>0</v>
      </c>
      <c r="I374" s="86" t="b">
        <v>0</v>
      </c>
      <c r="J374" s="86" t="b">
        <v>0</v>
      </c>
      <c r="K374" s="86" t="b">
        <v>0</v>
      </c>
      <c r="L374" s="86" t="b">
        <v>0</v>
      </c>
    </row>
    <row r="375" spans="1:12" ht="15">
      <c r="A375" s="86" t="s">
        <v>2490</v>
      </c>
      <c r="B375" s="86" t="s">
        <v>2489</v>
      </c>
      <c r="C375" s="86">
        <v>2</v>
      </c>
      <c r="D375" s="121">
        <v>0.0014969677364710843</v>
      </c>
      <c r="E375" s="121">
        <v>1.3679767852945943</v>
      </c>
      <c r="F375" s="86" t="s">
        <v>2823</v>
      </c>
      <c r="G375" s="86" t="b">
        <v>0</v>
      </c>
      <c r="H375" s="86" t="b">
        <v>0</v>
      </c>
      <c r="I375" s="86" t="b">
        <v>0</v>
      </c>
      <c r="J375" s="86" t="b">
        <v>0</v>
      </c>
      <c r="K375" s="86" t="b">
        <v>0</v>
      </c>
      <c r="L375" s="86" t="b">
        <v>0</v>
      </c>
    </row>
    <row r="376" spans="1:12" ht="15">
      <c r="A376" s="86" t="s">
        <v>2489</v>
      </c>
      <c r="B376" s="86" t="s">
        <v>2541</v>
      </c>
      <c r="C376" s="86">
        <v>2</v>
      </c>
      <c r="D376" s="121">
        <v>0.0014969677364710843</v>
      </c>
      <c r="E376" s="121">
        <v>1.6690067809585756</v>
      </c>
      <c r="F376" s="86" t="s">
        <v>2823</v>
      </c>
      <c r="G376" s="86" t="b">
        <v>0</v>
      </c>
      <c r="H376" s="86" t="b">
        <v>0</v>
      </c>
      <c r="I376" s="86" t="b">
        <v>0</v>
      </c>
      <c r="J376" s="86" t="b">
        <v>0</v>
      </c>
      <c r="K376" s="86" t="b">
        <v>0</v>
      </c>
      <c r="L376" s="86" t="b">
        <v>0</v>
      </c>
    </row>
    <row r="377" spans="1:12" ht="15">
      <c r="A377" s="86" t="s">
        <v>2541</v>
      </c>
      <c r="B377" s="86" t="s">
        <v>2775</v>
      </c>
      <c r="C377" s="86">
        <v>2</v>
      </c>
      <c r="D377" s="121">
        <v>0.0014969677364710843</v>
      </c>
      <c r="E377" s="121">
        <v>2.5720967679505193</v>
      </c>
      <c r="F377" s="86" t="s">
        <v>2823</v>
      </c>
      <c r="G377" s="86" t="b">
        <v>0</v>
      </c>
      <c r="H377" s="86" t="b">
        <v>0</v>
      </c>
      <c r="I377" s="86" t="b">
        <v>0</v>
      </c>
      <c r="J377" s="86" t="b">
        <v>0</v>
      </c>
      <c r="K377" s="86" t="b">
        <v>0</v>
      </c>
      <c r="L377" s="86" t="b">
        <v>0</v>
      </c>
    </row>
    <row r="378" spans="1:12" ht="15">
      <c r="A378" s="86" t="s">
        <v>2775</v>
      </c>
      <c r="B378" s="86" t="s">
        <v>2490</v>
      </c>
      <c r="C378" s="86">
        <v>2</v>
      </c>
      <c r="D378" s="121">
        <v>0.0014969677364710843</v>
      </c>
      <c r="E378" s="121">
        <v>2.308855333175938</v>
      </c>
      <c r="F378" s="86" t="s">
        <v>2823</v>
      </c>
      <c r="G378" s="86" t="b">
        <v>0</v>
      </c>
      <c r="H378" s="86" t="b">
        <v>0</v>
      </c>
      <c r="I378" s="86" t="b">
        <v>0</v>
      </c>
      <c r="J378" s="86" t="b">
        <v>0</v>
      </c>
      <c r="K378" s="86" t="b">
        <v>0</v>
      </c>
      <c r="L378" s="86" t="b">
        <v>0</v>
      </c>
    </row>
    <row r="379" spans="1:12" ht="15">
      <c r="A379" s="86" t="s">
        <v>2490</v>
      </c>
      <c r="B379" s="86" t="s">
        <v>2776</v>
      </c>
      <c r="C379" s="86">
        <v>2</v>
      </c>
      <c r="D379" s="121">
        <v>0.0014969677364710843</v>
      </c>
      <c r="E379" s="121">
        <v>2.271066772286538</v>
      </c>
      <c r="F379" s="86" t="s">
        <v>2823</v>
      </c>
      <c r="G379" s="86" t="b">
        <v>0</v>
      </c>
      <c r="H379" s="86" t="b">
        <v>0</v>
      </c>
      <c r="I379" s="86" t="b">
        <v>0</v>
      </c>
      <c r="J379" s="86" t="b">
        <v>0</v>
      </c>
      <c r="K379" s="86" t="b">
        <v>0</v>
      </c>
      <c r="L379" s="86" t="b">
        <v>0</v>
      </c>
    </row>
    <row r="380" spans="1:12" ht="15">
      <c r="A380" s="86" t="s">
        <v>2776</v>
      </c>
      <c r="B380" s="86" t="s">
        <v>2777</v>
      </c>
      <c r="C380" s="86">
        <v>2</v>
      </c>
      <c r="D380" s="121">
        <v>0.0014969677364710843</v>
      </c>
      <c r="E380" s="121">
        <v>3.0492180226701815</v>
      </c>
      <c r="F380" s="86" t="s">
        <v>2823</v>
      </c>
      <c r="G380" s="86" t="b">
        <v>0</v>
      </c>
      <c r="H380" s="86" t="b">
        <v>0</v>
      </c>
      <c r="I380" s="86" t="b">
        <v>0</v>
      </c>
      <c r="J380" s="86" t="b">
        <v>0</v>
      </c>
      <c r="K380" s="86" t="b">
        <v>0</v>
      </c>
      <c r="L380" s="86" t="b">
        <v>0</v>
      </c>
    </row>
    <row r="381" spans="1:12" ht="15">
      <c r="A381" s="86" t="s">
        <v>2777</v>
      </c>
      <c r="B381" s="86" t="s">
        <v>2778</v>
      </c>
      <c r="C381" s="86">
        <v>2</v>
      </c>
      <c r="D381" s="121">
        <v>0.0014969677364710843</v>
      </c>
      <c r="E381" s="121">
        <v>3.0492180226701815</v>
      </c>
      <c r="F381" s="86" t="s">
        <v>2823</v>
      </c>
      <c r="G381" s="86" t="b">
        <v>0</v>
      </c>
      <c r="H381" s="86" t="b">
        <v>0</v>
      </c>
      <c r="I381" s="86" t="b">
        <v>0</v>
      </c>
      <c r="J381" s="86" t="b">
        <v>0</v>
      </c>
      <c r="K381" s="86" t="b">
        <v>0</v>
      </c>
      <c r="L381" s="86" t="b">
        <v>0</v>
      </c>
    </row>
    <row r="382" spans="1:12" ht="15">
      <c r="A382" s="86" t="s">
        <v>2778</v>
      </c>
      <c r="B382" s="86" t="s">
        <v>2489</v>
      </c>
      <c r="C382" s="86">
        <v>2</v>
      </c>
      <c r="D382" s="121">
        <v>0.0014969677364710843</v>
      </c>
      <c r="E382" s="121">
        <v>2.146128035678238</v>
      </c>
      <c r="F382" s="86" t="s">
        <v>2823</v>
      </c>
      <c r="G382" s="86" t="b">
        <v>0</v>
      </c>
      <c r="H382" s="86" t="b">
        <v>0</v>
      </c>
      <c r="I382" s="86" t="b">
        <v>0</v>
      </c>
      <c r="J382" s="86" t="b">
        <v>0</v>
      </c>
      <c r="K382" s="86" t="b">
        <v>0</v>
      </c>
      <c r="L382" s="86" t="b">
        <v>0</v>
      </c>
    </row>
    <row r="383" spans="1:12" ht="15">
      <c r="A383" s="86" t="s">
        <v>2096</v>
      </c>
      <c r="B383" s="86" t="s">
        <v>2656</v>
      </c>
      <c r="C383" s="86">
        <v>2</v>
      </c>
      <c r="D383" s="121">
        <v>0.0014969677364710843</v>
      </c>
      <c r="E383" s="121">
        <v>2.0949755132308567</v>
      </c>
      <c r="F383" s="86" t="s">
        <v>2823</v>
      </c>
      <c r="G383" s="86" t="b">
        <v>0</v>
      </c>
      <c r="H383" s="86" t="b">
        <v>0</v>
      </c>
      <c r="I383" s="86" t="b">
        <v>0</v>
      </c>
      <c r="J383" s="86" t="b">
        <v>0</v>
      </c>
      <c r="K383" s="86" t="b">
        <v>0</v>
      </c>
      <c r="L383" s="86" t="b">
        <v>0</v>
      </c>
    </row>
    <row r="384" spans="1:12" ht="15">
      <c r="A384" s="86" t="s">
        <v>2656</v>
      </c>
      <c r="B384" s="86" t="s">
        <v>2049</v>
      </c>
      <c r="C384" s="86">
        <v>2</v>
      </c>
      <c r="D384" s="121">
        <v>0.0014969677364710843</v>
      </c>
      <c r="E384" s="121">
        <v>1.1964331539896338</v>
      </c>
      <c r="F384" s="86" t="s">
        <v>2823</v>
      </c>
      <c r="G384" s="86" t="b">
        <v>0</v>
      </c>
      <c r="H384" s="86" t="b">
        <v>0</v>
      </c>
      <c r="I384" s="86" t="b">
        <v>0</v>
      </c>
      <c r="J384" s="86" t="b">
        <v>0</v>
      </c>
      <c r="K384" s="86" t="b">
        <v>0</v>
      </c>
      <c r="L384" s="86" t="b">
        <v>0</v>
      </c>
    </row>
    <row r="385" spans="1:12" ht="15">
      <c r="A385" s="86" t="s">
        <v>2551</v>
      </c>
      <c r="B385" s="86" t="s">
        <v>2581</v>
      </c>
      <c r="C385" s="86">
        <v>2</v>
      </c>
      <c r="D385" s="121">
        <v>0.0014969677364710843</v>
      </c>
      <c r="E385" s="121">
        <v>2.651278013998144</v>
      </c>
      <c r="F385" s="86" t="s">
        <v>2823</v>
      </c>
      <c r="G385" s="86" t="b">
        <v>0</v>
      </c>
      <c r="H385" s="86" t="b">
        <v>0</v>
      </c>
      <c r="I385" s="86" t="b">
        <v>0</v>
      </c>
      <c r="J385" s="86" t="b">
        <v>0</v>
      </c>
      <c r="K385" s="86" t="b">
        <v>0</v>
      </c>
      <c r="L385" s="86" t="b">
        <v>0</v>
      </c>
    </row>
    <row r="386" spans="1:12" ht="15">
      <c r="A386" s="86" t="s">
        <v>2581</v>
      </c>
      <c r="B386" s="86" t="s">
        <v>2556</v>
      </c>
      <c r="C386" s="86">
        <v>2</v>
      </c>
      <c r="D386" s="121">
        <v>0.0014969677364710843</v>
      </c>
      <c r="E386" s="121">
        <v>2.4471580313422194</v>
      </c>
      <c r="F386" s="86" t="s">
        <v>2823</v>
      </c>
      <c r="G386" s="86" t="b">
        <v>0</v>
      </c>
      <c r="H386" s="86" t="b">
        <v>0</v>
      </c>
      <c r="I386" s="86" t="b">
        <v>0</v>
      </c>
      <c r="J386" s="86" t="b">
        <v>0</v>
      </c>
      <c r="K386" s="86" t="b">
        <v>0</v>
      </c>
      <c r="L386" s="86" t="b">
        <v>0</v>
      </c>
    </row>
    <row r="387" spans="1:12" ht="15">
      <c r="A387" s="86" t="s">
        <v>2556</v>
      </c>
      <c r="B387" s="86" t="s">
        <v>328</v>
      </c>
      <c r="C387" s="86">
        <v>2</v>
      </c>
      <c r="D387" s="121">
        <v>0.0014969677364710843</v>
      </c>
      <c r="E387" s="121">
        <v>2.7481880270062002</v>
      </c>
      <c r="F387" s="86" t="s">
        <v>2823</v>
      </c>
      <c r="G387" s="86" t="b">
        <v>0</v>
      </c>
      <c r="H387" s="86" t="b">
        <v>0</v>
      </c>
      <c r="I387" s="86" t="b">
        <v>0</v>
      </c>
      <c r="J387" s="86" t="b">
        <v>0</v>
      </c>
      <c r="K387" s="86" t="b">
        <v>0</v>
      </c>
      <c r="L387" s="86" t="b">
        <v>0</v>
      </c>
    </row>
    <row r="388" spans="1:12" ht="15">
      <c r="A388" s="86" t="s">
        <v>328</v>
      </c>
      <c r="B388" s="86" t="s">
        <v>327</v>
      </c>
      <c r="C388" s="86">
        <v>2</v>
      </c>
      <c r="D388" s="121">
        <v>0.0014969677364710843</v>
      </c>
      <c r="E388" s="121">
        <v>3.0492180226701815</v>
      </c>
      <c r="F388" s="86" t="s">
        <v>2823</v>
      </c>
      <c r="G388" s="86" t="b">
        <v>0</v>
      </c>
      <c r="H388" s="86" t="b">
        <v>0</v>
      </c>
      <c r="I388" s="86" t="b">
        <v>0</v>
      </c>
      <c r="J388" s="86" t="b">
        <v>0</v>
      </c>
      <c r="K388" s="86" t="b">
        <v>0</v>
      </c>
      <c r="L388" s="86" t="b">
        <v>0</v>
      </c>
    </row>
    <row r="389" spans="1:12" ht="15">
      <c r="A389" s="86" t="s">
        <v>327</v>
      </c>
      <c r="B389" s="86" t="s">
        <v>2552</v>
      </c>
      <c r="C389" s="86">
        <v>2</v>
      </c>
      <c r="D389" s="121">
        <v>0.0014969677364710843</v>
      </c>
      <c r="E389" s="121">
        <v>2.651278013998144</v>
      </c>
      <c r="F389" s="86" t="s">
        <v>2823</v>
      </c>
      <c r="G389" s="86" t="b">
        <v>0</v>
      </c>
      <c r="H389" s="86" t="b">
        <v>0</v>
      </c>
      <c r="I389" s="86" t="b">
        <v>0</v>
      </c>
      <c r="J389" s="86" t="b">
        <v>0</v>
      </c>
      <c r="K389" s="86" t="b">
        <v>0</v>
      </c>
      <c r="L389" s="86" t="b">
        <v>0</v>
      </c>
    </row>
    <row r="390" spans="1:12" ht="15">
      <c r="A390" s="86" t="s">
        <v>2552</v>
      </c>
      <c r="B390" s="86" t="s">
        <v>2779</v>
      </c>
      <c r="C390" s="86">
        <v>2</v>
      </c>
      <c r="D390" s="121">
        <v>0.0014969677364710843</v>
      </c>
      <c r="E390" s="121">
        <v>2.651278013998144</v>
      </c>
      <c r="F390" s="86" t="s">
        <v>2823</v>
      </c>
      <c r="G390" s="86" t="b">
        <v>0</v>
      </c>
      <c r="H390" s="86" t="b">
        <v>0</v>
      </c>
      <c r="I390" s="86" t="b">
        <v>0</v>
      </c>
      <c r="J390" s="86" t="b">
        <v>0</v>
      </c>
      <c r="K390" s="86" t="b">
        <v>0</v>
      </c>
      <c r="L390" s="86" t="b">
        <v>0</v>
      </c>
    </row>
    <row r="391" spans="1:12" ht="15">
      <c r="A391" s="86" t="s">
        <v>2781</v>
      </c>
      <c r="B391" s="86" t="s">
        <v>2074</v>
      </c>
      <c r="C391" s="86">
        <v>2</v>
      </c>
      <c r="D391" s="121">
        <v>0.0014969677364710843</v>
      </c>
      <c r="E391" s="121">
        <v>2.651278013998144</v>
      </c>
      <c r="F391" s="86" t="s">
        <v>2823</v>
      </c>
      <c r="G391" s="86" t="b">
        <v>0</v>
      </c>
      <c r="H391" s="86" t="b">
        <v>0</v>
      </c>
      <c r="I391" s="86" t="b">
        <v>0</v>
      </c>
      <c r="J391" s="86" t="b">
        <v>0</v>
      </c>
      <c r="K391" s="86" t="b">
        <v>0</v>
      </c>
      <c r="L391" s="86" t="b">
        <v>0</v>
      </c>
    </row>
    <row r="392" spans="1:12" ht="15">
      <c r="A392" s="86" t="s">
        <v>2074</v>
      </c>
      <c r="B392" s="86" t="s">
        <v>2782</v>
      </c>
      <c r="C392" s="86">
        <v>2</v>
      </c>
      <c r="D392" s="121">
        <v>0.0014969677364710843</v>
      </c>
      <c r="E392" s="121">
        <v>2.4471580313422194</v>
      </c>
      <c r="F392" s="86" t="s">
        <v>2823</v>
      </c>
      <c r="G392" s="86" t="b">
        <v>0</v>
      </c>
      <c r="H392" s="86" t="b">
        <v>0</v>
      </c>
      <c r="I392" s="86" t="b">
        <v>0</v>
      </c>
      <c r="J392" s="86" t="b">
        <v>0</v>
      </c>
      <c r="K392" s="86" t="b">
        <v>0</v>
      </c>
      <c r="L392" s="86" t="b">
        <v>0</v>
      </c>
    </row>
    <row r="393" spans="1:12" ht="15">
      <c r="A393" s="86" t="s">
        <v>2782</v>
      </c>
      <c r="B393" s="86" t="s">
        <v>2100</v>
      </c>
      <c r="C393" s="86">
        <v>2</v>
      </c>
      <c r="D393" s="121">
        <v>0.0014969677364710843</v>
      </c>
      <c r="E393" s="121">
        <v>2.505149978319906</v>
      </c>
      <c r="F393" s="86" t="s">
        <v>2823</v>
      </c>
      <c r="G393" s="86" t="b">
        <v>0</v>
      </c>
      <c r="H393" s="86" t="b">
        <v>0</v>
      </c>
      <c r="I393" s="86" t="b">
        <v>0</v>
      </c>
      <c r="J393" s="86" t="b">
        <v>0</v>
      </c>
      <c r="K393" s="86" t="b">
        <v>0</v>
      </c>
      <c r="L393" s="86" t="b">
        <v>0</v>
      </c>
    </row>
    <row r="394" spans="1:12" ht="15">
      <c r="A394" s="86" t="s">
        <v>2100</v>
      </c>
      <c r="B394" s="86" t="s">
        <v>2512</v>
      </c>
      <c r="C394" s="86">
        <v>2</v>
      </c>
      <c r="D394" s="121">
        <v>0.0014969677364710843</v>
      </c>
      <c r="E394" s="121">
        <v>1.8519374645445623</v>
      </c>
      <c r="F394" s="86" t="s">
        <v>2823</v>
      </c>
      <c r="G394" s="86" t="b">
        <v>0</v>
      </c>
      <c r="H394" s="86" t="b">
        <v>0</v>
      </c>
      <c r="I394" s="86" t="b">
        <v>0</v>
      </c>
      <c r="J394" s="86" t="b">
        <v>0</v>
      </c>
      <c r="K394" s="86" t="b">
        <v>0</v>
      </c>
      <c r="L394" s="86" t="b">
        <v>0</v>
      </c>
    </row>
    <row r="395" spans="1:12" ht="15">
      <c r="A395" s="86" t="s">
        <v>2512</v>
      </c>
      <c r="B395" s="86" t="s">
        <v>2783</v>
      </c>
      <c r="C395" s="86">
        <v>2</v>
      </c>
      <c r="D395" s="121">
        <v>0.0014969677364710843</v>
      </c>
      <c r="E395" s="121">
        <v>2.396005508894838</v>
      </c>
      <c r="F395" s="86" t="s">
        <v>2823</v>
      </c>
      <c r="G395" s="86" t="b">
        <v>0</v>
      </c>
      <c r="H395" s="86" t="b">
        <v>0</v>
      </c>
      <c r="I395" s="86" t="b">
        <v>0</v>
      </c>
      <c r="J395" s="86" t="b">
        <v>0</v>
      </c>
      <c r="K395" s="86" t="b">
        <v>0</v>
      </c>
      <c r="L395" s="86" t="b">
        <v>0</v>
      </c>
    </row>
    <row r="396" spans="1:12" ht="15">
      <c r="A396" s="86" t="s">
        <v>2783</v>
      </c>
      <c r="B396" s="86" t="s">
        <v>2784</v>
      </c>
      <c r="C396" s="86">
        <v>2</v>
      </c>
      <c r="D396" s="121">
        <v>0.0014969677364710843</v>
      </c>
      <c r="E396" s="121">
        <v>3.0492180226701815</v>
      </c>
      <c r="F396" s="86" t="s">
        <v>2823</v>
      </c>
      <c r="G396" s="86" t="b">
        <v>0</v>
      </c>
      <c r="H396" s="86" t="b">
        <v>0</v>
      </c>
      <c r="I396" s="86" t="b">
        <v>0</v>
      </c>
      <c r="J396" s="86" t="b">
        <v>0</v>
      </c>
      <c r="K396" s="86" t="b">
        <v>0</v>
      </c>
      <c r="L396" s="86" t="b">
        <v>0</v>
      </c>
    </row>
    <row r="397" spans="1:12" ht="15">
      <c r="A397" s="86" t="s">
        <v>2784</v>
      </c>
      <c r="B397" s="86" t="s">
        <v>2785</v>
      </c>
      <c r="C397" s="86">
        <v>2</v>
      </c>
      <c r="D397" s="121">
        <v>0.0014969677364710843</v>
      </c>
      <c r="E397" s="121">
        <v>3.0492180226701815</v>
      </c>
      <c r="F397" s="86" t="s">
        <v>2823</v>
      </c>
      <c r="G397" s="86" t="b">
        <v>0</v>
      </c>
      <c r="H397" s="86" t="b">
        <v>0</v>
      </c>
      <c r="I397" s="86" t="b">
        <v>0</v>
      </c>
      <c r="J397" s="86" t="b">
        <v>0</v>
      </c>
      <c r="K397" s="86" t="b">
        <v>0</v>
      </c>
      <c r="L397" s="86" t="b">
        <v>0</v>
      </c>
    </row>
    <row r="398" spans="1:12" ht="15">
      <c r="A398" s="86" t="s">
        <v>2581</v>
      </c>
      <c r="B398" s="86" t="s">
        <v>2551</v>
      </c>
      <c r="C398" s="86">
        <v>2</v>
      </c>
      <c r="D398" s="121">
        <v>0.0014969677364710843</v>
      </c>
      <c r="E398" s="121">
        <v>2.3502480183341627</v>
      </c>
      <c r="F398" s="86" t="s">
        <v>2823</v>
      </c>
      <c r="G398" s="86" t="b">
        <v>0</v>
      </c>
      <c r="H398" s="86" t="b">
        <v>0</v>
      </c>
      <c r="I398" s="86" t="b">
        <v>0</v>
      </c>
      <c r="J398" s="86" t="b">
        <v>0</v>
      </c>
      <c r="K398" s="86" t="b">
        <v>0</v>
      </c>
      <c r="L398" s="86" t="b">
        <v>0</v>
      </c>
    </row>
    <row r="399" spans="1:12" ht="15">
      <c r="A399" s="86" t="s">
        <v>2551</v>
      </c>
      <c r="B399" s="86" t="s">
        <v>2582</v>
      </c>
      <c r="C399" s="86">
        <v>2</v>
      </c>
      <c r="D399" s="121">
        <v>0.0014969677364710843</v>
      </c>
      <c r="E399" s="121">
        <v>2.3502480183341627</v>
      </c>
      <c r="F399" s="86" t="s">
        <v>2823</v>
      </c>
      <c r="G399" s="86" t="b">
        <v>0</v>
      </c>
      <c r="H399" s="86" t="b">
        <v>0</v>
      </c>
      <c r="I399" s="86" t="b">
        <v>0</v>
      </c>
      <c r="J399" s="86" t="b">
        <v>0</v>
      </c>
      <c r="K399" s="86" t="b">
        <v>0</v>
      </c>
      <c r="L399" s="86" t="b">
        <v>0</v>
      </c>
    </row>
    <row r="400" spans="1:12" ht="15">
      <c r="A400" s="86" t="s">
        <v>2582</v>
      </c>
      <c r="B400" s="86" t="s">
        <v>2786</v>
      </c>
      <c r="C400" s="86">
        <v>2</v>
      </c>
      <c r="D400" s="121">
        <v>0.0014969677364710843</v>
      </c>
      <c r="E400" s="121">
        <v>2.7481880270062002</v>
      </c>
      <c r="F400" s="86" t="s">
        <v>2823</v>
      </c>
      <c r="G400" s="86" t="b">
        <v>0</v>
      </c>
      <c r="H400" s="86" t="b">
        <v>0</v>
      </c>
      <c r="I400" s="86" t="b">
        <v>0</v>
      </c>
      <c r="J400" s="86" t="b">
        <v>0</v>
      </c>
      <c r="K400" s="86" t="b">
        <v>0</v>
      </c>
      <c r="L400" s="86" t="b">
        <v>0</v>
      </c>
    </row>
    <row r="401" spans="1:12" ht="15">
      <c r="A401" s="86" t="s">
        <v>2786</v>
      </c>
      <c r="B401" s="86" t="s">
        <v>2583</v>
      </c>
      <c r="C401" s="86">
        <v>2</v>
      </c>
      <c r="D401" s="121">
        <v>0.0014969677364710843</v>
      </c>
      <c r="E401" s="121">
        <v>2.7481880270062002</v>
      </c>
      <c r="F401" s="86" t="s">
        <v>2823</v>
      </c>
      <c r="G401" s="86" t="b">
        <v>0</v>
      </c>
      <c r="H401" s="86" t="b">
        <v>0</v>
      </c>
      <c r="I401" s="86" t="b">
        <v>0</v>
      </c>
      <c r="J401" s="86" t="b">
        <v>0</v>
      </c>
      <c r="K401" s="86" t="b">
        <v>0</v>
      </c>
      <c r="L401" s="86" t="b">
        <v>0</v>
      </c>
    </row>
    <row r="402" spans="1:12" ht="15">
      <c r="A402" s="86" t="s">
        <v>2583</v>
      </c>
      <c r="B402" s="86" t="s">
        <v>2546</v>
      </c>
      <c r="C402" s="86">
        <v>2</v>
      </c>
      <c r="D402" s="121">
        <v>0.0014969677364710843</v>
      </c>
      <c r="E402" s="121">
        <v>2.3502480183341627</v>
      </c>
      <c r="F402" s="86" t="s">
        <v>2823</v>
      </c>
      <c r="G402" s="86" t="b">
        <v>0</v>
      </c>
      <c r="H402" s="86" t="b">
        <v>0</v>
      </c>
      <c r="I402" s="86" t="b">
        <v>0</v>
      </c>
      <c r="J402" s="86" t="b">
        <v>1</v>
      </c>
      <c r="K402" s="86" t="b">
        <v>0</v>
      </c>
      <c r="L402" s="86" t="b">
        <v>0</v>
      </c>
    </row>
    <row r="403" spans="1:12" ht="15">
      <c r="A403" s="86" t="s">
        <v>2546</v>
      </c>
      <c r="B403" s="86" t="s">
        <v>2100</v>
      </c>
      <c r="C403" s="86">
        <v>2</v>
      </c>
      <c r="D403" s="121">
        <v>0.0014969677364710843</v>
      </c>
      <c r="E403" s="121">
        <v>2.1072099696478683</v>
      </c>
      <c r="F403" s="86" t="s">
        <v>2823</v>
      </c>
      <c r="G403" s="86" t="b">
        <v>1</v>
      </c>
      <c r="H403" s="86" t="b">
        <v>0</v>
      </c>
      <c r="I403" s="86" t="b">
        <v>0</v>
      </c>
      <c r="J403" s="86" t="b">
        <v>0</v>
      </c>
      <c r="K403" s="86" t="b">
        <v>0</v>
      </c>
      <c r="L403" s="86" t="b">
        <v>0</v>
      </c>
    </row>
    <row r="404" spans="1:12" ht="15">
      <c r="A404" s="86" t="s">
        <v>2100</v>
      </c>
      <c r="B404" s="86" t="s">
        <v>2540</v>
      </c>
      <c r="C404" s="86">
        <v>2</v>
      </c>
      <c r="D404" s="121">
        <v>0.0014969677364710843</v>
      </c>
      <c r="E404" s="121">
        <v>2.0280287236002437</v>
      </c>
      <c r="F404" s="86" t="s">
        <v>2823</v>
      </c>
      <c r="G404" s="86" t="b">
        <v>0</v>
      </c>
      <c r="H404" s="86" t="b">
        <v>0</v>
      </c>
      <c r="I404" s="86" t="b">
        <v>0</v>
      </c>
      <c r="J404" s="86" t="b">
        <v>1</v>
      </c>
      <c r="K404" s="86" t="b">
        <v>0</v>
      </c>
      <c r="L404" s="86" t="b">
        <v>0</v>
      </c>
    </row>
    <row r="405" spans="1:12" ht="15">
      <c r="A405" s="86" t="s">
        <v>2540</v>
      </c>
      <c r="B405" s="86" t="s">
        <v>245</v>
      </c>
      <c r="C405" s="86">
        <v>2</v>
      </c>
      <c r="D405" s="121">
        <v>0.0014969677364710843</v>
      </c>
      <c r="E405" s="121">
        <v>2.5720967679505193</v>
      </c>
      <c r="F405" s="86" t="s">
        <v>2823</v>
      </c>
      <c r="G405" s="86" t="b">
        <v>1</v>
      </c>
      <c r="H405" s="86" t="b">
        <v>0</v>
      </c>
      <c r="I405" s="86" t="b">
        <v>0</v>
      </c>
      <c r="J405" s="86" t="b">
        <v>0</v>
      </c>
      <c r="K405" s="86" t="b">
        <v>0</v>
      </c>
      <c r="L405" s="86" t="b">
        <v>0</v>
      </c>
    </row>
    <row r="406" spans="1:12" ht="15">
      <c r="A406" s="86" t="s">
        <v>245</v>
      </c>
      <c r="B406" s="86" t="s">
        <v>2787</v>
      </c>
      <c r="C406" s="86">
        <v>2</v>
      </c>
      <c r="D406" s="121">
        <v>0.0014969677364710843</v>
      </c>
      <c r="E406" s="121">
        <v>3.0492180226701815</v>
      </c>
      <c r="F406" s="86" t="s">
        <v>2823</v>
      </c>
      <c r="G406" s="86" t="b">
        <v>0</v>
      </c>
      <c r="H406" s="86" t="b">
        <v>0</v>
      </c>
      <c r="I406" s="86" t="b">
        <v>0</v>
      </c>
      <c r="J406" s="86" t="b">
        <v>0</v>
      </c>
      <c r="K406" s="86" t="b">
        <v>0</v>
      </c>
      <c r="L406" s="86" t="b">
        <v>0</v>
      </c>
    </row>
    <row r="407" spans="1:12" ht="15">
      <c r="A407" s="86" t="s">
        <v>2787</v>
      </c>
      <c r="B407" s="86" t="s">
        <v>2095</v>
      </c>
      <c r="C407" s="86">
        <v>2</v>
      </c>
      <c r="D407" s="121">
        <v>0.0014969677364710843</v>
      </c>
      <c r="E407" s="121">
        <v>2.2041199826559246</v>
      </c>
      <c r="F407" s="86" t="s">
        <v>2823</v>
      </c>
      <c r="G407" s="86" t="b">
        <v>0</v>
      </c>
      <c r="H407" s="86" t="b">
        <v>0</v>
      </c>
      <c r="I407" s="86" t="b">
        <v>0</v>
      </c>
      <c r="J407" s="86" t="b">
        <v>0</v>
      </c>
      <c r="K407" s="86" t="b">
        <v>0</v>
      </c>
      <c r="L407" s="86" t="b">
        <v>0</v>
      </c>
    </row>
    <row r="408" spans="1:12" ht="15">
      <c r="A408" s="86" t="s">
        <v>2095</v>
      </c>
      <c r="B408" s="86" t="s">
        <v>2153</v>
      </c>
      <c r="C408" s="86">
        <v>2</v>
      </c>
      <c r="D408" s="121">
        <v>0.0014969677364710843</v>
      </c>
      <c r="E408" s="121">
        <v>1.6020599913279623</v>
      </c>
      <c r="F408" s="86" t="s">
        <v>2823</v>
      </c>
      <c r="G408" s="86" t="b">
        <v>0</v>
      </c>
      <c r="H408" s="86" t="b">
        <v>0</v>
      </c>
      <c r="I408" s="86" t="b">
        <v>0</v>
      </c>
      <c r="J408" s="86" t="b">
        <v>0</v>
      </c>
      <c r="K408" s="86" t="b">
        <v>0</v>
      </c>
      <c r="L408" s="86" t="b">
        <v>0</v>
      </c>
    </row>
    <row r="409" spans="1:12" ht="15">
      <c r="A409" s="86" t="s">
        <v>2153</v>
      </c>
      <c r="B409" s="86" t="s">
        <v>246</v>
      </c>
      <c r="C409" s="86">
        <v>2</v>
      </c>
      <c r="D409" s="121">
        <v>0.0014969677364710843</v>
      </c>
      <c r="E409" s="121">
        <v>1.8519374645445623</v>
      </c>
      <c r="F409" s="86" t="s">
        <v>2823</v>
      </c>
      <c r="G409" s="86" t="b">
        <v>0</v>
      </c>
      <c r="H409" s="86" t="b">
        <v>0</v>
      </c>
      <c r="I409" s="86" t="b">
        <v>0</v>
      </c>
      <c r="J409" s="86" t="b">
        <v>0</v>
      </c>
      <c r="K409" s="86" t="b">
        <v>0</v>
      </c>
      <c r="L409" s="86" t="b">
        <v>0</v>
      </c>
    </row>
    <row r="410" spans="1:12" ht="15">
      <c r="A410" s="86" t="s">
        <v>246</v>
      </c>
      <c r="B410" s="86" t="s">
        <v>323</v>
      </c>
      <c r="C410" s="86">
        <v>2</v>
      </c>
      <c r="D410" s="121">
        <v>0.0014969677364710843</v>
      </c>
      <c r="E410" s="121">
        <v>1.7427929951194943</v>
      </c>
      <c r="F410" s="86" t="s">
        <v>2823</v>
      </c>
      <c r="G410" s="86" t="b">
        <v>0</v>
      </c>
      <c r="H410" s="86" t="b">
        <v>0</v>
      </c>
      <c r="I410" s="86" t="b">
        <v>0</v>
      </c>
      <c r="J410" s="86" t="b">
        <v>0</v>
      </c>
      <c r="K410" s="86" t="b">
        <v>0</v>
      </c>
      <c r="L410" s="86" t="b">
        <v>0</v>
      </c>
    </row>
    <row r="411" spans="1:12" ht="15">
      <c r="A411" s="86" t="s">
        <v>323</v>
      </c>
      <c r="B411" s="86" t="s">
        <v>2600</v>
      </c>
      <c r="C411" s="86">
        <v>2</v>
      </c>
      <c r="D411" s="121">
        <v>0.0014969677364710843</v>
      </c>
      <c r="E411" s="121">
        <v>2.2199142498391566</v>
      </c>
      <c r="F411" s="86" t="s">
        <v>2823</v>
      </c>
      <c r="G411" s="86" t="b">
        <v>0</v>
      </c>
      <c r="H411" s="86" t="b">
        <v>0</v>
      </c>
      <c r="I411" s="86" t="b">
        <v>0</v>
      </c>
      <c r="J411" s="86" t="b">
        <v>0</v>
      </c>
      <c r="K411" s="86" t="b">
        <v>0</v>
      </c>
      <c r="L411" s="86" t="b">
        <v>0</v>
      </c>
    </row>
    <row r="412" spans="1:12" ht="15">
      <c r="A412" s="86" t="s">
        <v>2600</v>
      </c>
      <c r="B412" s="86" t="s">
        <v>2049</v>
      </c>
      <c r="C412" s="86">
        <v>2</v>
      </c>
      <c r="D412" s="121">
        <v>0.0014969677364710843</v>
      </c>
      <c r="E412" s="121">
        <v>1.1964331539896338</v>
      </c>
      <c r="F412" s="86" t="s">
        <v>2823</v>
      </c>
      <c r="G412" s="86" t="b">
        <v>0</v>
      </c>
      <c r="H412" s="86" t="b">
        <v>0</v>
      </c>
      <c r="I412" s="86" t="b">
        <v>0</v>
      </c>
      <c r="J412" s="86" t="b">
        <v>0</v>
      </c>
      <c r="K412" s="86" t="b">
        <v>0</v>
      </c>
      <c r="L412" s="86" t="b">
        <v>0</v>
      </c>
    </row>
    <row r="413" spans="1:12" ht="15">
      <c r="A413" s="86" t="s">
        <v>2049</v>
      </c>
      <c r="B413" s="86" t="s">
        <v>2639</v>
      </c>
      <c r="C413" s="86">
        <v>2</v>
      </c>
      <c r="D413" s="121">
        <v>0.0014969677364710843</v>
      </c>
      <c r="E413" s="121">
        <v>1.1655565875165639</v>
      </c>
      <c r="F413" s="86" t="s">
        <v>2823</v>
      </c>
      <c r="G413" s="86" t="b">
        <v>0</v>
      </c>
      <c r="H413" s="86" t="b">
        <v>0</v>
      </c>
      <c r="I413" s="86" t="b">
        <v>0</v>
      </c>
      <c r="J413" s="86" t="b">
        <v>0</v>
      </c>
      <c r="K413" s="86" t="b">
        <v>0</v>
      </c>
      <c r="L413" s="86" t="b">
        <v>0</v>
      </c>
    </row>
    <row r="414" spans="1:12" ht="15">
      <c r="A414" s="86" t="s">
        <v>2639</v>
      </c>
      <c r="B414" s="86" t="s">
        <v>2091</v>
      </c>
      <c r="C414" s="86">
        <v>2</v>
      </c>
      <c r="D414" s="121">
        <v>0.0014969677364710843</v>
      </c>
      <c r="E414" s="121">
        <v>1.776216750606444</v>
      </c>
      <c r="F414" s="86" t="s">
        <v>2823</v>
      </c>
      <c r="G414" s="86" t="b">
        <v>0</v>
      </c>
      <c r="H414" s="86" t="b">
        <v>0</v>
      </c>
      <c r="I414" s="86" t="b">
        <v>0</v>
      </c>
      <c r="J414" s="86" t="b">
        <v>1</v>
      </c>
      <c r="K414" s="86" t="b">
        <v>0</v>
      </c>
      <c r="L414" s="86" t="b">
        <v>0</v>
      </c>
    </row>
    <row r="415" spans="1:12" ht="15">
      <c r="A415" s="86" t="s">
        <v>2091</v>
      </c>
      <c r="B415" s="86" t="s">
        <v>2116</v>
      </c>
      <c r="C415" s="86">
        <v>2</v>
      </c>
      <c r="D415" s="121">
        <v>0.0014969677364710843</v>
      </c>
      <c r="E415" s="121">
        <v>1.2119453201678814</v>
      </c>
      <c r="F415" s="86" t="s">
        <v>2823</v>
      </c>
      <c r="G415" s="86" t="b">
        <v>1</v>
      </c>
      <c r="H415" s="86" t="b">
        <v>0</v>
      </c>
      <c r="I415" s="86" t="b">
        <v>0</v>
      </c>
      <c r="J415" s="86" t="b">
        <v>0</v>
      </c>
      <c r="K415" s="86" t="b">
        <v>0</v>
      </c>
      <c r="L415" s="86" t="b">
        <v>0</v>
      </c>
    </row>
    <row r="416" spans="1:12" ht="15">
      <c r="A416" s="86" t="s">
        <v>2116</v>
      </c>
      <c r="B416" s="86" t="s">
        <v>2582</v>
      </c>
      <c r="C416" s="86">
        <v>2</v>
      </c>
      <c r="D416" s="121">
        <v>0.0014969677364710843</v>
      </c>
      <c r="E416" s="121">
        <v>2.0078253375119566</v>
      </c>
      <c r="F416" s="86" t="s">
        <v>2823</v>
      </c>
      <c r="G416" s="86" t="b">
        <v>0</v>
      </c>
      <c r="H416" s="86" t="b">
        <v>0</v>
      </c>
      <c r="I416" s="86" t="b">
        <v>0</v>
      </c>
      <c r="J416" s="86" t="b">
        <v>0</v>
      </c>
      <c r="K416" s="86" t="b">
        <v>0</v>
      </c>
      <c r="L416" s="86" t="b">
        <v>0</v>
      </c>
    </row>
    <row r="417" spans="1:12" ht="15">
      <c r="A417" s="86" t="s">
        <v>2582</v>
      </c>
      <c r="B417" s="86" t="s">
        <v>2788</v>
      </c>
      <c r="C417" s="86">
        <v>2</v>
      </c>
      <c r="D417" s="121">
        <v>0.0014969677364710843</v>
      </c>
      <c r="E417" s="121">
        <v>2.7481880270062002</v>
      </c>
      <c r="F417" s="86" t="s">
        <v>2823</v>
      </c>
      <c r="G417" s="86" t="b">
        <v>0</v>
      </c>
      <c r="H417" s="86" t="b">
        <v>0</v>
      </c>
      <c r="I417" s="86" t="b">
        <v>0</v>
      </c>
      <c r="J417" s="86" t="b">
        <v>0</v>
      </c>
      <c r="K417" s="86" t="b">
        <v>0</v>
      </c>
      <c r="L417" s="86" t="b">
        <v>0</v>
      </c>
    </row>
    <row r="418" spans="1:12" ht="15">
      <c r="A418" s="86" t="s">
        <v>2657</v>
      </c>
      <c r="B418" s="86" t="s">
        <v>2584</v>
      </c>
      <c r="C418" s="86">
        <v>2</v>
      </c>
      <c r="D418" s="121">
        <v>0.0014969677364710843</v>
      </c>
      <c r="E418" s="121">
        <v>2.5720967679505193</v>
      </c>
      <c r="F418" s="86" t="s">
        <v>2823</v>
      </c>
      <c r="G418" s="86" t="b">
        <v>1</v>
      </c>
      <c r="H418" s="86" t="b">
        <v>0</v>
      </c>
      <c r="I418" s="86" t="b">
        <v>0</v>
      </c>
      <c r="J418" s="86" t="b">
        <v>0</v>
      </c>
      <c r="K418" s="86" t="b">
        <v>0</v>
      </c>
      <c r="L418" s="86" t="b">
        <v>0</v>
      </c>
    </row>
    <row r="419" spans="1:12" ht="15">
      <c r="A419" s="86" t="s">
        <v>2584</v>
      </c>
      <c r="B419" s="86" t="s">
        <v>2553</v>
      </c>
      <c r="C419" s="86">
        <v>2</v>
      </c>
      <c r="D419" s="121">
        <v>0.0014969677364710843</v>
      </c>
      <c r="E419" s="121">
        <v>2.3502480183341627</v>
      </c>
      <c r="F419" s="86" t="s">
        <v>2823</v>
      </c>
      <c r="G419" s="86" t="b">
        <v>0</v>
      </c>
      <c r="H419" s="86" t="b">
        <v>0</v>
      </c>
      <c r="I419" s="86" t="b">
        <v>0</v>
      </c>
      <c r="J419" s="86" t="b">
        <v>0</v>
      </c>
      <c r="K419" s="86" t="b">
        <v>0</v>
      </c>
      <c r="L419" s="86" t="b">
        <v>0</v>
      </c>
    </row>
    <row r="420" spans="1:12" ht="15">
      <c r="A420" s="86" t="s">
        <v>2553</v>
      </c>
      <c r="B420" s="86" t="s">
        <v>2789</v>
      </c>
      <c r="C420" s="86">
        <v>2</v>
      </c>
      <c r="D420" s="121">
        <v>0.0014969677364710843</v>
      </c>
      <c r="E420" s="121">
        <v>2.651278013998144</v>
      </c>
      <c r="F420" s="86" t="s">
        <v>2823</v>
      </c>
      <c r="G420" s="86" t="b">
        <v>0</v>
      </c>
      <c r="H420" s="86" t="b">
        <v>0</v>
      </c>
      <c r="I420" s="86" t="b">
        <v>0</v>
      </c>
      <c r="J420" s="86" t="b">
        <v>0</v>
      </c>
      <c r="K420" s="86" t="b">
        <v>0</v>
      </c>
      <c r="L420" s="86" t="b">
        <v>0</v>
      </c>
    </row>
    <row r="421" spans="1:12" ht="15">
      <c r="A421" s="86" t="s">
        <v>2789</v>
      </c>
      <c r="B421" s="86" t="s">
        <v>2790</v>
      </c>
      <c r="C421" s="86">
        <v>2</v>
      </c>
      <c r="D421" s="121">
        <v>0.0014969677364710843</v>
      </c>
      <c r="E421" s="121">
        <v>3.0492180226701815</v>
      </c>
      <c r="F421" s="86" t="s">
        <v>2823</v>
      </c>
      <c r="G421" s="86" t="b">
        <v>0</v>
      </c>
      <c r="H421" s="86" t="b">
        <v>0</v>
      </c>
      <c r="I421" s="86" t="b">
        <v>0</v>
      </c>
      <c r="J421" s="86" t="b">
        <v>0</v>
      </c>
      <c r="K421" s="86" t="b">
        <v>0</v>
      </c>
      <c r="L421" s="86" t="b">
        <v>0</v>
      </c>
    </row>
    <row r="422" spans="1:12" ht="15">
      <c r="A422" s="86" t="s">
        <v>2790</v>
      </c>
      <c r="B422" s="86" t="s">
        <v>2134</v>
      </c>
      <c r="C422" s="86">
        <v>2</v>
      </c>
      <c r="D422" s="121">
        <v>0.0014969677364710843</v>
      </c>
      <c r="E422" s="121">
        <v>2.8731267636145</v>
      </c>
      <c r="F422" s="86" t="s">
        <v>2823</v>
      </c>
      <c r="G422" s="86" t="b">
        <v>0</v>
      </c>
      <c r="H422" s="86" t="b">
        <v>0</v>
      </c>
      <c r="I422" s="86" t="b">
        <v>0</v>
      </c>
      <c r="J422" s="86" t="b">
        <v>1</v>
      </c>
      <c r="K422" s="86" t="b">
        <v>0</v>
      </c>
      <c r="L422" s="86" t="b">
        <v>0</v>
      </c>
    </row>
    <row r="423" spans="1:12" ht="15">
      <c r="A423" s="86" t="s">
        <v>2134</v>
      </c>
      <c r="B423" s="86" t="s">
        <v>2791</v>
      </c>
      <c r="C423" s="86">
        <v>2</v>
      </c>
      <c r="D423" s="121">
        <v>0.0014969677364710843</v>
      </c>
      <c r="E423" s="121">
        <v>2.5720967679505193</v>
      </c>
      <c r="F423" s="86" t="s">
        <v>2823</v>
      </c>
      <c r="G423" s="86" t="b">
        <v>1</v>
      </c>
      <c r="H423" s="86" t="b">
        <v>0</v>
      </c>
      <c r="I423" s="86" t="b">
        <v>0</v>
      </c>
      <c r="J423" s="86" t="b">
        <v>0</v>
      </c>
      <c r="K423" s="86" t="b">
        <v>0</v>
      </c>
      <c r="L423" s="86" t="b">
        <v>0</v>
      </c>
    </row>
    <row r="424" spans="1:12" ht="15">
      <c r="A424" s="86" t="s">
        <v>2791</v>
      </c>
      <c r="B424" s="86" t="s">
        <v>2584</v>
      </c>
      <c r="C424" s="86">
        <v>2</v>
      </c>
      <c r="D424" s="121">
        <v>0.0014969677364710843</v>
      </c>
      <c r="E424" s="121">
        <v>2.7481880270062002</v>
      </c>
      <c r="F424" s="86" t="s">
        <v>2823</v>
      </c>
      <c r="G424" s="86" t="b">
        <v>0</v>
      </c>
      <c r="H424" s="86" t="b">
        <v>0</v>
      </c>
      <c r="I424" s="86" t="b">
        <v>0</v>
      </c>
      <c r="J424" s="86" t="b">
        <v>0</v>
      </c>
      <c r="K424" s="86" t="b">
        <v>0</v>
      </c>
      <c r="L424" s="86" t="b">
        <v>0</v>
      </c>
    </row>
    <row r="425" spans="1:12" ht="15">
      <c r="A425" s="86" t="s">
        <v>2584</v>
      </c>
      <c r="B425" s="86" t="s">
        <v>2049</v>
      </c>
      <c r="C425" s="86">
        <v>2</v>
      </c>
      <c r="D425" s="121">
        <v>0.0014969677364710843</v>
      </c>
      <c r="E425" s="121">
        <v>1.0714944173813339</v>
      </c>
      <c r="F425" s="86" t="s">
        <v>2823</v>
      </c>
      <c r="G425" s="86" t="b">
        <v>0</v>
      </c>
      <c r="H425" s="86" t="b">
        <v>0</v>
      </c>
      <c r="I425" s="86" t="b">
        <v>0</v>
      </c>
      <c r="J425" s="86" t="b">
        <v>0</v>
      </c>
      <c r="K425" s="86" t="b">
        <v>0</v>
      </c>
      <c r="L425" s="86" t="b">
        <v>0</v>
      </c>
    </row>
    <row r="426" spans="1:12" ht="15">
      <c r="A426" s="86" t="s">
        <v>2049</v>
      </c>
      <c r="B426" s="86" t="s">
        <v>2792</v>
      </c>
      <c r="C426" s="86">
        <v>2</v>
      </c>
      <c r="D426" s="121">
        <v>0.0014969677364710843</v>
      </c>
      <c r="E426" s="121">
        <v>1.3416478465722452</v>
      </c>
      <c r="F426" s="86" t="s">
        <v>2823</v>
      </c>
      <c r="G426" s="86" t="b">
        <v>0</v>
      </c>
      <c r="H426" s="86" t="b">
        <v>0</v>
      </c>
      <c r="I426" s="86" t="b">
        <v>0</v>
      </c>
      <c r="J426" s="86" t="b">
        <v>1</v>
      </c>
      <c r="K426" s="86" t="b">
        <v>0</v>
      </c>
      <c r="L426" s="86" t="b">
        <v>0</v>
      </c>
    </row>
    <row r="427" spans="1:12" ht="15">
      <c r="A427" s="86" t="s">
        <v>2555</v>
      </c>
      <c r="B427" s="86" t="s">
        <v>2562</v>
      </c>
      <c r="C427" s="86">
        <v>2</v>
      </c>
      <c r="D427" s="121">
        <v>0.0014969677364710843</v>
      </c>
      <c r="E427" s="121">
        <v>2.4471580313422194</v>
      </c>
      <c r="F427" s="86" t="s">
        <v>2823</v>
      </c>
      <c r="G427" s="86" t="b">
        <v>0</v>
      </c>
      <c r="H427" s="86" t="b">
        <v>0</v>
      </c>
      <c r="I427" s="86" t="b">
        <v>0</v>
      </c>
      <c r="J427" s="86" t="b">
        <v>1</v>
      </c>
      <c r="K427" s="86" t="b">
        <v>0</v>
      </c>
      <c r="L427" s="86" t="b">
        <v>0</v>
      </c>
    </row>
    <row r="428" spans="1:12" ht="15">
      <c r="A428" s="86" t="s">
        <v>2562</v>
      </c>
      <c r="B428" s="86" t="s">
        <v>2538</v>
      </c>
      <c r="C428" s="86">
        <v>2</v>
      </c>
      <c r="D428" s="121">
        <v>0.0014969677364710843</v>
      </c>
      <c r="E428" s="121">
        <v>2.271066772286538</v>
      </c>
      <c r="F428" s="86" t="s">
        <v>2823</v>
      </c>
      <c r="G428" s="86" t="b">
        <v>1</v>
      </c>
      <c r="H428" s="86" t="b">
        <v>0</v>
      </c>
      <c r="I428" s="86" t="b">
        <v>0</v>
      </c>
      <c r="J428" s="86" t="b">
        <v>0</v>
      </c>
      <c r="K428" s="86" t="b">
        <v>0</v>
      </c>
      <c r="L428" s="86" t="b">
        <v>0</v>
      </c>
    </row>
    <row r="429" spans="1:12" ht="15">
      <c r="A429" s="86" t="s">
        <v>2538</v>
      </c>
      <c r="B429" s="86" t="s">
        <v>2095</v>
      </c>
      <c r="C429" s="86">
        <v>2</v>
      </c>
      <c r="D429" s="121">
        <v>0.0014969677364710843</v>
      </c>
      <c r="E429" s="121">
        <v>1.7269987279362624</v>
      </c>
      <c r="F429" s="86" t="s">
        <v>2823</v>
      </c>
      <c r="G429" s="86" t="b">
        <v>0</v>
      </c>
      <c r="H429" s="86" t="b">
        <v>0</v>
      </c>
      <c r="I429" s="86" t="b">
        <v>0</v>
      </c>
      <c r="J429" s="86" t="b">
        <v>0</v>
      </c>
      <c r="K429" s="86" t="b">
        <v>0</v>
      </c>
      <c r="L429" s="86" t="b">
        <v>0</v>
      </c>
    </row>
    <row r="430" spans="1:12" ht="15">
      <c r="A430" s="86" t="s">
        <v>2095</v>
      </c>
      <c r="B430" s="86" t="s">
        <v>2542</v>
      </c>
      <c r="C430" s="86">
        <v>2</v>
      </c>
      <c r="D430" s="121">
        <v>0.0014969677364710843</v>
      </c>
      <c r="E430" s="121">
        <v>1.7481880270062005</v>
      </c>
      <c r="F430" s="86" t="s">
        <v>2823</v>
      </c>
      <c r="G430" s="86" t="b">
        <v>0</v>
      </c>
      <c r="H430" s="86" t="b">
        <v>0</v>
      </c>
      <c r="I430" s="86" t="b">
        <v>0</v>
      </c>
      <c r="J430" s="86" t="b">
        <v>0</v>
      </c>
      <c r="K430" s="86" t="b">
        <v>0</v>
      </c>
      <c r="L430" s="86" t="b">
        <v>0</v>
      </c>
    </row>
    <row r="431" spans="1:12" ht="15">
      <c r="A431" s="86" t="s">
        <v>2542</v>
      </c>
      <c r="B431" s="86" t="s">
        <v>2794</v>
      </c>
      <c r="C431" s="86">
        <v>2</v>
      </c>
      <c r="D431" s="121">
        <v>0.0014969677364710843</v>
      </c>
      <c r="E431" s="121">
        <v>2.651278013998144</v>
      </c>
      <c r="F431" s="86" t="s">
        <v>2823</v>
      </c>
      <c r="G431" s="86" t="b">
        <v>0</v>
      </c>
      <c r="H431" s="86" t="b">
        <v>0</v>
      </c>
      <c r="I431" s="86" t="b">
        <v>0</v>
      </c>
      <c r="J431" s="86" t="b">
        <v>0</v>
      </c>
      <c r="K431" s="86" t="b">
        <v>0</v>
      </c>
      <c r="L431" s="86" t="b">
        <v>0</v>
      </c>
    </row>
    <row r="432" spans="1:12" ht="15">
      <c r="A432" s="86" t="s">
        <v>2794</v>
      </c>
      <c r="B432" s="86" t="s">
        <v>2513</v>
      </c>
      <c r="C432" s="86">
        <v>2</v>
      </c>
      <c r="D432" s="121">
        <v>0.0014969677364710843</v>
      </c>
      <c r="E432" s="121">
        <v>2.4471580313422194</v>
      </c>
      <c r="F432" s="86" t="s">
        <v>2823</v>
      </c>
      <c r="G432" s="86" t="b">
        <v>0</v>
      </c>
      <c r="H432" s="86" t="b">
        <v>0</v>
      </c>
      <c r="I432" s="86" t="b">
        <v>0</v>
      </c>
      <c r="J432" s="86" t="b">
        <v>0</v>
      </c>
      <c r="K432" s="86" t="b">
        <v>0</v>
      </c>
      <c r="L432" s="86" t="b">
        <v>0</v>
      </c>
    </row>
    <row r="433" spans="1:12" ht="15">
      <c r="A433" s="86" t="s">
        <v>2513</v>
      </c>
      <c r="B433" s="86" t="s">
        <v>2494</v>
      </c>
      <c r="C433" s="86">
        <v>2</v>
      </c>
      <c r="D433" s="121">
        <v>0.0014969677364710843</v>
      </c>
      <c r="E433" s="121">
        <v>1.7481880270062005</v>
      </c>
      <c r="F433" s="86" t="s">
        <v>2823</v>
      </c>
      <c r="G433" s="86" t="b">
        <v>0</v>
      </c>
      <c r="H433" s="86" t="b">
        <v>0</v>
      </c>
      <c r="I433" s="86" t="b">
        <v>0</v>
      </c>
      <c r="J433" s="86" t="b">
        <v>0</v>
      </c>
      <c r="K433" s="86" t="b">
        <v>0</v>
      </c>
      <c r="L433" s="86" t="b">
        <v>0</v>
      </c>
    </row>
    <row r="434" spans="1:12" ht="15">
      <c r="A434" s="86" t="s">
        <v>2494</v>
      </c>
      <c r="B434" s="86" t="s">
        <v>2795</v>
      </c>
      <c r="C434" s="86">
        <v>2</v>
      </c>
      <c r="D434" s="121">
        <v>0.0014969677364710843</v>
      </c>
      <c r="E434" s="121">
        <v>2.3502480183341627</v>
      </c>
      <c r="F434" s="86" t="s">
        <v>2823</v>
      </c>
      <c r="G434" s="86" t="b">
        <v>0</v>
      </c>
      <c r="H434" s="86" t="b">
        <v>0</v>
      </c>
      <c r="I434" s="86" t="b">
        <v>0</v>
      </c>
      <c r="J434" s="86" t="b">
        <v>0</v>
      </c>
      <c r="K434" s="86" t="b">
        <v>0</v>
      </c>
      <c r="L434" s="86" t="b">
        <v>0</v>
      </c>
    </row>
    <row r="435" spans="1:12" ht="15">
      <c r="A435" s="86" t="s">
        <v>2795</v>
      </c>
      <c r="B435" s="86" t="s">
        <v>2612</v>
      </c>
      <c r="C435" s="86">
        <v>2</v>
      </c>
      <c r="D435" s="121">
        <v>0.0014969677364710843</v>
      </c>
      <c r="E435" s="121">
        <v>2.8731267636145</v>
      </c>
      <c r="F435" s="86" t="s">
        <v>2823</v>
      </c>
      <c r="G435" s="86" t="b">
        <v>0</v>
      </c>
      <c r="H435" s="86" t="b">
        <v>0</v>
      </c>
      <c r="I435" s="86" t="b">
        <v>0</v>
      </c>
      <c r="J435" s="86" t="b">
        <v>0</v>
      </c>
      <c r="K435" s="86" t="b">
        <v>0</v>
      </c>
      <c r="L435" s="86" t="b">
        <v>0</v>
      </c>
    </row>
    <row r="436" spans="1:12" ht="15">
      <c r="A436" s="86" t="s">
        <v>2612</v>
      </c>
      <c r="B436" s="86" t="s">
        <v>2117</v>
      </c>
      <c r="C436" s="86">
        <v>2</v>
      </c>
      <c r="D436" s="121">
        <v>0.0014969677364710843</v>
      </c>
      <c r="E436" s="121">
        <v>2.8731267636145</v>
      </c>
      <c r="F436" s="86" t="s">
        <v>2823</v>
      </c>
      <c r="G436" s="86" t="b">
        <v>0</v>
      </c>
      <c r="H436" s="86" t="b">
        <v>0</v>
      </c>
      <c r="I436" s="86" t="b">
        <v>0</v>
      </c>
      <c r="J436" s="86" t="b">
        <v>0</v>
      </c>
      <c r="K436" s="86" t="b">
        <v>0</v>
      </c>
      <c r="L436" s="86" t="b">
        <v>0</v>
      </c>
    </row>
    <row r="437" spans="1:12" ht="15">
      <c r="A437" s="86" t="s">
        <v>2117</v>
      </c>
      <c r="B437" s="86" t="s">
        <v>2070</v>
      </c>
      <c r="C437" s="86">
        <v>2</v>
      </c>
      <c r="D437" s="121">
        <v>0.0014969677364710843</v>
      </c>
      <c r="E437" s="121">
        <v>0.7014003099612692</v>
      </c>
      <c r="F437" s="86" t="s">
        <v>2823</v>
      </c>
      <c r="G437" s="86" t="b">
        <v>0</v>
      </c>
      <c r="H437" s="86" t="b">
        <v>0</v>
      </c>
      <c r="I437" s="86" t="b">
        <v>0</v>
      </c>
      <c r="J437" s="86" t="b">
        <v>0</v>
      </c>
      <c r="K437" s="86" t="b">
        <v>0</v>
      </c>
      <c r="L437" s="86" t="b">
        <v>0</v>
      </c>
    </row>
    <row r="438" spans="1:12" ht="15">
      <c r="A438" s="86" t="s">
        <v>2071</v>
      </c>
      <c r="B438" s="86" t="s">
        <v>2796</v>
      </c>
      <c r="C438" s="86">
        <v>2</v>
      </c>
      <c r="D438" s="121">
        <v>0.0014969677364710843</v>
      </c>
      <c r="E438" s="121">
        <v>2.236304666027326</v>
      </c>
      <c r="F438" s="86" t="s">
        <v>2823</v>
      </c>
      <c r="G438" s="86" t="b">
        <v>0</v>
      </c>
      <c r="H438" s="86" t="b">
        <v>0</v>
      </c>
      <c r="I438" s="86" t="b">
        <v>0</v>
      </c>
      <c r="J438" s="86" t="b">
        <v>0</v>
      </c>
      <c r="K438" s="86" t="b">
        <v>0</v>
      </c>
      <c r="L438" s="86" t="b">
        <v>0</v>
      </c>
    </row>
    <row r="439" spans="1:12" ht="15">
      <c r="A439" s="86" t="s">
        <v>2796</v>
      </c>
      <c r="B439" s="86" t="s">
        <v>2797</v>
      </c>
      <c r="C439" s="86">
        <v>2</v>
      </c>
      <c r="D439" s="121">
        <v>0.0014969677364710843</v>
      </c>
      <c r="E439" s="121">
        <v>3.0492180226701815</v>
      </c>
      <c r="F439" s="86" t="s">
        <v>2823</v>
      </c>
      <c r="G439" s="86" t="b">
        <v>0</v>
      </c>
      <c r="H439" s="86" t="b">
        <v>0</v>
      </c>
      <c r="I439" s="86" t="b">
        <v>0</v>
      </c>
      <c r="J439" s="86" t="b">
        <v>1</v>
      </c>
      <c r="K439" s="86" t="b">
        <v>0</v>
      </c>
      <c r="L439" s="86" t="b">
        <v>0</v>
      </c>
    </row>
    <row r="440" spans="1:12" ht="15">
      <c r="A440" s="86" t="s">
        <v>2797</v>
      </c>
      <c r="B440" s="86" t="s">
        <v>2798</v>
      </c>
      <c r="C440" s="86">
        <v>2</v>
      </c>
      <c r="D440" s="121">
        <v>0.0014969677364710843</v>
      </c>
      <c r="E440" s="121">
        <v>3.0492180226701815</v>
      </c>
      <c r="F440" s="86" t="s">
        <v>2823</v>
      </c>
      <c r="G440" s="86" t="b">
        <v>1</v>
      </c>
      <c r="H440" s="86" t="b">
        <v>0</v>
      </c>
      <c r="I440" s="86" t="b">
        <v>0</v>
      </c>
      <c r="J440" s="86" t="b">
        <v>0</v>
      </c>
      <c r="K440" s="86" t="b">
        <v>0</v>
      </c>
      <c r="L440" s="86" t="b">
        <v>0</v>
      </c>
    </row>
    <row r="441" spans="1:12" ht="15">
      <c r="A441" s="86" t="s">
        <v>2798</v>
      </c>
      <c r="B441" s="86" t="s">
        <v>2503</v>
      </c>
      <c r="C441" s="86">
        <v>2</v>
      </c>
      <c r="D441" s="121">
        <v>0.0014969677364710843</v>
      </c>
      <c r="E441" s="121">
        <v>2.396005508894838</v>
      </c>
      <c r="F441" s="86" t="s">
        <v>2823</v>
      </c>
      <c r="G441" s="86" t="b">
        <v>0</v>
      </c>
      <c r="H441" s="86" t="b">
        <v>0</v>
      </c>
      <c r="I441" s="86" t="b">
        <v>0</v>
      </c>
      <c r="J441" s="86" t="b">
        <v>0</v>
      </c>
      <c r="K441" s="86" t="b">
        <v>0</v>
      </c>
      <c r="L441" s="86" t="b">
        <v>0</v>
      </c>
    </row>
    <row r="442" spans="1:12" ht="15">
      <c r="A442" s="86" t="s">
        <v>2503</v>
      </c>
      <c r="B442" s="86" t="s">
        <v>2049</v>
      </c>
      <c r="C442" s="86">
        <v>2</v>
      </c>
      <c r="D442" s="121">
        <v>0.0014969677364710843</v>
      </c>
      <c r="E442" s="121">
        <v>0.7193118992699714</v>
      </c>
      <c r="F442" s="86" t="s">
        <v>2823</v>
      </c>
      <c r="G442" s="86" t="b">
        <v>0</v>
      </c>
      <c r="H442" s="86" t="b">
        <v>0</v>
      </c>
      <c r="I442" s="86" t="b">
        <v>0</v>
      </c>
      <c r="J442" s="86" t="b">
        <v>0</v>
      </c>
      <c r="K442" s="86" t="b">
        <v>0</v>
      </c>
      <c r="L442" s="86" t="b">
        <v>0</v>
      </c>
    </row>
    <row r="443" spans="1:12" ht="15">
      <c r="A443" s="86" t="s">
        <v>2049</v>
      </c>
      <c r="B443" s="86" t="s">
        <v>2799</v>
      </c>
      <c r="C443" s="86">
        <v>2</v>
      </c>
      <c r="D443" s="121">
        <v>0.0014969677364710843</v>
      </c>
      <c r="E443" s="121">
        <v>1.3416478465722452</v>
      </c>
      <c r="F443" s="86" t="s">
        <v>2823</v>
      </c>
      <c r="G443" s="86" t="b">
        <v>0</v>
      </c>
      <c r="H443" s="86" t="b">
        <v>0</v>
      </c>
      <c r="I443" s="86" t="b">
        <v>0</v>
      </c>
      <c r="J443" s="86" t="b">
        <v>0</v>
      </c>
      <c r="K443" s="86" t="b">
        <v>0</v>
      </c>
      <c r="L443" s="86" t="b">
        <v>0</v>
      </c>
    </row>
    <row r="444" spans="1:12" ht="15">
      <c r="A444" s="86" t="s">
        <v>2799</v>
      </c>
      <c r="B444" s="86" t="s">
        <v>497</v>
      </c>
      <c r="C444" s="86">
        <v>2</v>
      </c>
      <c r="D444" s="121">
        <v>0.0014969677364710843</v>
      </c>
      <c r="E444" s="121">
        <v>2.396005508894838</v>
      </c>
      <c r="F444" s="86" t="s">
        <v>2823</v>
      </c>
      <c r="G444" s="86" t="b">
        <v>0</v>
      </c>
      <c r="H444" s="86" t="b">
        <v>0</v>
      </c>
      <c r="I444" s="86" t="b">
        <v>0</v>
      </c>
      <c r="J444" s="86" t="b">
        <v>0</v>
      </c>
      <c r="K444" s="86" t="b">
        <v>0</v>
      </c>
      <c r="L444" s="86" t="b">
        <v>0</v>
      </c>
    </row>
    <row r="445" spans="1:12" ht="15">
      <c r="A445" s="86" t="s">
        <v>497</v>
      </c>
      <c r="B445" s="86" t="s">
        <v>2800</v>
      </c>
      <c r="C445" s="86">
        <v>2</v>
      </c>
      <c r="D445" s="121">
        <v>0.0014969677364710843</v>
      </c>
      <c r="E445" s="121">
        <v>2.396005508894838</v>
      </c>
      <c r="F445" s="86" t="s">
        <v>2823</v>
      </c>
      <c r="G445" s="86" t="b">
        <v>0</v>
      </c>
      <c r="H445" s="86" t="b">
        <v>0</v>
      </c>
      <c r="I445" s="86" t="b">
        <v>0</v>
      </c>
      <c r="J445" s="86" t="b">
        <v>0</v>
      </c>
      <c r="K445" s="86" t="b">
        <v>0</v>
      </c>
      <c r="L445" s="86" t="b">
        <v>0</v>
      </c>
    </row>
    <row r="446" spans="1:12" ht="15">
      <c r="A446" s="86" t="s">
        <v>2800</v>
      </c>
      <c r="B446" s="86" t="s">
        <v>2801</v>
      </c>
      <c r="C446" s="86">
        <v>2</v>
      </c>
      <c r="D446" s="121">
        <v>0.0014969677364710843</v>
      </c>
      <c r="E446" s="121">
        <v>3.0492180226701815</v>
      </c>
      <c r="F446" s="86" t="s">
        <v>2823</v>
      </c>
      <c r="G446" s="86" t="b">
        <v>0</v>
      </c>
      <c r="H446" s="86" t="b">
        <v>0</v>
      </c>
      <c r="I446" s="86" t="b">
        <v>0</v>
      </c>
      <c r="J446" s="86" t="b">
        <v>0</v>
      </c>
      <c r="K446" s="86" t="b">
        <v>0</v>
      </c>
      <c r="L446" s="86" t="b">
        <v>0</v>
      </c>
    </row>
    <row r="447" spans="1:12" ht="15">
      <c r="A447" s="86" t="s">
        <v>2801</v>
      </c>
      <c r="B447" s="86" t="s">
        <v>2802</v>
      </c>
      <c r="C447" s="86">
        <v>2</v>
      </c>
      <c r="D447" s="121">
        <v>0.0014969677364710843</v>
      </c>
      <c r="E447" s="121">
        <v>3.0492180226701815</v>
      </c>
      <c r="F447" s="86" t="s">
        <v>2823</v>
      </c>
      <c r="G447" s="86" t="b">
        <v>0</v>
      </c>
      <c r="H447" s="86" t="b">
        <v>0</v>
      </c>
      <c r="I447" s="86" t="b">
        <v>0</v>
      </c>
      <c r="J447" s="86" t="b">
        <v>0</v>
      </c>
      <c r="K447" s="86" t="b">
        <v>0</v>
      </c>
      <c r="L447" s="86" t="b">
        <v>0</v>
      </c>
    </row>
    <row r="448" spans="1:12" ht="15">
      <c r="A448" s="86" t="s">
        <v>2803</v>
      </c>
      <c r="B448" s="86" t="s">
        <v>2070</v>
      </c>
      <c r="C448" s="86">
        <v>2</v>
      </c>
      <c r="D448" s="121">
        <v>0.0014969677364710843</v>
      </c>
      <c r="E448" s="121">
        <v>1.3546128237366128</v>
      </c>
      <c r="F448" s="86" t="s">
        <v>2823</v>
      </c>
      <c r="G448" s="86" t="b">
        <v>0</v>
      </c>
      <c r="H448" s="86" t="b">
        <v>0</v>
      </c>
      <c r="I448" s="86" t="b">
        <v>0</v>
      </c>
      <c r="J448" s="86" t="b">
        <v>0</v>
      </c>
      <c r="K448" s="86" t="b">
        <v>0</v>
      </c>
      <c r="L448" s="86" t="b">
        <v>0</v>
      </c>
    </row>
    <row r="449" spans="1:12" ht="15">
      <c r="A449" s="86" t="s">
        <v>2071</v>
      </c>
      <c r="B449" s="86" t="s">
        <v>2804</v>
      </c>
      <c r="C449" s="86">
        <v>2</v>
      </c>
      <c r="D449" s="121">
        <v>0.0014969677364710843</v>
      </c>
      <c r="E449" s="121">
        <v>2.236304666027326</v>
      </c>
      <c r="F449" s="86" t="s">
        <v>2823</v>
      </c>
      <c r="G449" s="86" t="b">
        <v>0</v>
      </c>
      <c r="H449" s="86" t="b">
        <v>0</v>
      </c>
      <c r="I449" s="86" t="b">
        <v>0</v>
      </c>
      <c r="J449" s="86" t="b">
        <v>1</v>
      </c>
      <c r="K449" s="86" t="b">
        <v>0</v>
      </c>
      <c r="L449" s="86" t="b">
        <v>0</v>
      </c>
    </row>
    <row r="450" spans="1:12" ht="15">
      <c r="A450" s="86" t="s">
        <v>2804</v>
      </c>
      <c r="B450" s="86" t="s">
        <v>2539</v>
      </c>
      <c r="C450" s="86">
        <v>2</v>
      </c>
      <c r="D450" s="121">
        <v>0.0014969677364710843</v>
      </c>
      <c r="E450" s="121">
        <v>2.5720967679505193</v>
      </c>
      <c r="F450" s="86" t="s">
        <v>2823</v>
      </c>
      <c r="G450" s="86" t="b">
        <v>1</v>
      </c>
      <c r="H450" s="86" t="b">
        <v>0</v>
      </c>
      <c r="I450" s="86" t="b">
        <v>0</v>
      </c>
      <c r="J450" s="86" t="b">
        <v>0</v>
      </c>
      <c r="K450" s="86" t="b">
        <v>0</v>
      </c>
      <c r="L450" s="86" t="b">
        <v>0</v>
      </c>
    </row>
    <row r="451" spans="1:12" ht="15">
      <c r="A451" s="86" t="s">
        <v>2539</v>
      </c>
      <c r="B451" s="86" t="s">
        <v>274</v>
      </c>
      <c r="C451" s="86">
        <v>2</v>
      </c>
      <c r="D451" s="121">
        <v>0.0014969677364710843</v>
      </c>
      <c r="E451" s="121">
        <v>2.5720967679505193</v>
      </c>
      <c r="F451" s="86" t="s">
        <v>2823</v>
      </c>
      <c r="G451" s="86" t="b">
        <v>0</v>
      </c>
      <c r="H451" s="86" t="b">
        <v>0</v>
      </c>
      <c r="I451" s="86" t="b">
        <v>0</v>
      </c>
      <c r="J451" s="86" t="b">
        <v>0</v>
      </c>
      <c r="K451" s="86" t="b">
        <v>0</v>
      </c>
      <c r="L451" s="86" t="b">
        <v>0</v>
      </c>
    </row>
    <row r="452" spans="1:12" ht="15">
      <c r="A452" s="86" t="s">
        <v>274</v>
      </c>
      <c r="B452" s="86" t="s">
        <v>2545</v>
      </c>
      <c r="C452" s="86">
        <v>2</v>
      </c>
      <c r="D452" s="121">
        <v>0.0014969677364710843</v>
      </c>
      <c r="E452" s="121">
        <v>2.7481880270062002</v>
      </c>
      <c r="F452" s="86" t="s">
        <v>2823</v>
      </c>
      <c r="G452" s="86" t="b">
        <v>0</v>
      </c>
      <c r="H452" s="86" t="b">
        <v>0</v>
      </c>
      <c r="I452" s="86" t="b">
        <v>0</v>
      </c>
      <c r="J452" s="86" t="b">
        <v>0</v>
      </c>
      <c r="K452" s="86" t="b">
        <v>0</v>
      </c>
      <c r="L452" s="86" t="b">
        <v>0</v>
      </c>
    </row>
    <row r="453" spans="1:12" ht="15">
      <c r="A453" s="86" t="s">
        <v>2545</v>
      </c>
      <c r="B453" s="86" t="s">
        <v>2558</v>
      </c>
      <c r="C453" s="86">
        <v>2</v>
      </c>
      <c r="D453" s="121">
        <v>0.0014969677364710843</v>
      </c>
      <c r="E453" s="121">
        <v>2.3502480183341627</v>
      </c>
      <c r="F453" s="86" t="s">
        <v>2823</v>
      </c>
      <c r="G453" s="86" t="b">
        <v>0</v>
      </c>
      <c r="H453" s="86" t="b">
        <v>0</v>
      </c>
      <c r="I453" s="86" t="b">
        <v>0</v>
      </c>
      <c r="J453" s="86" t="b">
        <v>0</v>
      </c>
      <c r="K453" s="86" t="b">
        <v>0</v>
      </c>
      <c r="L453" s="86" t="b">
        <v>0</v>
      </c>
    </row>
    <row r="454" spans="1:12" ht="15">
      <c r="A454" s="86" t="s">
        <v>2558</v>
      </c>
      <c r="B454" s="86" t="s">
        <v>2805</v>
      </c>
      <c r="C454" s="86">
        <v>2</v>
      </c>
      <c r="D454" s="121">
        <v>0.0014969677364710843</v>
      </c>
      <c r="E454" s="121">
        <v>2.7481880270062002</v>
      </c>
      <c r="F454" s="86" t="s">
        <v>2823</v>
      </c>
      <c r="G454" s="86" t="b">
        <v>0</v>
      </c>
      <c r="H454" s="86" t="b">
        <v>0</v>
      </c>
      <c r="I454" s="86" t="b">
        <v>0</v>
      </c>
      <c r="J454" s="86" t="b">
        <v>0</v>
      </c>
      <c r="K454" s="86" t="b">
        <v>0</v>
      </c>
      <c r="L454" s="86" t="b">
        <v>0</v>
      </c>
    </row>
    <row r="455" spans="1:12" ht="15">
      <c r="A455" s="86" t="s">
        <v>2805</v>
      </c>
      <c r="B455" s="86" t="s">
        <v>2806</v>
      </c>
      <c r="C455" s="86">
        <v>2</v>
      </c>
      <c r="D455" s="121">
        <v>0.0014969677364710843</v>
      </c>
      <c r="E455" s="121">
        <v>3.0492180226701815</v>
      </c>
      <c r="F455" s="86" t="s">
        <v>2823</v>
      </c>
      <c r="G455" s="86" t="b">
        <v>0</v>
      </c>
      <c r="H455" s="86" t="b">
        <v>0</v>
      </c>
      <c r="I455" s="86" t="b">
        <v>0</v>
      </c>
      <c r="J455" s="86" t="b">
        <v>0</v>
      </c>
      <c r="K455" s="86" t="b">
        <v>0</v>
      </c>
      <c r="L455" s="86" t="b">
        <v>0</v>
      </c>
    </row>
    <row r="456" spans="1:12" ht="15">
      <c r="A456" s="86" t="s">
        <v>2807</v>
      </c>
      <c r="B456" s="86" t="s">
        <v>2808</v>
      </c>
      <c r="C456" s="86">
        <v>2</v>
      </c>
      <c r="D456" s="121">
        <v>0.0014969677364710843</v>
      </c>
      <c r="E456" s="121">
        <v>3.0492180226701815</v>
      </c>
      <c r="F456" s="86" t="s">
        <v>2823</v>
      </c>
      <c r="G456" s="86" t="b">
        <v>0</v>
      </c>
      <c r="H456" s="86" t="b">
        <v>0</v>
      </c>
      <c r="I456" s="86" t="b">
        <v>0</v>
      </c>
      <c r="J456" s="86" t="b">
        <v>0</v>
      </c>
      <c r="K456" s="86" t="b">
        <v>0</v>
      </c>
      <c r="L456" s="86" t="b">
        <v>0</v>
      </c>
    </row>
    <row r="457" spans="1:12" ht="15">
      <c r="A457" s="86" t="s">
        <v>2808</v>
      </c>
      <c r="B457" s="86" t="s">
        <v>2809</v>
      </c>
      <c r="C457" s="86">
        <v>2</v>
      </c>
      <c r="D457" s="121">
        <v>0.0014969677364710843</v>
      </c>
      <c r="E457" s="121">
        <v>3.0492180226701815</v>
      </c>
      <c r="F457" s="86" t="s">
        <v>2823</v>
      </c>
      <c r="G457" s="86" t="b">
        <v>0</v>
      </c>
      <c r="H457" s="86" t="b">
        <v>0</v>
      </c>
      <c r="I457" s="86" t="b">
        <v>0</v>
      </c>
      <c r="J457" s="86" t="b">
        <v>0</v>
      </c>
      <c r="K457" s="86" t="b">
        <v>0</v>
      </c>
      <c r="L457" s="86" t="b">
        <v>0</v>
      </c>
    </row>
    <row r="458" spans="1:12" ht="15">
      <c r="A458" s="86" t="s">
        <v>2809</v>
      </c>
      <c r="B458" s="86" t="s">
        <v>2810</v>
      </c>
      <c r="C458" s="86">
        <v>2</v>
      </c>
      <c r="D458" s="121">
        <v>0.0014969677364710843</v>
      </c>
      <c r="E458" s="121">
        <v>3.0492180226701815</v>
      </c>
      <c r="F458" s="86" t="s">
        <v>2823</v>
      </c>
      <c r="G458" s="86" t="b">
        <v>0</v>
      </c>
      <c r="H458" s="86" t="b">
        <v>0</v>
      </c>
      <c r="I458" s="86" t="b">
        <v>0</v>
      </c>
      <c r="J458" s="86" t="b">
        <v>0</v>
      </c>
      <c r="K458" s="86" t="b">
        <v>0</v>
      </c>
      <c r="L458" s="86" t="b">
        <v>0</v>
      </c>
    </row>
    <row r="459" spans="1:12" ht="15">
      <c r="A459" s="86" t="s">
        <v>2810</v>
      </c>
      <c r="B459" s="86" t="s">
        <v>2811</v>
      </c>
      <c r="C459" s="86">
        <v>2</v>
      </c>
      <c r="D459" s="121">
        <v>0.0014969677364710843</v>
      </c>
      <c r="E459" s="121">
        <v>3.0492180226701815</v>
      </c>
      <c r="F459" s="86" t="s">
        <v>2823</v>
      </c>
      <c r="G459" s="86" t="b">
        <v>0</v>
      </c>
      <c r="H459" s="86" t="b">
        <v>0</v>
      </c>
      <c r="I459" s="86" t="b">
        <v>0</v>
      </c>
      <c r="J459" s="86" t="b">
        <v>0</v>
      </c>
      <c r="K459" s="86" t="b">
        <v>0</v>
      </c>
      <c r="L459" s="86" t="b">
        <v>0</v>
      </c>
    </row>
    <row r="460" spans="1:12" ht="15">
      <c r="A460" s="86" t="s">
        <v>2811</v>
      </c>
      <c r="B460" s="86" t="s">
        <v>2490</v>
      </c>
      <c r="C460" s="86">
        <v>2</v>
      </c>
      <c r="D460" s="121">
        <v>0.0014969677364710843</v>
      </c>
      <c r="E460" s="121">
        <v>2.308855333175938</v>
      </c>
      <c r="F460" s="86" t="s">
        <v>2823</v>
      </c>
      <c r="G460" s="86" t="b">
        <v>0</v>
      </c>
      <c r="H460" s="86" t="b">
        <v>0</v>
      </c>
      <c r="I460" s="86" t="b">
        <v>0</v>
      </c>
      <c r="J460" s="86" t="b">
        <v>0</v>
      </c>
      <c r="K460" s="86" t="b">
        <v>0</v>
      </c>
      <c r="L460" s="86" t="b">
        <v>0</v>
      </c>
    </row>
    <row r="461" spans="1:12" ht="15">
      <c r="A461" s="86" t="s">
        <v>2490</v>
      </c>
      <c r="B461" s="86" t="s">
        <v>2812</v>
      </c>
      <c r="C461" s="86">
        <v>2</v>
      </c>
      <c r="D461" s="121">
        <v>0.0014969677364710843</v>
      </c>
      <c r="E461" s="121">
        <v>2.271066772286538</v>
      </c>
      <c r="F461" s="86" t="s">
        <v>2823</v>
      </c>
      <c r="G461" s="86" t="b">
        <v>0</v>
      </c>
      <c r="H461" s="86" t="b">
        <v>0</v>
      </c>
      <c r="I461" s="86" t="b">
        <v>0</v>
      </c>
      <c r="J461" s="86" t="b">
        <v>0</v>
      </c>
      <c r="K461" s="86" t="b">
        <v>0</v>
      </c>
      <c r="L461" s="86" t="b">
        <v>0</v>
      </c>
    </row>
    <row r="462" spans="1:12" ht="15">
      <c r="A462" s="86" t="s">
        <v>2812</v>
      </c>
      <c r="B462" s="86" t="s">
        <v>2543</v>
      </c>
      <c r="C462" s="86">
        <v>2</v>
      </c>
      <c r="D462" s="121">
        <v>0.0014969677364710843</v>
      </c>
      <c r="E462" s="121">
        <v>2.651278013998144</v>
      </c>
      <c r="F462" s="86" t="s">
        <v>2823</v>
      </c>
      <c r="G462" s="86" t="b">
        <v>0</v>
      </c>
      <c r="H462" s="86" t="b">
        <v>0</v>
      </c>
      <c r="I462" s="86" t="b">
        <v>0</v>
      </c>
      <c r="J462" s="86" t="b">
        <v>0</v>
      </c>
      <c r="K462" s="86" t="b">
        <v>0</v>
      </c>
      <c r="L462" s="86" t="b">
        <v>0</v>
      </c>
    </row>
    <row r="463" spans="1:12" ht="15">
      <c r="A463" s="86" t="s">
        <v>2543</v>
      </c>
      <c r="B463" s="86" t="s">
        <v>2813</v>
      </c>
      <c r="C463" s="86">
        <v>2</v>
      </c>
      <c r="D463" s="121">
        <v>0.0014969677364710843</v>
      </c>
      <c r="E463" s="121">
        <v>2.651278013998144</v>
      </c>
      <c r="F463" s="86" t="s">
        <v>2823</v>
      </c>
      <c r="G463" s="86" t="b">
        <v>0</v>
      </c>
      <c r="H463" s="86" t="b">
        <v>0</v>
      </c>
      <c r="I463" s="86" t="b">
        <v>0</v>
      </c>
      <c r="J463" s="86" t="b">
        <v>0</v>
      </c>
      <c r="K463" s="86" t="b">
        <v>0</v>
      </c>
      <c r="L463" s="86" t="b">
        <v>0</v>
      </c>
    </row>
    <row r="464" spans="1:12" ht="15">
      <c r="A464" s="86" t="s">
        <v>2813</v>
      </c>
      <c r="B464" s="86" t="s">
        <v>2814</v>
      </c>
      <c r="C464" s="86">
        <v>2</v>
      </c>
      <c r="D464" s="121">
        <v>0.0014969677364710843</v>
      </c>
      <c r="E464" s="121">
        <v>3.0492180226701815</v>
      </c>
      <c r="F464" s="86" t="s">
        <v>2823</v>
      </c>
      <c r="G464" s="86" t="b">
        <v>0</v>
      </c>
      <c r="H464" s="86" t="b">
        <v>0</v>
      </c>
      <c r="I464" s="86" t="b">
        <v>0</v>
      </c>
      <c r="J464" s="86" t="b">
        <v>1</v>
      </c>
      <c r="K464" s="86" t="b">
        <v>0</v>
      </c>
      <c r="L464" s="86" t="b">
        <v>0</v>
      </c>
    </row>
    <row r="465" spans="1:12" ht="15">
      <c r="A465" s="86" t="s">
        <v>2814</v>
      </c>
      <c r="B465" s="86" t="s">
        <v>2049</v>
      </c>
      <c r="C465" s="86">
        <v>2</v>
      </c>
      <c r="D465" s="121">
        <v>0.0014969677364710843</v>
      </c>
      <c r="E465" s="121">
        <v>1.372524413045315</v>
      </c>
      <c r="F465" s="86" t="s">
        <v>2823</v>
      </c>
      <c r="G465" s="86" t="b">
        <v>1</v>
      </c>
      <c r="H465" s="86" t="b">
        <v>0</v>
      </c>
      <c r="I465" s="86" t="b">
        <v>0</v>
      </c>
      <c r="J465" s="86" t="b">
        <v>0</v>
      </c>
      <c r="K465" s="86" t="b">
        <v>0</v>
      </c>
      <c r="L465" s="86" t="b">
        <v>0</v>
      </c>
    </row>
    <row r="466" spans="1:12" ht="15">
      <c r="A466" s="86" t="s">
        <v>2049</v>
      </c>
      <c r="B466" s="86" t="s">
        <v>2815</v>
      </c>
      <c r="C466" s="86">
        <v>2</v>
      </c>
      <c r="D466" s="121">
        <v>0.0014969677364710843</v>
      </c>
      <c r="E466" s="121">
        <v>1.3416478465722452</v>
      </c>
      <c r="F466" s="86" t="s">
        <v>2823</v>
      </c>
      <c r="G466" s="86" t="b">
        <v>0</v>
      </c>
      <c r="H466" s="86" t="b">
        <v>0</v>
      </c>
      <c r="I466" s="86" t="b">
        <v>0</v>
      </c>
      <c r="J466" s="86" t="b">
        <v>0</v>
      </c>
      <c r="K466" s="86" t="b">
        <v>0</v>
      </c>
      <c r="L466" s="86" t="b">
        <v>0</v>
      </c>
    </row>
    <row r="467" spans="1:12" ht="15">
      <c r="A467" s="86" t="s">
        <v>2815</v>
      </c>
      <c r="B467" s="86" t="s">
        <v>2070</v>
      </c>
      <c r="C467" s="86">
        <v>2</v>
      </c>
      <c r="D467" s="121">
        <v>0.0014969677364710843</v>
      </c>
      <c r="E467" s="121">
        <v>1.3546128237366128</v>
      </c>
      <c r="F467" s="86" t="s">
        <v>2823</v>
      </c>
      <c r="G467" s="86" t="b">
        <v>0</v>
      </c>
      <c r="H467" s="86" t="b">
        <v>0</v>
      </c>
      <c r="I467" s="86" t="b">
        <v>0</v>
      </c>
      <c r="J467" s="86" t="b">
        <v>0</v>
      </c>
      <c r="K467" s="86" t="b">
        <v>0</v>
      </c>
      <c r="L467" s="86" t="b">
        <v>0</v>
      </c>
    </row>
    <row r="468" spans="1:12" ht="15">
      <c r="A468" s="86" t="s">
        <v>2070</v>
      </c>
      <c r="B468" s="86" t="s">
        <v>2816</v>
      </c>
      <c r="C468" s="86">
        <v>2</v>
      </c>
      <c r="D468" s="121">
        <v>0.0014969677364710843</v>
      </c>
      <c r="E468" s="121">
        <v>1.363476284067918</v>
      </c>
      <c r="F468" s="86" t="s">
        <v>2823</v>
      </c>
      <c r="G468" s="86" t="b">
        <v>0</v>
      </c>
      <c r="H468" s="86" t="b">
        <v>0</v>
      </c>
      <c r="I468" s="86" t="b">
        <v>0</v>
      </c>
      <c r="J468" s="86" t="b">
        <v>0</v>
      </c>
      <c r="K468" s="86" t="b">
        <v>0</v>
      </c>
      <c r="L468" s="86" t="b">
        <v>0</v>
      </c>
    </row>
    <row r="469" spans="1:12" ht="15">
      <c r="A469" s="86" t="s">
        <v>2816</v>
      </c>
      <c r="B469" s="86" t="s">
        <v>2601</v>
      </c>
      <c r="C469" s="86">
        <v>2</v>
      </c>
      <c r="D469" s="121">
        <v>0.0014969677364710843</v>
      </c>
      <c r="E469" s="121">
        <v>2.8731267636145</v>
      </c>
      <c r="F469" s="86" t="s">
        <v>2823</v>
      </c>
      <c r="G469" s="86" t="b">
        <v>0</v>
      </c>
      <c r="H469" s="86" t="b">
        <v>0</v>
      </c>
      <c r="I469" s="86" t="b">
        <v>0</v>
      </c>
      <c r="J469" s="86" t="b">
        <v>0</v>
      </c>
      <c r="K469" s="86" t="b">
        <v>0</v>
      </c>
      <c r="L469" s="86" t="b">
        <v>0</v>
      </c>
    </row>
    <row r="470" spans="1:12" ht="15">
      <c r="A470" s="86" t="s">
        <v>2601</v>
      </c>
      <c r="B470" s="86" t="s">
        <v>2561</v>
      </c>
      <c r="C470" s="86">
        <v>2</v>
      </c>
      <c r="D470" s="121">
        <v>0.0014969677364710843</v>
      </c>
      <c r="E470" s="121">
        <v>2.5720967679505193</v>
      </c>
      <c r="F470" s="86" t="s">
        <v>2823</v>
      </c>
      <c r="G470" s="86" t="b">
        <v>0</v>
      </c>
      <c r="H470" s="86" t="b">
        <v>0</v>
      </c>
      <c r="I470" s="86" t="b">
        <v>0</v>
      </c>
      <c r="J470" s="86" t="b">
        <v>0</v>
      </c>
      <c r="K470" s="86" t="b">
        <v>0</v>
      </c>
      <c r="L470" s="86" t="b">
        <v>0</v>
      </c>
    </row>
    <row r="471" spans="1:12" ht="15">
      <c r="A471" s="86" t="s">
        <v>2561</v>
      </c>
      <c r="B471" s="86" t="s">
        <v>2817</v>
      </c>
      <c r="C471" s="86">
        <v>2</v>
      </c>
      <c r="D471" s="121">
        <v>0.0014969677364710843</v>
      </c>
      <c r="E471" s="121">
        <v>2.7481880270062002</v>
      </c>
      <c r="F471" s="86" t="s">
        <v>2823</v>
      </c>
      <c r="G471" s="86" t="b">
        <v>0</v>
      </c>
      <c r="H471" s="86" t="b">
        <v>0</v>
      </c>
      <c r="I471" s="86" t="b">
        <v>0</v>
      </c>
      <c r="J471" s="86" t="b">
        <v>0</v>
      </c>
      <c r="K471" s="86" t="b">
        <v>0</v>
      </c>
      <c r="L471" s="86" t="b">
        <v>0</v>
      </c>
    </row>
    <row r="472" spans="1:12" ht="15">
      <c r="A472" s="86" t="s">
        <v>2817</v>
      </c>
      <c r="B472" s="86" t="s">
        <v>2818</v>
      </c>
      <c r="C472" s="86">
        <v>2</v>
      </c>
      <c r="D472" s="121">
        <v>0.0014969677364710843</v>
      </c>
      <c r="E472" s="121">
        <v>3.0492180226701815</v>
      </c>
      <c r="F472" s="86" t="s">
        <v>2823</v>
      </c>
      <c r="G472" s="86" t="b">
        <v>0</v>
      </c>
      <c r="H472" s="86" t="b">
        <v>0</v>
      </c>
      <c r="I472" s="86" t="b">
        <v>0</v>
      </c>
      <c r="J472" s="86" t="b">
        <v>0</v>
      </c>
      <c r="K472" s="86" t="b">
        <v>0</v>
      </c>
      <c r="L472" s="86" t="b">
        <v>0</v>
      </c>
    </row>
    <row r="473" spans="1:12" ht="15">
      <c r="A473" s="86" t="s">
        <v>2818</v>
      </c>
      <c r="B473" s="86" t="s">
        <v>2659</v>
      </c>
      <c r="C473" s="86">
        <v>2</v>
      </c>
      <c r="D473" s="121">
        <v>0.0014969677364710843</v>
      </c>
      <c r="E473" s="121">
        <v>2.8731267636145</v>
      </c>
      <c r="F473" s="86" t="s">
        <v>2823</v>
      </c>
      <c r="G473" s="86" t="b">
        <v>0</v>
      </c>
      <c r="H473" s="86" t="b">
        <v>0</v>
      </c>
      <c r="I473" s="86" t="b">
        <v>0</v>
      </c>
      <c r="J473" s="86" t="b">
        <v>0</v>
      </c>
      <c r="K473" s="86" t="b">
        <v>0</v>
      </c>
      <c r="L473" s="86" t="b">
        <v>0</v>
      </c>
    </row>
    <row r="474" spans="1:12" ht="15">
      <c r="A474" s="86" t="s">
        <v>2659</v>
      </c>
      <c r="B474" s="86" t="s">
        <v>2110</v>
      </c>
      <c r="C474" s="86">
        <v>2</v>
      </c>
      <c r="D474" s="121">
        <v>0.0014969677364710843</v>
      </c>
      <c r="E474" s="121">
        <v>2.0949755132308567</v>
      </c>
      <c r="F474" s="86" t="s">
        <v>2823</v>
      </c>
      <c r="G474" s="86" t="b">
        <v>0</v>
      </c>
      <c r="H474" s="86" t="b">
        <v>0</v>
      </c>
      <c r="I474" s="86" t="b">
        <v>0</v>
      </c>
      <c r="J474" s="86" t="b">
        <v>0</v>
      </c>
      <c r="K474" s="86" t="b">
        <v>0</v>
      </c>
      <c r="L474" s="86" t="b">
        <v>0</v>
      </c>
    </row>
    <row r="475" spans="1:12" ht="15">
      <c r="A475" s="86" t="s">
        <v>2110</v>
      </c>
      <c r="B475" s="86" t="s">
        <v>2819</v>
      </c>
      <c r="C475" s="86">
        <v>2</v>
      </c>
      <c r="D475" s="121">
        <v>0.0014969677364710843</v>
      </c>
      <c r="E475" s="121">
        <v>2.308855333175938</v>
      </c>
      <c r="F475" s="86" t="s">
        <v>2823</v>
      </c>
      <c r="G475" s="86" t="b">
        <v>0</v>
      </c>
      <c r="H475" s="86" t="b">
        <v>0</v>
      </c>
      <c r="I475" s="86" t="b">
        <v>0</v>
      </c>
      <c r="J475" s="86" t="b">
        <v>0</v>
      </c>
      <c r="K475" s="86" t="b">
        <v>0</v>
      </c>
      <c r="L475" s="86" t="b">
        <v>0</v>
      </c>
    </row>
    <row r="476" spans="1:12" ht="15">
      <c r="A476" s="86" t="s">
        <v>2819</v>
      </c>
      <c r="B476" s="86" t="s">
        <v>2091</v>
      </c>
      <c r="C476" s="86">
        <v>2</v>
      </c>
      <c r="D476" s="121">
        <v>0.0014969677364710843</v>
      </c>
      <c r="E476" s="121">
        <v>1.9523080096621253</v>
      </c>
      <c r="F476" s="86" t="s">
        <v>2823</v>
      </c>
      <c r="G476" s="86" t="b">
        <v>0</v>
      </c>
      <c r="H476" s="86" t="b">
        <v>0</v>
      </c>
      <c r="I476" s="86" t="b">
        <v>0</v>
      </c>
      <c r="J476" s="86" t="b">
        <v>1</v>
      </c>
      <c r="K476" s="86" t="b">
        <v>0</v>
      </c>
      <c r="L476" s="86" t="b">
        <v>0</v>
      </c>
    </row>
    <row r="477" spans="1:12" ht="15">
      <c r="A477" s="86" t="s">
        <v>2091</v>
      </c>
      <c r="B477" s="86" t="s">
        <v>2820</v>
      </c>
      <c r="C477" s="86">
        <v>2</v>
      </c>
      <c r="D477" s="121">
        <v>0.0014969677364710843</v>
      </c>
      <c r="E477" s="121">
        <v>1.9523080096621253</v>
      </c>
      <c r="F477" s="86" t="s">
        <v>2823</v>
      </c>
      <c r="G477" s="86" t="b">
        <v>1</v>
      </c>
      <c r="H477" s="86" t="b">
        <v>0</v>
      </c>
      <c r="I477" s="86" t="b">
        <v>0</v>
      </c>
      <c r="J477" s="86" t="b">
        <v>0</v>
      </c>
      <c r="K477" s="86" t="b">
        <v>0</v>
      </c>
      <c r="L477" s="86" t="b">
        <v>0</v>
      </c>
    </row>
    <row r="478" spans="1:12" ht="15">
      <c r="A478" s="86" t="s">
        <v>2613</v>
      </c>
      <c r="B478" s="86" t="s">
        <v>2096</v>
      </c>
      <c r="C478" s="86">
        <v>3</v>
      </c>
      <c r="D478" s="121">
        <v>0.006354120601610953</v>
      </c>
      <c r="E478" s="121">
        <v>1.975431808509263</v>
      </c>
      <c r="F478" s="86" t="s">
        <v>1951</v>
      </c>
      <c r="G478" s="86" t="b">
        <v>0</v>
      </c>
      <c r="H478" s="86" t="b">
        <v>0</v>
      </c>
      <c r="I478" s="86" t="b">
        <v>0</v>
      </c>
      <c r="J478" s="86" t="b">
        <v>0</v>
      </c>
      <c r="K478" s="86" t="b">
        <v>0</v>
      </c>
      <c r="L478" s="86" t="b">
        <v>0</v>
      </c>
    </row>
    <row r="479" spans="1:12" ht="15">
      <c r="A479" s="86" t="s">
        <v>2781</v>
      </c>
      <c r="B479" s="86" t="s">
        <v>2074</v>
      </c>
      <c r="C479" s="86">
        <v>2</v>
      </c>
      <c r="D479" s="121">
        <v>0.005118743353734025</v>
      </c>
      <c r="E479" s="121">
        <v>2.100370545117563</v>
      </c>
      <c r="F479" s="86" t="s">
        <v>1951</v>
      </c>
      <c r="G479" s="86" t="b">
        <v>0</v>
      </c>
      <c r="H479" s="86" t="b">
        <v>0</v>
      </c>
      <c r="I479" s="86" t="b">
        <v>0</v>
      </c>
      <c r="J479" s="86" t="b">
        <v>0</v>
      </c>
      <c r="K479" s="86" t="b">
        <v>0</v>
      </c>
      <c r="L479" s="86" t="b">
        <v>0</v>
      </c>
    </row>
    <row r="480" spans="1:12" ht="15">
      <c r="A480" s="86" t="s">
        <v>2074</v>
      </c>
      <c r="B480" s="86" t="s">
        <v>2782</v>
      </c>
      <c r="C480" s="86">
        <v>2</v>
      </c>
      <c r="D480" s="121">
        <v>0.005118743353734025</v>
      </c>
      <c r="E480" s="121">
        <v>2.100370545117563</v>
      </c>
      <c r="F480" s="86" t="s">
        <v>1951</v>
      </c>
      <c r="G480" s="86" t="b">
        <v>0</v>
      </c>
      <c r="H480" s="86" t="b">
        <v>0</v>
      </c>
      <c r="I480" s="86" t="b">
        <v>0</v>
      </c>
      <c r="J480" s="86" t="b">
        <v>0</v>
      </c>
      <c r="K480" s="86" t="b">
        <v>0</v>
      </c>
      <c r="L480" s="86" t="b">
        <v>0</v>
      </c>
    </row>
    <row r="481" spans="1:12" ht="15">
      <c r="A481" s="86" t="s">
        <v>2782</v>
      </c>
      <c r="B481" s="86" t="s">
        <v>2100</v>
      </c>
      <c r="C481" s="86">
        <v>2</v>
      </c>
      <c r="D481" s="121">
        <v>0.005118743353734025</v>
      </c>
      <c r="E481" s="121">
        <v>2.100370545117563</v>
      </c>
      <c r="F481" s="86" t="s">
        <v>1951</v>
      </c>
      <c r="G481" s="86" t="b">
        <v>0</v>
      </c>
      <c r="H481" s="86" t="b">
        <v>0</v>
      </c>
      <c r="I481" s="86" t="b">
        <v>0</v>
      </c>
      <c r="J481" s="86" t="b">
        <v>0</v>
      </c>
      <c r="K481" s="86" t="b">
        <v>0</v>
      </c>
      <c r="L481" s="86" t="b">
        <v>0</v>
      </c>
    </row>
    <row r="482" spans="1:12" ht="15">
      <c r="A482" s="86" t="s">
        <v>2100</v>
      </c>
      <c r="B482" s="86" t="s">
        <v>2512</v>
      </c>
      <c r="C482" s="86">
        <v>2</v>
      </c>
      <c r="D482" s="121">
        <v>0.005118743353734025</v>
      </c>
      <c r="E482" s="121">
        <v>2.100370545117563</v>
      </c>
      <c r="F482" s="86" t="s">
        <v>1951</v>
      </c>
      <c r="G482" s="86" t="b">
        <v>0</v>
      </c>
      <c r="H482" s="86" t="b">
        <v>0</v>
      </c>
      <c r="I482" s="86" t="b">
        <v>0</v>
      </c>
      <c r="J482" s="86" t="b">
        <v>0</v>
      </c>
      <c r="K482" s="86" t="b">
        <v>0</v>
      </c>
      <c r="L482" s="86" t="b">
        <v>0</v>
      </c>
    </row>
    <row r="483" spans="1:12" ht="15">
      <c r="A483" s="86" t="s">
        <v>2512</v>
      </c>
      <c r="B483" s="86" t="s">
        <v>2783</v>
      </c>
      <c r="C483" s="86">
        <v>2</v>
      </c>
      <c r="D483" s="121">
        <v>0.005118743353734025</v>
      </c>
      <c r="E483" s="121">
        <v>2.2764618041732443</v>
      </c>
      <c r="F483" s="86" t="s">
        <v>1951</v>
      </c>
      <c r="G483" s="86" t="b">
        <v>0</v>
      </c>
      <c r="H483" s="86" t="b">
        <v>0</v>
      </c>
      <c r="I483" s="86" t="b">
        <v>0</v>
      </c>
      <c r="J483" s="86" t="b">
        <v>0</v>
      </c>
      <c r="K483" s="86" t="b">
        <v>0</v>
      </c>
      <c r="L483" s="86" t="b">
        <v>0</v>
      </c>
    </row>
    <row r="484" spans="1:12" ht="15">
      <c r="A484" s="86" t="s">
        <v>2783</v>
      </c>
      <c r="B484" s="86" t="s">
        <v>2784</v>
      </c>
      <c r="C484" s="86">
        <v>2</v>
      </c>
      <c r="D484" s="121">
        <v>0.005118743353734025</v>
      </c>
      <c r="E484" s="121">
        <v>2.2764618041732443</v>
      </c>
      <c r="F484" s="86" t="s">
        <v>1951</v>
      </c>
      <c r="G484" s="86" t="b">
        <v>0</v>
      </c>
      <c r="H484" s="86" t="b">
        <v>0</v>
      </c>
      <c r="I484" s="86" t="b">
        <v>0</v>
      </c>
      <c r="J484" s="86" t="b">
        <v>0</v>
      </c>
      <c r="K484" s="86" t="b">
        <v>0</v>
      </c>
      <c r="L484" s="86" t="b">
        <v>0</v>
      </c>
    </row>
    <row r="485" spans="1:12" ht="15">
      <c r="A485" s="86" t="s">
        <v>2784</v>
      </c>
      <c r="B485" s="86" t="s">
        <v>2785</v>
      </c>
      <c r="C485" s="86">
        <v>2</v>
      </c>
      <c r="D485" s="121">
        <v>0.005118743353734025</v>
      </c>
      <c r="E485" s="121">
        <v>2.2764618041732443</v>
      </c>
      <c r="F485" s="86" t="s">
        <v>1951</v>
      </c>
      <c r="G485" s="86" t="b">
        <v>0</v>
      </c>
      <c r="H485" s="86" t="b">
        <v>0</v>
      </c>
      <c r="I485" s="86" t="b">
        <v>0</v>
      </c>
      <c r="J485" s="86" t="b">
        <v>0</v>
      </c>
      <c r="K485" s="86" t="b">
        <v>0</v>
      </c>
      <c r="L485" s="86" t="b">
        <v>0</v>
      </c>
    </row>
    <row r="486" spans="1:12" ht="15">
      <c r="A486" s="86" t="s">
        <v>2752</v>
      </c>
      <c r="B486" s="86" t="s">
        <v>2123</v>
      </c>
      <c r="C486" s="86">
        <v>2</v>
      </c>
      <c r="D486" s="121">
        <v>0.005118743353734025</v>
      </c>
      <c r="E486" s="121">
        <v>2.2764618041732443</v>
      </c>
      <c r="F486" s="86" t="s">
        <v>1951</v>
      </c>
      <c r="G486" s="86" t="b">
        <v>0</v>
      </c>
      <c r="H486" s="86" t="b">
        <v>0</v>
      </c>
      <c r="I486" s="86" t="b">
        <v>0</v>
      </c>
      <c r="J486" s="86" t="b">
        <v>0</v>
      </c>
      <c r="K486" s="86" t="b">
        <v>0</v>
      </c>
      <c r="L486" s="86" t="b">
        <v>0</v>
      </c>
    </row>
    <row r="487" spans="1:12" ht="15">
      <c r="A487" s="86" t="s">
        <v>2070</v>
      </c>
      <c r="B487" s="86" t="s">
        <v>2071</v>
      </c>
      <c r="C487" s="86">
        <v>2</v>
      </c>
      <c r="D487" s="121">
        <v>0.005118743353734025</v>
      </c>
      <c r="E487" s="121">
        <v>1.3733718171813005</v>
      </c>
      <c r="F487" s="86" t="s">
        <v>1951</v>
      </c>
      <c r="G487" s="86" t="b">
        <v>0</v>
      </c>
      <c r="H487" s="86" t="b">
        <v>0</v>
      </c>
      <c r="I487" s="86" t="b">
        <v>0</v>
      </c>
      <c r="J487" s="86" t="b">
        <v>0</v>
      </c>
      <c r="K487" s="86" t="b">
        <v>0</v>
      </c>
      <c r="L487" s="86" t="b">
        <v>0</v>
      </c>
    </row>
    <row r="488" spans="1:12" ht="15">
      <c r="A488" s="86" t="s">
        <v>2096</v>
      </c>
      <c r="B488" s="86" t="s">
        <v>2097</v>
      </c>
      <c r="C488" s="86">
        <v>2</v>
      </c>
      <c r="D488" s="121">
        <v>0.005118743353734025</v>
      </c>
      <c r="E488" s="121">
        <v>1.6744018128452818</v>
      </c>
      <c r="F488" s="86" t="s">
        <v>1951</v>
      </c>
      <c r="G488" s="86" t="b">
        <v>0</v>
      </c>
      <c r="H488" s="86" t="b">
        <v>0</v>
      </c>
      <c r="I488" s="86" t="b">
        <v>0</v>
      </c>
      <c r="J488" s="86" t="b">
        <v>0</v>
      </c>
      <c r="K488" s="86" t="b">
        <v>0</v>
      </c>
      <c r="L488" s="86" t="b">
        <v>0</v>
      </c>
    </row>
    <row r="489" spans="1:12" ht="15">
      <c r="A489" s="86" t="s">
        <v>2097</v>
      </c>
      <c r="B489" s="86" t="s">
        <v>2731</v>
      </c>
      <c r="C489" s="86">
        <v>2</v>
      </c>
      <c r="D489" s="121">
        <v>0.005118743353734025</v>
      </c>
      <c r="E489" s="121">
        <v>1.975431808509263</v>
      </c>
      <c r="F489" s="86" t="s">
        <v>1951</v>
      </c>
      <c r="G489" s="86" t="b">
        <v>0</v>
      </c>
      <c r="H489" s="86" t="b">
        <v>0</v>
      </c>
      <c r="I489" s="86" t="b">
        <v>0</v>
      </c>
      <c r="J489" s="86" t="b">
        <v>0</v>
      </c>
      <c r="K489" s="86" t="b">
        <v>0</v>
      </c>
      <c r="L489" s="86" t="b">
        <v>0</v>
      </c>
    </row>
    <row r="490" spans="1:12" ht="15">
      <c r="A490" s="86" t="s">
        <v>2731</v>
      </c>
      <c r="B490" s="86" t="s">
        <v>2732</v>
      </c>
      <c r="C490" s="86">
        <v>2</v>
      </c>
      <c r="D490" s="121">
        <v>0.005118743353734025</v>
      </c>
      <c r="E490" s="121">
        <v>2.2764618041732443</v>
      </c>
      <c r="F490" s="86" t="s">
        <v>1951</v>
      </c>
      <c r="G490" s="86" t="b">
        <v>0</v>
      </c>
      <c r="H490" s="86" t="b">
        <v>0</v>
      </c>
      <c r="I490" s="86" t="b">
        <v>0</v>
      </c>
      <c r="J490" s="86" t="b">
        <v>0</v>
      </c>
      <c r="K490" s="86" t="b">
        <v>0</v>
      </c>
      <c r="L490" s="86" t="b">
        <v>0</v>
      </c>
    </row>
    <row r="491" spans="1:12" ht="15">
      <c r="A491" s="86" t="s">
        <v>2732</v>
      </c>
      <c r="B491" s="86" t="s">
        <v>2733</v>
      </c>
      <c r="C491" s="86">
        <v>2</v>
      </c>
      <c r="D491" s="121">
        <v>0.005118743353734025</v>
      </c>
      <c r="E491" s="121">
        <v>2.2764618041732443</v>
      </c>
      <c r="F491" s="86" t="s">
        <v>1951</v>
      </c>
      <c r="G491" s="86" t="b">
        <v>0</v>
      </c>
      <c r="H491" s="86" t="b">
        <v>0</v>
      </c>
      <c r="I491" s="86" t="b">
        <v>0</v>
      </c>
      <c r="J491" s="86" t="b">
        <v>0</v>
      </c>
      <c r="K491" s="86" t="b">
        <v>0</v>
      </c>
      <c r="L491" s="86" t="b">
        <v>0</v>
      </c>
    </row>
    <row r="492" spans="1:12" ht="15">
      <c r="A492" s="86" t="s">
        <v>2712</v>
      </c>
      <c r="B492" s="86" t="s">
        <v>2713</v>
      </c>
      <c r="C492" s="86">
        <v>2</v>
      </c>
      <c r="D492" s="121">
        <v>0.006627665637764006</v>
      </c>
      <c r="E492" s="121">
        <v>2.2764618041732443</v>
      </c>
      <c r="F492" s="86" t="s">
        <v>1951</v>
      </c>
      <c r="G492" s="86" t="b">
        <v>0</v>
      </c>
      <c r="H492" s="86" t="b">
        <v>0</v>
      </c>
      <c r="I492" s="86" t="b">
        <v>0</v>
      </c>
      <c r="J492" s="86" t="b">
        <v>0</v>
      </c>
      <c r="K492" s="86" t="b">
        <v>0</v>
      </c>
      <c r="L492" s="86" t="b">
        <v>0</v>
      </c>
    </row>
    <row r="493" spans="1:12" ht="15">
      <c r="A493" s="86" t="s">
        <v>2714</v>
      </c>
      <c r="B493" s="86" t="s">
        <v>2715</v>
      </c>
      <c r="C493" s="86">
        <v>2</v>
      </c>
      <c r="D493" s="121">
        <v>0.006627665637764006</v>
      </c>
      <c r="E493" s="121">
        <v>2.2764618041732443</v>
      </c>
      <c r="F493" s="86" t="s">
        <v>1951</v>
      </c>
      <c r="G493" s="86" t="b">
        <v>0</v>
      </c>
      <c r="H493" s="86" t="b">
        <v>0</v>
      </c>
      <c r="I493" s="86" t="b">
        <v>0</v>
      </c>
      <c r="J493" s="86" t="b">
        <v>0</v>
      </c>
      <c r="K493" s="86" t="b">
        <v>0</v>
      </c>
      <c r="L493" s="86" t="b">
        <v>0</v>
      </c>
    </row>
    <row r="494" spans="1:12" ht="15">
      <c r="A494" s="86" t="s">
        <v>2105</v>
      </c>
      <c r="B494" s="86" t="s">
        <v>2106</v>
      </c>
      <c r="C494" s="86">
        <v>9</v>
      </c>
      <c r="D494" s="121">
        <v>0</v>
      </c>
      <c r="E494" s="121">
        <v>1.3222192947339193</v>
      </c>
      <c r="F494" s="86" t="s">
        <v>1953</v>
      </c>
      <c r="G494" s="86" t="b">
        <v>0</v>
      </c>
      <c r="H494" s="86" t="b">
        <v>0</v>
      </c>
      <c r="I494" s="86" t="b">
        <v>0</v>
      </c>
      <c r="J494" s="86" t="b">
        <v>0</v>
      </c>
      <c r="K494" s="86" t="b">
        <v>0</v>
      </c>
      <c r="L494" s="86" t="b">
        <v>0</v>
      </c>
    </row>
    <row r="495" spans="1:12" ht="15">
      <c r="A495" s="86" t="s">
        <v>2106</v>
      </c>
      <c r="B495" s="86" t="s">
        <v>2070</v>
      </c>
      <c r="C495" s="86">
        <v>9</v>
      </c>
      <c r="D495" s="121">
        <v>0</v>
      </c>
      <c r="E495" s="121">
        <v>1.021189299069938</v>
      </c>
      <c r="F495" s="86" t="s">
        <v>1953</v>
      </c>
      <c r="G495" s="86" t="b">
        <v>0</v>
      </c>
      <c r="H495" s="86" t="b">
        <v>0</v>
      </c>
      <c r="I495" s="86" t="b">
        <v>0</v>
      </c>
      <c r="J495" s="86" t="b">
        <v>0</v>
      </c>
      <c r="K495" s="86" t="b">
        <v>0</v>
      </c>
      <c r="L495" s="86" t="b">
        <v>0</v>
      </c>
    </row>
    <row r="496" spans="1:12" ht="15">
      <c r="A496" s="86" t="s">
        <v>2070</v>
      </c>
      <c r="B496" s="86" t="s">
        <v>2107</v>
      </c>
      <c r="C496" s="86">
        <v>9</v>
      </c>
      <c r="D496" s="121">
        <v>0</v>
      </c>
      <c r="E496" s="121">
        <v>1.021189299069938</v>
      </c>
      <c r="F496" s="86" t="s">
        <v>1953</v>
      </c>
      <c r="G496" s="86" t="b">
        <v>0</v>
      </c>
      <c r="H496" s="86" t="b">
        <v>0</v>
      </c>
      <c r="I496" s="86" t="b">
        <v>0</v>
      </c>
      <c r="J496" s="86" t="b">
        <v>0</v>
      </c>
      <c r="K496" s="86" t="b">
        <v>0</v>
      </c>
      <c r="L496" s="86" t="b">
        <v>0</v>
      </c>
    </row>
    <row r="497" spans="1:12" ht="15">
      <c r="A497" s="86" t="s">
        <v>2107</v>
      </c>
      <c r="B497" s="86" t="s">
        <v>2108</v>
      </c>
      <c r="C497" s="86">
        <v>9</v>
      </c>
      <c r="D497" s="121">
        <v>0</v>
      </c>
      <c r="E497" s="121">
        <v>1.3222192947339193</v>
      </c>
      <c r="F497" s="86" t="s">
        <v>1953</v>
      </c>
      <c r="G497" s="86" t="b">
        <v>0</v>
      </c>
      <c r="H497" s="86" t="b">
        <v>0</v>
      </c>
      <c r="I497" s="86" t="b">
        <v>0</v>
      </c>
      <c r="J497" s="86" t="b">
        <v>0</v>
      </c>
      <c r="K497" s="86" t="b">
        <v>0</v>
      </c>
      <c r="L497" s="86" t="b">
        <v>0</v>
      </c>
    </row>
    <row r="498" spans="1:12" ht="15">
      <c r="A498" s="86" t="s">
        <v>2108</v>
      </c>
      <c r="B498" s="86" t="s">
        <v>2109</v>
      </c>
      <c r="C498" s="86">
        <v>9</v>
      </c>
      <c r="D498" s="121">
        <v>0</v>
      </c>
      <c r="E498" s="121">
        <v>1.3222192947339193</v>
      </c>
      <c r="F498" s="86" t="s">
        <v>1953</v>
      </c>
      <c r="G498" s="86" t="b">
        <v>0</v>
      </c>
      <c r="H498" s="86" t="b">
        <v>0</v>
      </c>
      <c r="I498" s="86" t="b">
        <v>0</v>
      </c>
      <c r="J498" s="86" t="b">
        <v>0</v>
      </c>
      <c r="K498" s="86" t="b">
        <v>0</v>
      </c>
      <c r="L498" s="86" t="b">
        <v>0</v>
      </c>
    </row>
    <row r="499" spans="1:12" ht="15">
      <c r="A499" s="86" t="s">
        <v>2109</v>
      </c>
      <c r="B499" s="86" t="s">
        <v>2110</v>
      </c>
      <c r="C499" s="86">
        <v>9</v>
      </c>
      <c r="D499" s="121">
        <v>0</v>
      </c>
      <c r="E499" s="121">
        <v>1.3222192947339193</v>
      </c>
      <c r="F499" s="86" t="s">
        <v>1953</v>
      </c>
      <c r="G499" s="86" t="b">
        <v>0</v>
      </c>
      <c r="H499" s="86" t="b">
        <v>0</v>
      </c>
      <c r="I499" s="86" t="b">
        <v>0</v>
      </c>
      <c r="J499" s="86" t="b">
        <v>0</v>
      </c>
      <c r="K499" s="86" t="b">
        <v>0</v>
      </c>
      <c r="L499" s="86" t="b">
        <v>0</v>
      </c>
    </row>
    <row r="500" spans="1:12" ht="15">
      <c r="A500" s="86" t="s">
        <v>2110</v>
      </c>
      <c r="B500" s="86" t="s">
        <v>2111</v>
      </c>
      <c r="C500" s="86">
        <v>9</v>
      </c>
      <c r="D500" s="121">
        <v>0</v>
      </c>
      <c r="E500" s="121">
        <v>1.3222192947339193</v>
      </c>
      <c r="F500" s="86" t="s">
        <v>1953</v>
      </c>
      <c r="G500" s="86" t="b">
        <v>0</v>
      </c>
      <c r="H500" s="86" t="b">
        <v>0</v>
      </c>
      <c r="I500" s="86" t="b">
        <v>0</v>
      </c>
      <c r="J500" s="86" t="b">
        <v>0</v>
      </c>
      <c r="K500" s="86" t="b">
        <v>0</v>
      </c>
      <c r="L500" s="86" t="b">
        <v>0</v>
      </c>
    </row>
    <row r="501" spans="1:12" ht="15">
      <c r="A501" s="86" t="s">
        <v>2111</v>
      </c>
      <c r="B501" s="86" t="s">
        <v>2112</v>
      </c>
      <c r="C501" s="86">
        <v>9</v>
      </c>
      <c r="D501" s="121">
        <v>0</v>
      </c>
      <c r="E501" s="121">
        <v>1.3222192947339193</v>
      </c>
      <c r="F501" s="86" t="s">
        <v>1953</v>
      </c>
      <c r="G501" s="86" t="b">
        <v>0</v>
      </c>
      <c r="H501" s="86" t="b">
        <v>0</v>
      </c>
      <c r="I501" s="86" t="b">
        <v>0</v>
      </c>
      <c r="J501" s="86" t="b">
        <v>0</v>
      </c>
      <c r="K501" s="86" t="b">
        <v>0</v>
      </c>
      <c r="L501" s="86" t="b">
        <v>0</v>
      </c>
    </row>
    <row r="502" spans="1:12" ht="15">
      <c r="A502" s="86" t="s">
        <v>2112</v>
      </c>
      <c r="B502" s="86" t="s">
        <v>2113</v>
      </c>
      <c r="C502" s="86">
        <v>9</v>
      </c>
      <c r="D502" s="121">
        <v>0</v>
      </c>
      <c r="E502" s="121">
        <v>1.3222192947339193</v>
      </c>
      <c r="F502" s="86" t="s">
        <v>1953</v>
      </c>
      <c r="G502" s="86" t="b">
        <v>0</v>
      </c>
      <c r="H502" s="86" t="b">
        <v>0</v>
      </c>
      <c r="I502" s="86" t="b">
        <v>0</v>
      </c>
      <c r="J502" s="86" t="b">
        <v>0</v>
      </c>
      <c r="K502" s="86" t="b">
        <v>0</v>
      </c>
      <c r="L502" s="86" t="b">
        <v>0</v>
      </c>
    </row>
    <row r="503" spans="1:12" ht="15">
      <c r="A503" s="86" t="s">
        <v>2113</v>
      </c>
      <c r="B503" s="86" t="s">
        <v>2489</v>
      </c>
      <c r="C503" s="86">
        <v>9</v>
      </c>
      <c r="D503" s="121">
        <v>0</v>
      </c>
      <c r="E503" s="121">
        <v>1.3222192947339193</v>
      </c>
      <c r="F503" s="86" t="s">
        <v>1953</v>
      </c>
      <c r="G503" s="86" t="b">
        <v>0</v>
      </c>
      <c r="H503" s="86" t="b">
        <v>0</v>
      </c>
      <c r="I503" s="86" t="b">
        <v>0</v>
      </c>
      <c r="J503" s="86" t="b">
        <v>0</v>
      </c>
      <c r="K503" s="86" t="b">
        <v>0</v>
      </c>
      <c r="L503" s="86" t="b">
        <v>0</v>
      </c>
    </row>
    <row r="504" spans="1:12" ht="15">
      <c r="A504" s="86" t="s">
        <v>2489</v>
      </c>
      <c r="B504" s="86" t="s">
        <v>2492</v>
      </c>
      <c r="C504" s="86">
        <v>9</v>
      </c>
      <c r="D504" s="121">
        <v>0</v>
      </c>
      <c r="E504" s="121">
        <v>1.3222192947339193</v>
      </c>
      <c r="F504" s="86" t="s">
        <v>1953</v>
      </c>
      <c r="G504" s="86" t="b">
        <v>0</v>
      </c>
      <c r="H504" s="86" t="b">
        <v>0</v>
      </c>
      <c r="I504" s="86" t="b">
        <v>0</v>
      </c>
      <c r="J504" s="86" t="b">
        <v>0</v>
      </c>
      <c r="K504" s="86" t="b">
        <v>0</v>
      </c>
      <c r="L504" s="86" t="b">
        <v>0</v>
      </c>
    </row>
    <row r="505" spans="1:12" ht="15">
      <c r="A505" s="86" t="s">
        <v>2492</v>
      </c>
      <c r="B505" s="86" t="s">
        <v>2505</v>
      </c>
      <c r="C505" s="86">
        <v>9</v>
      </c>
      <c r="D505" s="121">
        <v>0</v>
      </c>
      <c r="E505" s="121">
        <v>1.3222192947339193</v>
      </c>
      <c r="F505" s="86" t="s">
        <v>1953</v>
      </c>
      <c r="G505" s="86" t="b">
        <v>0</v>
      </c>
      <c r="H505" s="86" t="b">
        <v>0</v>
      </c>
      <c r="I505" s="86" t="b">
        <v>0</v>
      </c>
      <c r="J505" s="86" t="b">
        <v>0</v>
      </c>
      <c r="K505" s="86" t="b">
        <v>0</v>
      </c>
      <c r="L505" s="86" t="b">
        <v>0</v>
      </c>
    </row>
    <row r="506" spans="1:12" ht="15">
      <c r="A506" s="86" t="s">
        <v>2505</v>
      </c>
      <c r="B506" s="86" t="s">
        <v>2049</v>
      </c>
      <c r="C506" s="86">
        <v>9</v>
      </c>
      <c r="D506" s="121">
        <v>0</v>
      </c>
      <c r="E506" s="121">
        <v>1.3222192947339193</v>
      </c>
      <c r="F506" s="86" t="s">
        <v>1953</v>
      </c>
      <c r="G506" s="86" t="b">
        <v>0</v>
      </c>
      <c r="H506" s="86" t="b">
        <v>0</v>
      </c>
      <c r="I506" s="86" t="b">
        <v>0</v>
      </c>
      <c r="J506" s="86" t="b">
        <v>0</v>
      </c>
      <c r="K506" s="86" t="b">
        <v>0</v>
      </c>
      <c r="L506" s="86" t="b">
        <v>0</v>
      </c>
    </row>
    <row r="507" spans="1:12" ht="15">
      <c r="A507" s="86" t="s">
        <v>2049</v>
      </c>
      <c r="B507" s="86" t="s">
        <v>2493</v>
      </c>
      <c r="C507" s="86">
        <v>9</v>
      </c>
      <c r="D507" s="121">
        <v>0</v>
      </c>
      <c r="E507" s="121">
        <v>1.3222192947339193</v>
      </c>
      <c r="F507" s="86" t="s">
        <v>1953</v>
      </c>
      <c r="G507" s="86" t="b">
        <v>0</v>
      </c>
      <c r="H507" s="86" t="b">
        <v>0</v>
      </c>
      <c r="I507" s="86" t="b">
        <v>0</v>
      </c>
      <c r="J507" s="86" t="b">
        <v>0</v>
      </c>
      <c r="K507" s="86" t="b">
        <v>0</v>
      </c>
      <c r="L507" s="86" t="b">
        <v>0</v>
      </c>
    </row>
    <row r="508" spans="1:12" ht="15">
      <c r="A508" s="86" t="s">
        <v>2493</v>
      </c>
      <c r="B508" s="86" t="s">
        <v>2506</v>
      </c>
      <c r="C508" s="86">
        <v>9</v>
      </c>
      <c r="D508" s="121">
        <v>0</v>
      </c>
      <c r="E508" s="121">
        <v>1.3222192947339193</v>
      </c>
      <c r="F508" s="86" t="s">
        <v>1953</v>
      </c>
      <c r="G508" s="86" t="b">
        <v>0</v>
      </c>
      <c r="H508" s="86" t="b">
        <v>0</v>
      </c>
      <c r="I508" s="86" t="b">
        <v>0</v>
      </c>
      <c r="J508" s="86" t="b">
        <v>0</v>
      </c>
      <c r="K508" s="86" t="b">
        <v>0</v>
      </c>
      <c r="L508" s="86" t="b">
        <v>0</v>
      </c>
    </row>
    <row r="509" spans="1:12" ht="15">
      <c r="A509" s="86" t="s">
        <v>2506</v>
      </c>
      <c r="B509" s="86" t="s">
        <v>2507</v>
      </c>
      <c r="C509" s="86">
        <v>9</v>
      </c>
      <c r="D509" s="121">
        <v>0</v>
      </c>
      <c r="E509" s="121">
        <v>1.3222192947339193</v>
      </c>
      <c r="F509" s="86" t="s">
        <v>1953</v>
      </c>
      <c r="G509" s="86" t="b">
        <v>0</v>
      </c>
      <c r="H509" s="86" t="b">
        <v>0</v>
      </c>
      <c r="I509" s="86" t="b">
        <v>0</v>
      </c>
      <c r="J509" s="86" t="b">
        <v>0</v>
      </c>
      <c r="K509" s="86" t="b">
        <v>1</v>
      </c>
      <c r="L509" s="86" t="b">
        <v>0</v>
      </c>
    </row>
    <row r="510" spans="1:12" ht="15">
      <c r="A510" s="86" t="s">
        <v>2507</v>
      </c>
      <c r="B510" s="86" t="s">
        <v>2070</v>
      </c>
      <c r="C510" s="86">
        <v>9</v>
      </c>
      <c r="D510" s="121">
        <v>0</v>
      </c>
      <c r="E510" s="121">
        <v>1.021189299069938</v>
      </c>
      <c r="F510" s="86" t="s">
        <v>1953</v>
      </c>
      <c r="G510" s="86" t="b">
        <v>0</v>
      </c>
      <c r="H510" s="86" t="b">
        <v>1</v>
      </c>
      <c r="I510" s="86" t="b">
        <v>0</v>
      </c>
      <c r="J510" s="86" t="b">
        <v>0</v>
      </c>
      <c r="K510" s="86" t="b">
        <v>0</v>
      </c>
      <c r="L510" s="86" t="b">
        <v>0</v>
      </c>
    </row>
    <row r="511" spans="1:12" ht="15">
      <c r="A511" s="86" t="s">
        <v>2070</v>
      </c>
      <c r="B511" s="86" t="s">
        <v>2508</v>
      </c>
      <c r="C511" s="86">
        <v>9</v>
      </c>
      <c r="D511" s="121">
        <v>0</v>
      </c>
      <c r="E511" s="121">
        <v>1.021189299069938</v>
      </c>
      <c r="F511" s="86" t="s">
        <v>1953</v>
      </c>
      <c r="G511" s="86" t="b">
        <v>0</v>
      </c>
      <c r="H511" s="86" t="b">
        <v>0</v>
      </c>
      <c r="I511" s="86" t="b">
        <v>0</v>
      </c>
      <c r="J511" s="86" t="b">
        <v>0</v>
      </c>
      <c r="K511" s="86" t="b">
        <v>0</v>
      </c>
      <c r="L511" s="86" t="b">
        <v>0</v>
      </c>
    </row>
    <row r="512" spans="1:12" ht="15">
      <c r="A512" s="86" t="s">
        <v>2508</v>
      </c>
      <c r="B512" s="86" t="s">
        <v>2509</v>
      </c>
      <c r="C512" s="86">
        <v>9</v>
      </c>
      <c r="D512" s="121">
        <v>0</v>
      </c>
      <c r="E512" s="121">
        <v>1.3222192947339193</v>
      </c>
      <c r="F512" s="86" t="s">
        <v>1953</v>
      </c>
      <c r="G512" s="86" t="b">
        <v>0</v>
      </c>
      <c r="H512" s="86" t="b">
        <v>0</v>
      </c>
      <c r="I512" s="86" t="b">
        <v>0</v>
      </c>
      <c r="J512" s="86" t="b">
        <v>0</v>
      </c>
      <c r="K512" s="86" t="b">
        <v>0</v>
      </c>
      <c r="L512" s="86" t="b">
        <v>0</v>
      </c>
    </row>
    <row r="513" spans="1:12" ht="15">
      <c r="A513" s="86" t="s">
        <v>2509</v>
      </c>
      <c r="B513" s="86" t="s">
        <v>2510</v>
      </c>
      <c r="C513" s="86">
        <v>9</v>
      </c>
      <c r="D513" s="121">
        <v>0</v>
      </c>
      <c r="E513" s="121">
        <v>1.3222192947339193</v>
      </c>
      <c r="F513" s="86" t="s">
        <v>1953</v>
      </c>
      <c r="G513" s="86" t="b">
        <v>0</v>
      </c>
      <c r="H513" s="86" t="b">
        <v>0</v>
      </c>
      <c r="I513" s="86" t="b">
        <v>0</v>
      </c>
      <c r="J513" s="86" t="b">
        <v>0</v>
      </c>
      <c r="K513" s="86" t="b">
        <v>0</v>
      </c>
      <c r="L513" s="86" t="b">
        <v>0</v>
      </c>
    </row>
    <row r="514" spans="1:12" ht="15">
      <c r="A514" s="86" t="s">
        <v>2510</v>
      </c>
      <c r="B514" s="86" t="s">
        <v>2511</v>
      </c>
      <c r="C514" s="86">
        <v>9</v>
      </c>
      <c r="D514" s="121">
        <v>0</v>
      </c>
      <c r="E514" s="121">
        <v>1.3222192947339193</v>
      </c>
      <c r="F514" s="86" t="s">
        <v>1953</v>
      </c>
      <c r="G514" s="86" t="b">
        <v>0</v>
      </c>
      <c r="H514" s="86" t="b">
        <v>0</v>
      </c>
      <c r="I514" s="86" t="b">
        <v>0</v>
      </c>
      <c r="J514" s="86" t="b">
        <v>0</v>
      </c>
      <c r="K514" s="86" t="b">
        <v>0</v>
      </c>
      <c r="L514" s="86" t="b">
        <v>0</v>
      </c>
    </row>
    <row r="515" spans="1:12" ht="15">
      <c r="A515" s="86" t="s">
        <v>2117</v>
      </c>
      <c r="B515" s="86" t="s">
        <v>2118</v>
      </c>
      <c r="C515" s="86">
        <v>7</v>
      </c>
      <c r="D515" s="121">
        <v>0.004547686226044503</v>
      </c>
      <c r="E515" s="121">
        <v>1.3562990843061946</v>
      </c>
      <c r="F515" s="86" t="s">
        <v>1954</v>
      </c>
      <c r="G515" s="86" t="b">
        <v>0</v>
      </c>
      <c r="H515" s="86" t="b">
        <v>0</v>
      </c>
      <c r="I515" s="86" t="b">
        <v>0</v>
      </c>
      <c r="J515" s="86" t="b">
        <v>0</v>
      </c>
      <c r="K515" s="86" t="b">
        <v>0</v>
      </c>
      <c r="L515" s="86" t="b">
        <v>0</v>
      </c>
    </row>
    <row r="516" spans="1:12" ht="15">
      <c r="A516" s="86" t="s">
        <v>2118</v>
      </c>
      <c r="B516" s="86" t="s">
        <v>2115</v>
      </c>
      <c r="C516" s="86">
        <v>7</v>
      </c>
      <c r="D516" s="121">
        <v>0.004547686226044503</v>
      </c>
      <c r="E516" s="121">
        <v>1.0552690886422136</v>
      </c>
      <c r="F516" s="86" t="s">
        <v>1954</v>
      </c>
      <c r="G516" s="86" t="b">
        <v>0</v>
      </c>
      <c r="H516" s="86" t="b">
        <v>0</v>
      </c>
      <c r="I516" s="86" t="b">
        <v>0</v>
      </c>
      <c r="J516" s="86" t="b">
        <v>0</v>
      </c>
      <c r="K516" s="86" t="b">
        <v>0</v>
      </c>
      <c r="L516" s="86" t="b">
        <v>0</v>
      </c>
    </row>
    <row r="517" spans="1:12" ht="15">
      <c r="A517" s="86" t="s">
        <v>2115</v>
      </c>
      <c r="B517" s="86" t="s">
        <v>246</v>
      </c>
      <c r="C517" s="86">
        <v>7</v>
      </c>
      <c r="D517" s="121">
        <v>0.004547686226044503</v>
      </c>
      <c r="E517" s="121">
        <v>0.9461246192171454</v>
      </c>
      <c r="F517" s="86" t="s">
        <v>1954</v>
      </c>
      <c r="G517" s="86" t="b">
        <v>0</v>
      </c>
      <c r="H517" s="86" t="b">
        <v>0</v>
      </c>
      <c r="I517" s="86" t="b">
        <v>0</v>
      </c>
      <c r="J517" s="86" t="b">
        <v>0</v>
      </c>
      <c r="K517" s="86" t="b">
        <v>0</v>
      </c>
      <c r="L517" s="86" t="b">
        <v>0</v>
      </c>
    </row>
    <row r="518" spans="1:12" ht="15">
      <c r="A518" s="86" t="s">
        <v>246</v>
      </c>
      <c r="B518" s="86" t="s">
        <v>2115</v>
      </c>
      <c r="C518" s="86">
        <v>7</v>
      </c>
      <c r="D518" s="121">
        <v>0.004547686226044503</v>
      </c>
      <c r="E518" s="121">
        <v>0.9461246192171454</v>
      </c>
      <c r="F518" s="86" t="s">
        <v>1954</v>
      </c>
      <c r="G518" s="86" t="b">
        <v>0</v>
      </c>
      <c r="H518" s="86" t="b">
        <v>0</v>
      </c>
      <c r="I518" s="86" t="b">
        <v>0</v>
      </c>
      <c r="J518" s="86" t="b">
        <v>0</v>
      </c>
      <c r="K518" s="86" t="b">
        <v>0</v>
      </c>
      <c r="L518" s="86" t="b">
        <v>0</v>
      </c>
    </row>
    <row r="519" spans="1:12" ht="15">
      <c r="A519" s="86" t="s">
        <v>2115</v>
      </c>
      <c r="B519" s="86" t="s">
        <v>2119</v>
      </c>
      <c r="C519" s="86">
        <v>7</v>
      </c>
      <c r="D519" s="121">
        <v>0.004547686226044503</v>
      </c>
      <c r="E519" s="121">
        <v>1.0552690886422136</v>
      </c>
      <c r="F519" s="86" t="s">
        <v>1954</v>
      </c>
      <c r="G519" s="86" t="b">
        <v>0</v>
      </c>
      <c r="H519" s="86" t="b">
        <v>0</v>
      </c>
      <c r="I519" s="86" t="b">
        <v>0</v>
      </c>
      <c r="J519" s="86" t="b">
        <v>0</v>
      </c>
      <c r="K519" s="86" t="b">
        <v>0</v>
      </c>
      <c r="L519" s="86" t="b">
        <v>0</v>
      </c>
    </row>
    <row r="520" spans="1:12" ht="15">
      <c r="A520" s="86" t="s">
        <v>2119</v>
      </c>
      <c r="B520" s="86" t="s">
        <v>2529</v>
      </c>
      <c r="C520" s="86">
        <v>7</v>
      </c>
      <c r="D520" s="121">
        <v>0.004547686226044503</v>
      </c>
      <c r="E520" s="121">
        <v>1.3562990843061946</v>
      </c>
      <c r="F520" s="86" t="s">
        <v>1954</v>
      </c>
      <c r="G520" s="86" t="b">
        <v>0</v>
      </c>
      <c r="H520" s="86" t="b">
        <v>0</v>
      </c>
      <c r="I520" s="86" t="b">
        <v>0</v>
      </c>
      <c r="J520" s="86" t="b">
        <v>0</v>
      </c>
      <c r="K520" s="86" t="b">
        <v>0</v>
      </c>
      <c r="L520" s="86" t="b">
        <v>0</v>
      </c>
    </row>
    <row r="521" spans="1:12" ht="15">
      <c r="A521" s="86" t="s">
        <v>2529</v>
      </c>
      <c r="B521" s="86" t="s">
        <v>323</v>
      </c>
      <c r="C521" s="86">
        <v>7</v>
      </c>
      <c r="D521" s="121">
        <v>0.004547686226044503</v>
      </c>
      <c r="E521" s="121">
        <v>1.2471546148811266</v>
      </c>
      <c r="F521" s="86" t="s">
        <v>1954</v>
      </c>
      <c r="G521" s="86" t="b">
        <v>0</v>
      </c>
      <c r="H521" s="86" t="b">
        <v>0</v>
      </c>
      <c r="I521" s="86" t="b">
        <v>0</v>
      </c>
      <c r="J521" s="86" t="b">
        <v>0</v>
      </c>
      <c r="K521" s="86" t="b">
        <v>0</v>
      </c>
      <c r="L521" s="86" t="b">
        <v>0</v>
      </c>
    </row>
    <row r="522" spans="1:12" ht="15">
      <c r="A522" s="86" t="s">
        <v>323</v>
      </c>
      <c r="B522" s="86" t="s">
        <v>2530</v>
      </c>
      <c r="C522" s="86">
        <v>7</v>
      </c>
      <c r="D522" s="121">
        <v>0.004547686226044503</v>
      </c>
      <c r="E522" s="121">
        <v>1.2471546148811266</v>
      </c>
      <c r="F522" s="86" t="s">
        <v>1954</v>
      </c>
      <c r="G522" s="86" t="b">
        <v>0</v>
      </c>
      <c r="H522" s="86" t="b">
        <v>0</v>
      </c>
      <c r="I522" s="86" t="b">
        <v>0</v>
      </c>
      <c r="J522" s="86" t="b">
        <v>0</v>
      </c>
      <c r="K522" s="86" t="b">
        <v>0</v>
      </c>
      <c r="L522" s="86" t="b">
        <v>0</v>
      </c>
    </row>
    <row r="523" spans="1:12" ht="15">
      <c r="A523" s="86" t="s">
        <v>2530</v>
      </c>
      <c r="B523" s="86" t="s">
        <v>2095</v>
      </c>
      <c r="C523" s="86">
        <v>7</v>
      </c>
      <c r="D523" s="121">
        <v>0.004547686226044503</v>
      </c>
      <c r="E523" s="121">
        <v>1.2471546148811266</v>
      </c>
      <c r="F523" s="86" t="s">
        <v>1954</v>
      </c>
      <c r="G523" s="86" t="b">
        <v>0</v>
      </c>
      <c r="H523" s="86" t="b">
        <v>0</v>
      </c>
      <c r="I523" s="86" t="b">
        <v>0</v>
      </c>
      <c r="J523" s="86" t="b">
        <v>0</v>
      </c>
      <c r="K523" s="86" t="b">
        <v>0</v>
      </c>
      <c r="L523" s="86" t="b">
        <v>0</v>
      </c>
    </row>
    <row r="524" spans="1:12" ht="15">
      <c r="A524" s="86" t="s">
        <v>2095</v>
      </c>
      <c r="B524" s="86" t="s">
        <v>2116</v>
      </c>
      <c r="C524" s="86">
        <v>7</v>
      </c>
      <c r="D524" s="121">
        <v>0.004547686226044503</v>
      </c>
      <c r="E524" s="121">
        <v>1.1380101454560585</v>
      </c>
      <c r="F524" s="86" t="s">
        <v>1954</v>
      </c>
      <c r="G524" s="86" t="b">
        <v>0</v>
      </c>
      <c r="H524" s="86" t="b">
        <v>0</v>
      </c>
      <c r="I524" s="86" t="b">
        <v>0</v>
      </c>
      <c r="J524" s="86" t="b">
        <v>0</v>
      </c>
      <c r="K524" s="86" t="b">
        <v>0</v>
      </c>
      <c r="L524" s="86" t="b">
        <v>0</v>
      </c>
    </row>
    <row r="525" spans="1:12" ht="15">
      <c r="A525" s="86" t="s">
        <v>2116</v>
      </c>
      <c r="B525" s="86" t="s">
        <v>2531</v>
      </c>
      <c r="C525" s="86">
        <v>7</v>
      </c>
      <c r="D525" s="121">
        <v>0.004547686226044503</v>
      </c>
      <c r="E525" s="121">
        <v>1.2471546148811266</v>
      </c>
      <c r="F525" s="86" t="s">
        <v>1954</v>
      </c>
      <c r="G525" s="86" t="b">
        <v>0</v>
      </c>
      <c r="H525" s="86" t="b">
        <v>0</v>
      </c>
      <c r="I525" s="86" t="b">
        <v>0</v>
      </c>
      <c r="J525" s="86" t="b">
        <v>0</v>
      </c>
      <c r="K525" s="86" t="b">
        <v>0</v>
      </c>
      <c r="L525" s="86" t="b">
        <v>0</v>
      </c>
    </row>
    <row r="526" spans="1:12" ht="15">
      <c r="A526" s="86" t="s">
        <v>2531</v>
      </c>
      <c r="B526" s="86" t="s">
        <v>2091</v>
      </c>
      <c r="C526" s="86">
        <v>7</v>
      </c>
      <c r="D526" s="121">
        <v>0.004547686226044503</v>
      </c>
      <c r="E526" s="121">
        <v>1.2471546148811266</v>
      </c>
      <c r="F526" s="86" t="s">
        <v>1954</v>
      </c>
      <c r="G526" s="86" t="b">
        <v>0</v>
      </c>
      <c r="H526" s="86" t="b">
        <v>0</v>
      </c>
      <c r="I526" s="86" t="b">
        <v>0</v>
      </c>
      <c r="J526" s="86" t="b">
        <v>1</v>
      </c>
      <c r="K526" s="86" t="b">
        <v>0</v>
      </c>
      <c r="L526" s="86" t="b">
        <v>0</v>
      </c>
    </row>
    <row r="527" spans="1:12" ht="15">
      <c r="A527" s="86" t="s">
        <v>2091</v>
      </c>
      <c r="B527" s="86" t="s">
        <v>2532</v>
      </c>
      <c r="C527" s="86">
        <v>7</v>
      </c>
      <c r="D527" s="121">
        <v>0.004547686226044503</v>
      </c>
      <c r="E527" s="121">
        <v>1.2471546148811266</v>
      </c>
      <c r="F527" s="86" t="s">
        <v>1954</v>
      </c>
      <c r="G527" s="86" t="b">
        <v>1</v>
      </c>
      <c r="H527" s="86" t="b">
        <v>0</v>
      </c>
      <c r="I527" s="86" t="b">
        <v>0</v>
      </c>
      <c r="J527" s="86" t="b">
        <v>0</v>
      </c>
      <c r="K527" s="86" t="b">
        <v>0</v>
      </c>
      <c r="L527" s="86" t="b">
        <v>0</v>
      </c>
    </row>
    <row r="528" spans="1:12" ht="15">
      <c r="A528" s="86" t="s">
        <v>2532</v>
      </c>
      <c r="B528" s="86" t="s">
        <v>2512</v>
      </c>
      <c r="C528" s="86">
        <v>7</v>
      </c>
      <c r="D528" s="121">
        <v>0.004547686226044503</v>
      </c>
      <c r="E528" s="121">
        <v>1.3562990843061946</v>
      </c>
      <c r="F528" s="86" t="s">
        <v>1954</v>
      </c>
      <c r="G528" s="86" t="b">
        <v>0</v>
      </c>
      <c r="H528" s="86" t="b">
        <v>0</v>
      </c>
      <c r="I528" s="86" t="b">
        <v>0</v>
      </c>
      <c r="J528" s="86" t="b">
        <v>0</v>
      </c>
      <c r="K528" s="86" t="b">
        <v>0</v>
      </c>
      <c r="L528" s="86" t="b">
        <v>0</v>
      </c>
    </row>
    <row r="529" spans="1:12" ht="15">
      <c r="A529" s="86" t="s">
        <v>2512</v>
      </c>
      <c r="B529" s="86" t="s">
        <v>2049</v>
      </c>
      <c r="C529" s="86">
        <v>7</v>
      </c>
      <c r="D529" s="121">
        <v>0.004547686226044503</v>
      </c>
      <c r="E529" s="121">
        <v>1.2471546148811266</v>
      </c>
      <c r="F529" s="86" t="s">
        <v>1954</v>
      </c>
      <c r="G529" s="86" t="b">
        <v>0</v>
      </c>
      <c r="H529" s="86" t="b">
        <v>0</v>
      </c>
      <c r="I529" s="86" t="b">
        <v>0</v>
      </c>
      <c r="J529" s="86" t="b">
        <v>0</v>
      </c>
      <c r="K529" s="86" t="b">
        <v>0</v>
      </c>
      <c r="L529" s="86" t="b">
        <v>0</v>
      </c>
    </row>
    <row r="530" spans="1:12" ht="15">
      <c r="A530" s="86" t="s">
        <v>2049</v>
      </c>
      <c r="B530" s="86" t="s">
        <v>2514</v>
      </c>
      <c r="C530" s="86">
        <v>7</v>
      </c>
      <c r="D530" s="121">
        <v>0.004547686226044503</v>
      </c>
      <c r="E530" s="121">
        <v>1.2471546148811266</v>
      </c>
      <c r="F530" s="86" t="s">
        <v>1954</v>
      </c>
      <c r="G530" s="86" t="b">
        <v>0</v>
      </c>
      <c r="H530" s="86" t="b">
        <v>0</v>
      </c>
      <c r="I530" s="86" t="b">
        <v>0</v>
      </c>
      <c r="J530" s="86" t="b">
        <v>0</v>
      </c>
      <c r="K530" s="86" t="b">
        <v>0</v>
      </c>
      <c r="L530" s="86" t="b">
        <v>0</v>
      </c>
    </row>
    <row r="531" spans="1:12" ht="15">
      <c r="A531" s="86" t="s">
        <v>2514</v>
      </c>
      <c r="B531" s="86" t="s">
        <v>2533</v>
      </c>
      <c r="C531" s="86">
        <v>7</v>
      </c>
      <c r="D531" s="121">
        <v>0.004547686226044503</v>
      </c>
      <c r="E531" s="121">
        <v>1.3562990843061946</v>
      </c>
      <c r="F531" s="86" t="s">
        <v>1954</v>
      </c>
      <c r="G531" s="86" t="b">
        <v>0</v>
      </c>
      <c r="H531" s="86" t="b">
        <v>0</v>
      </c>
      <c r="I531" s="86" t="b">
        <v>0</v>
      </c>
      <c r="J531" s="86" t="b">
        <v>0</v>
      </c>
      <c r="K531" s="86" t="b">
        <v>0</v>
      </c>
      <c r="L531" s="86" t="b">
        <v>0</v>
      </c>
    </row>
    <row r="532" spans="1:12" ht="15">
      <c r="A532" s="86" t="s">
        <v>2581</v>
      </c>
      <c r="B532" s="86" t="s">
        <v>2551</v>
      </c>
      <c r="C532" s="86">
        <v>2</v>
      </c>
      <c r="D532" s="121">
        <v>0.007776339449706473</v>
      </c>
      <c r="E532" s="121">
        <v>1.9003671286564703</v>
      </c>
      <c r="F532" s="86" t="s">
        <v>1954</v>
      </c>
      <c r="G532" s="86" t="b">
        <v>0</v>
      </c>
      <c r="H532" s="86" t="b">
        <v>0</v>
      </c>
      <c r="I532" s="86" t="b">
        <v>0</v>
      </c>
      <c r="J532" s="86" t="b">
        <v>0</v>
      </c>
      <c r="K532" s="86" t="b">
        <v>0</v>
      </c>
      <c r="L532" s="86" t="b">
        <v>0</v>
      </c>
    </row>
    <row r="533" spans="1:12" ht="15">
      <c r="A533" s="86" t="s">
        <v>2551</v>
      </c>
      <c r="B533" s="86" t="s">
        <v>2582</v>
      </c>
      <c r="C533" s="86">
        <v>2</v>
      </c>
      <c r="D533" s="121">
        <v>0.007776339449706473</v>
      </c>
      <c r="E533" s="121">
        <v>1.599337132992489</v>
      </c>
      <c r="F533" s="86" t="s">
        <v>1954</v>
      </c>
      <c r="G533" s="86" t="b">
        <v>0</v>
      </c>
      <c r="H533" s="86" t="b">
        <v>0</v>
      </c>
      <c r="I533" s="86" t="b">
        <v>0</v>
      </c>
      <c r="J533" s="86" t="b">
        <v>0</v>
      </c>
      <c r="K533" s="86" t="b">
        <v>0</v>
      </c>
      <c r="L533" s="86" t="b">
        <v>0</v>
      </c>
    </row>
    <row r="534" spans="1:12" ht="15">
      <c r="A534" s="86" t="s">
        <v>2582</v>
      </c>
      <c r="B534" s="86" t="s">
        <v>2786</v>
      </c>
      <c r="C534" s="86">
        <v>2</v>
      </c>
      <c r="D534" s="121">
        <v>0.007776339449706473</v>
      </c>
      <c r="E534" s="121">
        <v>1.599337132992489</v>
      </c>
      <c r="F534" s="86" t="s">
        <v>1954</v>
      </c>
      <c r="G534" s="86" t="b">
        <v>0</v>
      </c>
      <c r="H534" s="86" t="b">
        <v>0</v>
      </c>
      <c r="I534" s="86" t="b">
        <v>0</v>
      </c>
      <c r="J534" s="86" t="b">
        <v>0</v>
      </c>
      <c r="K534" s="86" t="b">
        <v>0</v>
      </c>
      <c r="L534" s="86" t="b">
        <v>0</v>
      </c>
    </row>
    <row r="535" spans="1:12" ht="15">
      <c r="A535" s="86" t="s">
        <v>2786</v>
      </c>
      <c r="B535" s="86" t="s">
        <v>2583</v>
      </c>
      <c r="C535" s="86">
        <v>2</v>
      </c>
      <c r="D535" s="121">
        <v>0.007776339449706473</v>
      </c>
      <c r="E535" s="121">
        <v>1.9003671286564703</v>
      </c>
      <c r="F535" s="86" t="s">
        <v>1954</v>
      </c>
      <c r="G535" s="86" t="b">
        <v>0</v>
      </c>
      <c r="H535" s="86" t="b">
        <v>0</v>
      </c>
      <c r="I535" s="86" t="b">
        <v>0</v>
      </c>
      <c r="J535" s="86" t="b">
        <v>0</v>
      </c>
      <c r="K535" s="86" t="b">
        <v>0</v>
      </c>
      <c r="L535" s="86" t="b">
        <v>0</v>
      </c>
    </row>
    <row r="536" spans="1:12" ht="15">
      <c r="A536" s="86" t="s">
        <v>2583</v>
      </c>
      <c r="B536" s="86" t="s">
        <v>2546</v>
      </c>
      <c r="C536" s="86">
        <v>2</v>
      </c>
      <c r="D536" s="121">
        <v>0.007776339449706473</v>
      </c>
      <c r="E536" s="121">
        <v>1.9003671286564703</v>
      </c>
      <c r="F536" s="86" t="s">
        <v>1954</v>
      </c>
      <c r="G536" s="86" t="b">
        <v>0</v>
      </c>
      <c r="H536" s="86" t="b">
        <v>0</v>
      </c>
      <c r="I536" s="86" t="b">
        <v>0</v>
      </c>
      <c r="J536" s="86" t="b">
        <v>1</v>
      </c>
      <c r="K536" s="86" t="b">
        <v>0</v>
      </c>
      <c r="L536" s="86" t="b">
        <v>0</v>
      </c>
    </row>
    <row r="537" spans="1:12" ht="15">
      <c r="A537" s="86" t="s">
        <v>2546</v>
      </c>
      <c r="B537" s="86" t="s">
        <v>2100</v>
      </c>
      <c r="C537" s="86">
        <v>2</v>
      </c>
      <c r="D537" s="121">
        <v>0.007776339449706473</v>
      </c>
      <c r="E537" s="121">
        <v>1.9003671286564703</v>
      </c>
      <c r="F537" s="86" t="s">
        <v>1954</v>
      </c>
      <c r="G537" s="86" t="b">
        <v>1</v>
      </c>
      <c r="H537" s="86" t="b">
        <v>0</v>
      </c>
      <c r="I537" s="86" t="b">
        <v>0</v>
      </c>
      <c r="J537" s="86" t="b">
        <v>0</v>
      </c>
      <c r="K537" s="86" t="b">
        <v>0</v>
      </c>
      <c r="L537" s="86" t="b">
        <v>0</v>
      </c>
    </row>
    <row r="538" spans="1:12" ht="15">
      <c r="A538" s="86" t="s">
        <v>2100</v>
      </c>
      <c r="B538" s="86" t="s">
        <v>2540</v>
      </c>
      <c r="C538" s="86">
        <v>2</v>
      </c>
      <c r="D538" s="121">
        <v>0.007776339449706473</v>
      </c>
      <c r="E538" s="121">
        <v>1.9003671286564703</v>
      </c>
      <c r="F538" s="86" t="s">
        <v>1954</v>
      </c>
      <c r="G538" s="86" t="b">
        <v>0</v>
      </c>
      <c r="H538" s="86" t="b">
        <v>0</v>
      </c>
      <c r="I538" s="86" t="b">
        <v>0</v>
      </c>
      <c r="J538" s="86" t="b">
        <v>1</v>
      </c>
      <c r="K538" s="86" t="b">
        <v>0</v>
      </c>
      <c r="L538" s="86" t="b">
        <v>0</v>
      </c>
    </row>
    <row r="539" spans="1:12" ht="15">
      <c r="A539" s="86" t="s">
        <v>2540</v>
      </c>
      <c r="B539" s="86" t="s">
        <v>245</v>
      </c>
      <c r="C539" s="86">
        <v>2</v>
      </c>
      <c r="D539" s="121">
        <v>0.007776339449706473</v>
      </c>
      <c r="E539" s="121">
        <v>1.9003671286564703</v>
      </c>
      <c r="F539" s="86" t="s">
        <v>1954</v>
      </c>
      <c r="G539" s="86" t="b">
        <v>1</v>
      </c>
      <c r="H539" s="86" t="b">
        <v>0</v>
      </c>
      <c r="I539" s="86" t="b">
        <v>0</v>
      </c>
      <c r="J539" s="86" t="b">
        <v>0</v>
      </c>
      <c r="K539" s="86" t="b">
        <v>0</v>
      </c>
      <c r="L539" s="86" t="b">
        <v>0</v>
      </c>
    </row>
    <row r="540" spans="1:12" ht="15">
      <c r="A540" s="86" t="s">
        <v>245</v>
      </c>
      <c r="B540" s="86" t="s">
        <v>2787</v>
      </c>
      <c r="C540" s="86">
        <v>2</v>
      </c>
      <c r="D540" s="121">
        <v>0.007776339449706473</v>
      </c>
      <c r="E540" s="121">
        <v>1.9003671286564703</v>
      </c>
      <c r="F540" s="86" t="s">
        <v>1954</v>
      </c>
      <c r="G540" s="86" t="b">
        <v>0</v>
      </c>
      <c r="H540" s="86" t="b">
        <v>0</v>
      </c>
      <c r="I540" s="86" t="b">
        <v>0</v>
      </c>
      <c r="J540" s="86" t="b">
        <v>0</v>
      </c>
      <c r="K540" s="86" t="b">
        <v>0</v>
      </c>
      <c r="L540" s="86" t="b">
        <v>0</v>
      </c>
    </row>
    <row r="541" spans="1:12" ht="15">
      <c r="A541" s="86" t="s">
        <v>2787</v>
      </c>
      <c r="B541" s="86" t="s">
        <v>2095</v>
      </c>
      <c r="C541" s="86">
        <v>2</v>
      </c>
      <c r="D541" s="121">
        <v>0.007776339449706473</v>
      </c>
      <c r="E541" s="121">
        <v>1.2471546148811266</v>
      </c>
      <c r="F541" s="86" t="s">
        <v>1954</v>
      </c>
      <c r="G541" s="86" t="b">
        <v>0</v>
      </c>
      <c r="H541" s="86" t="b">
        <v>0</v>
      </c>
      <c r="I541" s="86" t="b">
        <v>0</v>
      </c>
      <c r="J541" s="86" t="b">
        <v>0</v>
      </c>
      <c r="K541" s="86" t="b">
        <v>0</v>
      </c>
      <c r="L541" s="86" t="b">
        <v>0</v>
      </c>
    </row>
    <row r="542" spans="1:12" ht="15">
      <c r="A542" s="86" t="s">
        <v>2095</v>
      </c>
      <c r="B542" s="86" t="s">
        <v>2153</v>
      </c>
      <c r="C542" s="86">
        <v>2</v>
      </c>
      <c r="D542" s="121">
        <v>0.007776339449706473</v>
      </c>
      <c r="E542" s="121">
        <v>1.2471546148811266</v>
      </c>
      <c r="F542" s="86" t="s">
        <v>1954</v>
      </c>
      <c r="G542" s="86" t="b">
        <v>0</v>
      </c>
      <c r="H542" s="86" t="b">
        <v>0</v>
      </c>
      <c r="I542" s="86" t="b">
        <v>0</v>
      </c>
      <c r="J542" s="86" t="b">
        <v>0</v>
      </c>
      <c r="K542" s="86" t="b">
        <v>0</v>
      </c>
      <c r="L542" s="86" t="b">
        <v>0</v>
      </c>
    </row>
    <row r="543" spans="1:12" ht="15">
      <c r="A543" s="86" t="s">
        <v>2153</v>
      </c>
      <c r="B543" s="86" t="s">
        <v>246</v>
      </c>
      <c r="C543" s="86">
        <v>2</v>
      </c>
      <c r="D543" s="121">
        <v>0.007776339449706473</v>
      </c>
      <c r="E543" s="121">
        <v>1.2471546148811266</v>
      </c>
      <c r="F543" s="86" t="s">
        <v>1954</v>
      </c>
      <c r="G543" s="86" t="b">
        <v>0</v>
      </c>
      <c r="H543" s="86" t="b">
        <v>0</v>
      </c>
      <c r="I543" s="86" t="b">
        <v>0</v>
      </c>
      <c r="J543" s="86" t="b">
        <v>0</v>
      </c>
      <c r="K543" s="86" t="b">
        <v>0</v>
      </c>
      <c r="L543" s="86" t="b">
        <v>0</v>
      </c>
    </row>
    <row r="544" spans="1:12" ht="15">
      <c r="A544" s="86" t="s">
        <v>246</v>
      </c>
      <c r="B544" s="86" t="s">
        <v>323</v>
      </c>
      <c r="C544" s="86">
        <v>2</v>
      </c>
      <c r="D544" s="121">
        <v>0.007776339449706473</v>
      </c>
      <c r="E544" s="121">
        <v>0.5939421011057829</v>
      </c>
      <c r="F544" s="86" t="s">
        <v>1954</v>
      </c>
      <c r="G544" s="86" t="b">
        <v>0</v>
      </c>
      <c r="H544" s="86" t="b">
        <v>0</v>
      </c>
      <c r="I544" s="86" t="b">
        <v>0</v>
      </c>
      <c r="J544" s="86" t="b">
        <v>0</v>
      </c>
      <c r="K544" s="86" t="b">
        <v>0</v>
      </c>
      <c r="L544" s="86" t="b">
        <v>0</v>
      </c>
    </row>
    <row r="545" spans="1:12" ht="15">
      <c r="A545" s="86" t="s">
        <v>323</v>
      </c>
      <c r="B545" s="86" t="s">
        <v>2600</v>
      </c>
      <c r="C545" s="86">
        <v>2</v>
      </c>
      <c r="D545" s="121">
        <v>0.007776339449706473</v>
      </c>
      <c r="E545" s="121">
        <v>1.2471546148811266</v>
      </c>
      <c r="F545" s="86" t="s">
        <v>1954</v>
      </c>
      <c r="G545" s="86" t="b">
        <v>0</v>
      </c>
      <c r="H545" s="86" t="b">
        <v>0</v>
      </c>
      <c r="I545" s="86" t="b">
        <v>0</v>
      </c>
      <c r="J545" s="86" t="b">
        <v>0</v>
      </c>
      <c r="K545" s="86" t="b">
        <v>0</v>
      </c>
      <c r="L545" s="86" t="b">
        <v>0</v>
      </c>
    </row>
    <row r="546" spans="1:12" ht="15">
      <c r="A546" s="86" t="s">
        <v>2600</v>
      </c>
      <c r="B546" s="86" t="s">
        <v>2049</v>
      </c>
      <c r="C546" s="86">
        <v>2</v>
      </c>
      <c r="D546" s="121">
        <v>0.007776339449706473</v>
      </c>
      <c r="E546" s="121">
        <v>1.2471546148811266</v>
      </c>
      <c r="F546" s="86" t="s">
        <v>1954</v>
      </c>
      <c r="G546" s="86" t="b">
        <v>0</v>
      </c>
      <c r="H546" s="86" t="b">
        <v>0</v>
      </c>
      <c r="I546" s="86" t="b">
        <v>0</v>
      </c>
      <c r="J546" s="86" t="b">
        <v>0</v>
      </c>
      <c r="K546" s="86" t="b">
        <v>0</v>
      </c>
      <c r="L546" s="86" t="b">
        <v>0</v>
      </c>
    </row>
    <row r="547" spans="1:12" ht="15">
      <c r="A547" s="86" t="s">
        <v>2049</v>
      </c>
      <c r="B547" s="86" t="s">
        <v>2639</v>
      </c>
      <c r="C547" s="86">
        <v>2</v>
      </c>
      <c r="D547" s="121">
        <v>0.007776339449706473</v>
      </c>
      <c r="E547" s="121">
        <v>1.2471546148811266</v>
      </c>
      <c r="F547" s="86" t="s">
        <v>1954</v>
      </c>
      <c r="G547" s="86" t="b">
        <v>0</v>
      </c>
      <c r="H547" s="86" t="b">
        <v>0</v>
      </c>
      <c r="I547" s="86" t="b">
        <v>0</v>
      </c>
      <c r="J547" s="86" t="b">
        <v>0</v>
      </c>
      <c r="K547" s="86" t="b">
        <v>0</v>
      </c>
      <c r="L547" s="86" t="b">
        <v>0</v>
      </c>
    </row>
    <row r="548" spans="1:12" ht="15">
      <c r="A548" s="86" t="s">
        <v>2639</v>
      </c>
      <c r="B548" s="86" t="s">
        <v>2091</v>
      </c>
      <c r="C548" s="86">
        <v>2</v>
      </c>
      <c r="D548" s="121">
        <v>0.007776339449706473</v>
      </c>
      <c r="E548" s="121">
        <v>1.2471546148811266</v>
      </c>
      <c r="F548" s="86" t="s">
        <v>1954</v>
      </c>
      <c r="G548" s="86" t="b">
        <v>0</v>
      </c>
      <c r="H548" s="86" t="b">
        <v>0</v>
      </c>
      <c r="I548" s="86" t="b">
        <v>0</v>
      </c>
      <c r="J548" s="86" t="b">
        <v>1</v>
      </c>
      <c r="K548" s="86" t="b">
        <v>0</v>
      </c>
      <c r="L548" s="86" t="b">
        <v>0</v>
      </c>
    </row>
    <row r="549" spans="1:12" ht="15">
      <c r="A549" s="86" t="s">
        <v>2091</v>
      </c>
      <c r="B549" s="86" t="s">
        <v>2116</v>
      </c>
      <c r="C549" s="86">
        <v>2</v>
      </c>
      <c r="D549" s="121">
        <v>0.007776339449706473</v>
      </c>
      <c r="E549" s="121">
        <v>0.5939421011057829</v>
      </c>
      <c r="F549" s="86" t="s">
        <v>1954</v>
      </c>
      <c r="G549" s="86" t="b">
        <v>1</v>
      </c>
      <c r="H549" s="86" t="b">
        <v>0</v>
      </c>
      <c r="I549" s="86" t="b">
        <v>0</v>
      </c>
      <c r="J549" s="86" t="b">
        <v>0</v>
      </c>
      <c r="K549" s="86" t="b">
        <v>0</v>
      </c>
      <c r="L549" s="86" t="b">
        <v>0</v>
      </c>
    </row>
    <row r="550" spans="1:12" ht="15">
      <c r="A550" s="86" t="s">
        <v>2116</v>
      </c>
      <c r="B550" s="86" t="s">
        <v>2582</v>
      </c>
      <c r="C550" s="86">
        <v>2</v>
      </c>
      <c r="D550" s="121">
        <v>0.007776339449706473</v>
      </c>
      <c r="E550" s="121">
        <v>0.9461246192171454</v>
      </c>
      <c r="F550" s="86" t="s">
        <v>1954</v>
      </c>
      <c r="G550" s="86" t="b">
        <v>0</v>
      </c>
      <c r="H550" s="86" t="b">
        <v>0</v>
      </c>
      <c r="I550" s="86" t="b">
        <v>0</v>
      </c>
      <c r="J550" s="86" t="b">
        <v>0</v>
      </c>
      <c r="K550" s="86" t="b">
        <v>0</v>
      </c>
      <c r="L550" s="86" t="b">
        <v>0</v>
      </c>
    </row>
    <row r="551" spans="1:12" ht="15">
      <c r="A551" s="86" t="s">
        <v>2582</v>
      </c>
      <c r="B551" s="86" t="s">
        <v>2788</v>
      </c>
      <c r="C551" s="86">
        <v>2</v>
      </c>
      <c r="D551" s="121">
        <v>0.007776339449706473</v>
      </c>
      <c r="E551" s="121">
        <v>1.599337132992489</v>
      </c>
      <c r="F551" s="86" t="s">
        <v>1954</v>
      </c>
      <c r="G551" s="86" t="b">
        <v>0</v>
      </c>
      <c r="H551" s="86" t="b">
        <v>0</v>
      </c>
      <c r="I551" s="86" t="b">
        <v>0</v>
      </c>
      <c r="J551" s="86" t="b">
        <v>0</v>
      </c>
      <c r="K551" s="86" t="b">
        <v>0</v>
      </c>
      <c r="L551" s="86" t="b">
        <v>0</v>
      </c>
    </row>
    <row r="552" spans="1:12" ht="15">
      <c r="A552" s="86" t="s">
        <v>2121</v>
      </c>
      <c r="B552" s="86" t="s">
        <v>2092</v>
      </c>
      <c r="C552" s="86">
        <v>10</v>
      </c>
      <c r="D552" s="121">
        <v>0</v>
      </c>
      <c r="E552" s="121">
        <v>1.0606978403536116</v>
      </c>
      <c r="F552" s="86" t="s">
        <v>1955</v>
      </c>
      <c r="G552" s="86" t="b">
        <v>0</v>
      </c>
      <c r="H552" s="86" t="b">
        <v>0</v>
      </c>
      <c r="I552" s="86" t="b">
        <v>0</v>
      </c>
      <c r="J552" s="86" t="b">
        <v>0</v>
      </c>
      <c r="K552" s="86" t="b">
        <v>0</v>
      </c>
      <c r="L552" s="86" t="b">
        <v>0</v>
      </c>
    </row>
    <row r="553" spans="1:12" ht="15">
      <c r="A553" s="86" t="s">
        <v>2092</v>
      </c>
      <c r="B553" s="86" t="s">
        <v>2122</v>
      </c>
      <c r="C553" s="86">
        <v>10</v>
      </c>
      <c r="D553" s="121">
        <v>0</v>
      </c>
      <c r="E553" s="121">
        <v>1.0606978403536116</v>
      </c>
      <c r="F553" s="86" t="s">
        <v>1955</v>
      </c>
      <c r="G553" s="86" t="b">
        <v>0</v>
      </c>
      <c r="H553" s="86" t="b">
        <v>0</v>
      </c>
      <c r="I553" s="86" t="b">
        <v>0</v>
      </c>
      <c r="J553" s="86" t="b">
        <v>0</v>
      </c>
      <c r="K553" s="86" t="b">
        <v>0</v>
      </c>
      <c r="L553" s="86" t="b">
        <v>0</v>
      </c>
    </row>
    <row r="554" spans="1:12" ht="15">
      <c r="A554" s="86" t="s">
        <v>2122</v>
      </c>
      <c r="B554" s="86" t="s">
        <v>2123</v>
      </c>
      <c r="C554" s="86">
        <v>10</v>
      </c>
      <c r="D554" s="121">
        <v>0</v>
      </c>
      <c r="E554" s="121">
        <v>1.3617278360175928</v>
      </c>
      <c r="F554" s="86" t="s">
        <v>1955</v>
      </c>
      <c r="G554" s="86" t="b">
        <v>0</v>
      </c>
      <c r="H554" s="86" t="b">
        <v>0</v>
      </c>
      <c r="I554" s="86" t="b">
        <v>0</v>
      </c>
      <c r="J554" s="86" t="b">
        <v>0</v>
      </c>
      <c r="K554" s="86" t="b">
        <v>0</v>
      </c>
      <c r="L554" s="86" t="b">
        <v>0</v>
      </c>
    </row>
    <row r="555" spans="1:12" ht="15">
      <c r="A555" s="86" t="s">
        <v>2123</v>
      </c>
      <c r="B555" s="86" t="s">
        <v>2124</v>
      </c>
      <c r="C555" s="86">
        <v>10</v>
      </c>
      <c r="D555" s="121">
        <v>0</v>
      </c>
      <c r="E555" s="121">
        <v>1.3617278360175928</v>
      </c>
      <c r="F555" s="86" t="s">
        <v>1955</v>
      </c>
      <c r="G555" s="86" t="b">
        <v>0</v>
      </c>
      <c r="H555" s="86" t="b">
        <v>0</v>
      </c>
      <c r="I555" s="86" t="b">
        <v>0</v>
      </c>
      <c r="J555" s="86" t="b">
        <v>0</v>
      </c>
      <c r="K555" s="86" t="b">
        <v>0</v>
      </c>
      <c r="L555" s="86" t="b">
        <v>0</v>
      </c>
    </row>
    <row r="556" spans="1:12" ht="15">
      <c r="A556" s="86" t="s">
        <v>2124</v>
      </c>
      <c r="B556" s="86" t="s">
        <v>2125</v>
      </c>
      <c r="C556" s="86">
        <v>10</v>
      </c>
      <c r="D556" s="121">
        <v>0</v>
      </c>
      <c r="E556" s="121">
        <v>1.3617278360175928</v>
      </c>
      <c r="F556" s="86" t="s">
        <v>1955</v>
      </c>
      <c r="G556" s="86" t="b">
        <v>0</v>
      </c>
      <c r="H556" s="86" t="b">
        <v>0</v>
      </c>
      <c r="I556" s="86" t="b">
        <v>0</v>
      </c>
      <c r="J556" s="86" t="b">
        <v>0</v>
      </c>
      <c r="K556" s="86" t="b">
        <v>0</v>
      </c>
      <c r="L556" s="86" t="b">
        <v>0</v>
      </c>
    </row>
    <row r="557" spans="1:12" ht="15">
      <c r="A557" s="86" t="s">
        <v>2125</v>
      </c>
      <c r="B557" s="86" t="s">
        <v>2093</v>
      </c>
      <c r="C557" s="86">
        <v>10</v>
      </c>
      <c r="D557" s="121">
        <v>0</v>
      </c>
      <c r="E557" s="121">
        <v>1.0606978403536116</v>
      </c>
      <c r="F557" s="86" t="s">
        <v>1955</v>
      </c>
      <c r="G557" s="86" t="b">
        <v>0</v>
      </c>
      <c r="H557" s="86" t="b">
        <v>0</v>
      </c>
      <c r="I557" s="86" t="b">
        <v>0</v>
      </c>
      <c r="J557" s="86" t="b">
        <v>0</v>
      </c>
      <c r="K557" s="86" t="b">
        <v>0</v>
      </c>
      <c r="L557" s="86" t="b">
        <v>0</v>
      </c>
    </row>
    <row r="558" spans="1:12" ht="15">
      <c r="A558" s="86" t="s">
        <v>2093</v>
      </c>
      <c r="B558" s="86" t="s">
        <v>2126</v>
      </c>
      <c r="C558" s="86">
        <v>10</v>
      </c>
      <c r="D558" s="121">
        <v>0</v>
      </c>
      <c r="E558" s="121">
        <v>1.0606978403536116</v>
      </c>
      <c r="F558" s="86" t="s">
        <v>1955</v>
      </c>
      <c r="G558" s="86" t="b">
        <v>0</v>
      </c>
      <c r="H558" s="86" t="b">
        <v>0</v>
      </c>
      <c r="I558" s="86" t="b">
        <v>0</v>
      </c>
      <c r="J558" s="86" t="b">
        <v>0</v>
      </c>
      <c r="K558" s="86" t="b">
        <v>0</v>
      </c>
      <c r="L558" s="86" t="b">
        <v>0</v>
      </c>
    </row>
    <row r="559" spans="1:12" ht="15">
      <c r="A559" s="86" t="s">
        <v>2126</v>
      </c>
      <c r="B559" s="86" t="s">
        <v>2127</v>
      </c>
      <c r="C559" s="86">
        <v>10</v>
      </c>
      <c r="D559" s="121">
        <v>0</v>
      </c>
      <c r="E559" s="121">
        <v>1.3617278360175928</v>
      </c>
      <c r="F559" s="86" t="s">
        <v>1955</v>
      </c>
      <c r="G559" s="86" t="b">
        <v>0</v>
      </c>
      <c r="H559" s="86" t="b">
        <v>0</v>
      </c>
      <c r="I559" s="86" t="b">
        <v>0</v>
      </c>
      <c r="J559" s="86" t="b">
        <v>0</v>
      </c>
      <c r="K559" s="86" t="b">
        <v>0</v>
      </c>
      <c r="L559" s="86" t="b">
        <v>0</v>
      </c>
    </row>
    <row r="560" spans="1:12" ht="15">
      <c r="A560" s="86" t="s">
        <v>2127</v>
      </c>
      <c r="B560" s="86" t="s">
        <v>2128</v>
      </c>
      <c r="C560" s="86">
        <v>10</v>
      </c>
      <c r="D560" s="121">
        <v>0</v>
      </c>
      <c r="E560" s="121">
        <v>1.3617278360175928</v>
      </c>
      <c r="F560" s="86" t="s">
        <v>1955</v>
      </c>
      <c r="G560" s="86" t="b">
        <v>0</v>
      </c>
      <c r="H560" s="86" t="b">
        <v>0</v>
      </c>
      <c r="I560" s="86" t="b">
        <v>0</v>
      </c>
      <c r="J560" s="86" t="b">
        <v>0</v>
      </c>
      <c r="K560" s="86" t="b">
        <v>0</v>
      </c>
      <c r="L560" s="86" t="b">
        <v>0</v>
      </c>
    </row>
    <row r="561" spans="1:12" ht="15">
      <c r="A561" s="86" t="s">
        <v>2128</v>
      </c>
      <c r="B561" s="86" t="s">
        <v>2049</v>
      </c>
      <c r="C561" s="86">
        <v>10</v>
      </c>
      <c r="D561" s="121">
        <v>0</v>
      </c>
      <c r="E561" s="121">
        <v>1.3617278360175928</v>
      </c>
      <c r="F561" s="86" t="s">
        <v>1955</v>
      </c>
      <c r="G561" s="86" t="b">
        <v>0</v>
      </c>
      <c r="H561" s="86" t="b">
        <v>0</v>
      </c>
      <c r="I561" s="86" t="b">
        <v>0</v>
      </c>
      <c r="J561" s="86" t="b">
        <v>0</v>
      </c>
      <c r="K561" s="86" t="b">
        <v>0</v>
      </c>
      <c r="L561" s="86" t="b">
        <v>0</v>
      </c>
    </row>
    <row r="562" spans="1:12" ht="15">
      <c r="A562" s="86" t="s">
        <v>2049</v>
      </c>
      <c r="B562" s="86" t="s">
        <v>2495</v>
      </c>
      <c r="C562" s="86">
        <v>10</v>
      </c>
      <c r="D562" s="121">
        <v>0</v>
      </c>
      <c r="E562" s="121">
        <v>1.3617278360175928</v>
      </c>
      <c r="F562" s="86" t="s">
        <v>1955</v>
      </c>
      <c r="G562" s="86" t="b">
        <v>0</v>
      </c>
      <c r="H562" s="86" t="b">
        <v>0</v>
      </c>
      <c r="I562" s="86" t="b">
        <v>0</v>
      </c>
      <c r="J562" s="86" t="b">
        <v>0</v>
      </c>
      <c r="K562" s="86" t="b">
        <v>0</v>
      </c>
      <c r="L562" s="86" t="b">
        <v>0</v>
      </c>
    </row>
    <row r="563" spans="1:12" ht="15">
      <c r="A563" s="86" t="s">
        <v>2495</v>
      </c>
      <c r="B563" s="86" t="s">
        <v>2496</v>
      </c>
      <c r="C563" s="86">
        <v>10</v>
      </c>
      <c r="D563" s="121">
        <v>0</v>
      </c>
      <c r="E563" s="121">
        <v>1.3617278360175928</v>
      </c>
      <c r="F563" s="86" t="s">
        <v>1955</v>
      </c>
      <c r="G563" s="86" t="b">
        <v>0</v>
      </c>
      <c r="H563" s="86" t="b">
        <v>0</v>
      </c>
      <c r="I563" s="86" t="b">
        <v>0</v>
      </c>
      <c r="J563" s="86" t="b">
        <v>0</v>
      </c>
      <c r="K563" s="86" t="b">
        <v>0</v>
      </c>
      <c r="L563" s="86" t="b">
        <v>0</v>
      </c>
    </row>
    <row r="564" spans="1:12" ht="15">
      <c r="A564" s="86" t="s">
        <v>2496</v>
      </c>
      <c r="B564" s="86" t="s">
        <v>2092</v>
      </c>
      <c r="C564" s="86">
        <v>10</v>
      </c>
      <c r="D564" s="121">
        <v>0</v>
      </c>
      <c r="E564" s="121">
        <v>1.0606978403536116</v>
      </c>
      <c r="F564" s="86" t="s">
        <v>1955</v>
      </c>
      <c r="G564" s="86" t="b">
        <v>0</v>
      </c>
      <c r="H564" s="86" t="b">
        <v>0</v>
      </c>
      <c r="I564" s="86" t="b">
        <v>0</v>
      </c>
      <c r="J564" s="86" t="b">
        <v>0</v>
      </c>
      <c r="K564" s="86" t="b">
        <v>0</v>
      </c>
      <c r="L564" s="86" t="b">
        <v>0</v>
      </c>
    </row>
    <row r="565" spans="1:12" ht="15">
      <c r="A565" s="86" t="s">
        <v>2092</v>
      </c>
      <c r="B565" s="86" t="s">
        <v>2070</v>
      </c>
      <c r="C565" s="86">
        <v>10</v>
      </c>
      <c r="D565" s="121">
        <v>0</v>
      </c>
      <c r="E565" s="121">
        <v>1.0606978403536116</v>
      </c>
      <c r="F565" s="86" t="s">
        <v>1955</v>
      </c>
      <c r="G565" s="86" t="b">
        <v>0</v>
      </c>
      <c r="H565" s="86" t="b">
        <v>0</v>
      </c>
      <c r="I565" s="86" t="b">
        <v>0</v>
      </c>
      <c r="J565" s="86" t="b">
        <v>0</v>
      </c>
      <c r="K565" s="86" t="b">
        <v>0</v>
      </c>
      <c r="L565" s="86" t="b">
        <v>0</v>
      </c>
    </row>
    <row r="566" spans="1:12" ht="15">
      <c r="A566" s="86" t="s">
        <v>2070</v>
      </c>
      <c r="B566" s="86" t="s">
        <v>2497</v>
      </c>
      <c r="C566" s="86">
        <v>10</v>
      </c>
      <c r="D566" s="121">
        <v>0</v>
      </c>
      <c r="E566" s="121">
        <v>1.3617278360175928</v>
      </c>
      <c r="F566" s="86" t="s">
        <v>1955</v>
      </c>
      <c r="G566" s="86" t="b">
        <v>0</v>
      </c>
      <c r="H566" s="86" t="b">
        <v>0</v>
      </c>
      <c r="I566" s="86" t="b">
        <v>0</v>
      </c>
      <c r="J566" s="86" t="b">
        <v>0</v>
      </c>
      <c r="K566" s="86" t="b">
        <v>0</v>
      </c>
      <c r="L566" s="86" t="b">
        <v>0</v>
      </c>
    </row>
    <row r="567" spans="1:12" ht="15">
      <c r="A567" s="86" t="s">
        <v>2497</v>
      </c>
      <c r="B567" s="86" t="s">
        <v>2498</v>
      </c>
      <c r="C567" s="86">
        <v>10</v>
      </c>
      <c r="D567" s="121">
        <v>0</v>
      </c>
      <c r="E567" s="121">
        <v>1.3617278360175928</v>
      </c>
      <c r="F567" s="86" t="s">
        <v>1955</v>
      </c>
      <c r="G567" s="86" t="b">
        <v>0</v>
      </c>
      <c r="H567" s="86" t="b">
        <v>0</v>
      </c>
      <c r="I567" s="86" t="b">
        <v>0</v>
      </c>
      <c r="J567" s="86" t="b">
        <v>0</v>
      </c>
      <c r="K567" s="86" t="b">
        <v>0</v>
      </c>
      <c r="L567" s="86" t="b">
        <v>0</v>
      </c>
    </row>
    <row r="568" spans="1:12" ht="15">
      <c r="A568" s="86" t="s">
        <v>2498</v>
      </c>
      <c r="B568" s="86" t="s">
        <v>2091</v>
      </c>
      <c r="C568" s="86">
        <v>10</v>
      </c>
      <c r="D568" s="121">
        <v>0</v>
      </c>
      <c r="E568" s="121">
        <v>1.3617278360175928</v>
      </c>
      <c r="F568" s="86" t="s">
        <v>1955</v>
      </c>
      <c r="G568" s="86" t="b">
        <v>0</v>
      </c>
      <c r="H568" s="86" t="b">
        <v>0</v>
      </c>
      <c r="I568" s="86" t="b">
        <v>0</v>
      </c>
      <c r="J568" s="86" t="b">
        <v>1</v>
      </c>
      <c r="K568" s="86" t="b">
        <v>0</v>
      </c>
      <c r="L568" s="86" t="b">
        <v>0</v>
      </c>
    </row>
    <row r="569" spans="1:12" ht="15">
      <c r="A569" s="86" t="s">
        <v>2091</v>
      </c>
      <c r="B569" s="86" t="s">
        <v>2499</v>
      </c>
      <c r="C569" s="86">
        <v>10</v>
      </c>
      <c r="D569" s="121">
        <v>0</v>
      </c>
      <c r="E569" s="121">
        <v>1.3617278360175928</v>
      </c>
      <c r="F569" s="86" t="s">
        <v>1955</v>
      </c>
      <c r="G569" s="86" t="b">
        <v>1</v>
      </c>
      <c r="H569" s="86" t="b">
        <v>0</v>
      </c>
      <c r="I569" s="86" t="b">
        <v>0</v>
      </c>
      <c r="J569" s="86" t="b">
        <v>0</v>
      </c>
      <c r="K569" s="86" t="b">
        <v>0</v>
      </c>
      <c r="L569" s="86" t="b">
        <v>0</v>
      </c>
    </row>
    <row r="570" spans="1:12" ht="15">
      <c r="A570" s="86" t="s">
        <v>2499</v>
      </c>
      <c r="B570" s="86" t="s">
        <v>2093</v>
      </c>
      <c r="C570" s="86">
        <v>10</v>
      </c>
      <c r="D570" s="121">
        <v>0</v>
      </c>
      <c r="E570" s="121">
        <v>1.0606978403536116</v>
      </c>
      <c r="F570" s="86" t="s">
        <v>1955</v>
      </c>
      <c r="G570" s="86" t="b">
        <v>0</v>
      </c>
      <c r="H570" s="86" t="b">
        <v>0</v>
      </c>
      <c r="I570" s="86" t="b">
        <v>0</v>
      </c>
      <c r="J570" s="86" t="b">
        <v>0</v>
      </c>
      <c r="K570" s="86" t="b">
        <v>0</v>
      </c>
      <c r="L570" s="86" t="b">
        <v>0</v>
      </c>
    </row>
    <row r="571" spans="1:12" ht="15">
      <c r="A571" s="86" t="s">
        <v>2093</v>
      </c>
      <c r="B571" s="86" t="s">
        <v>2500</v>
      </c>
      <c r="C571" s="86">
        <v>10</v>
      </c>
      <c r="D571" s="121">
        <v>0</v>
      </c>
      <c r="E571" s="121">
        <v>1.0606978403536116</v>
      </c>
      <c r="F571" s="86" t="s">
        <v>1955</v>
      </c>
      <c r="G571" s="86" t="b">
        <v>0</v>
      </c>
      <c r="H571" s="86" t="b">
        <v>0</v>
      </c>
      <c r="I571" s="86" t="b">
        <v>0</v>
      </c>
      <c r="J571" s="86" t="b">
        <v>0</v>
      </c>
      <c r="K571" s="86" t="b">
        <v>0</v>
      </c>
      <c r="L571" s="86" t="b">
        <v>0</v>
      </c>
    </row>
    <row r="572" spans="1:12" ht="15">
      <c r="A572" s="86" t="s">
        <v>2500</v>
      </c>
      <c r="B572" s="86" t="s">
        <v>2491</v>
      </c>
      <c r="C572" s="86">
        <v>10</v>
      </c>
      <c r="D572" s="121">
        <v>0</v>
      </c>
      <c r="E572" s="121">
        <v>1.3617278360175928</v>
      </c>
      <c r="F572" s="86" t="s">
        <v>1955</v>
      </c>
      <c r="G572" s="86" t="b">
        <v>0</v>
      </c>
      <c r="H572" s="86" t="b">
        <v>0</v>
      </c>
      <c r="I572" s="86" t="b">
        <v>0</v>
      </c>
      <c r="J572" s="86" t="b">
        <v>0</v>
      </c>
      <c r="K572" s="86" t="b">
        <v>0</v>
      </c>
      <c r="L572" s="86" t="b">
        <v>0</v>
      </c>
    </row>
    <row r="573" spans="1:12" ht="15">
      <c r="A573" s="86" t="s">
        <v>2491</v>
      </c>
      <c r="B573" s="86" t="s">
        <v>2501</v>
      </c>
      <c r="C573" s="86">
        <v>10</v>
      </c>
      <c r="D573" s="121">
        <v>0</v>
      </c>
      <c r="E573" s="121">
        <v>1.3617278360175928</v>
      </c>
      <c r="F573" s="86" t="s">
        <v>1955</v>
      </c>
      <c r="G573" s="86" t="b">
        <v>0</v>
      </c>
      <c r="H573" s="86" t="b">
        <v>0</v>
      </c>
      <c r="I573" s="86" t="b">
        <v>0</v>
      </c>
      <c r="J573" s="86" t="b">
        <v>0</v>
      </c>
      <c r="K573" s="86" t="b">
        <v>0</v>
      </c>
      <c r="L573" s="86" t="b">
        <v>0</v>
      </c>
    </row>
    <row r="574" spans="1:12" ht="15">
      <c r="A574" s="86" t="s">
        <v>2501</v>
      </c>
      <c r="B574" s="86" t="s">
        <v>2502</v>
      </c>
      <c r="C574" s="86">
        <v>10</v>
      </c>
      <c r="D574" s="121">
        <v>0</v>
      </c>
      <c r="E574" s="121">
        <v>1.3617278360175928</v>
      </c>
      <c r="F574" s="86" t="s">
        <v>1955</v>
      </c>
      <c r="G574" s="86" t="b">
        <v>0</v>
      </c>
      <c r="H574" s="86" t="b">
        <v>0</v>
      </c>
      <c r="I574" s="86" t="b">
        <v>0</v>
      </c>
      <c r="J574" s="86" t="b">
        <v>0</v>
      </c>
      <c r="K574" s="86" t="b">
        <v>0</v>
      </c>
      <c r="L574" s="86" t="b">
        <v>0</v>
      </c>
    </row>
    <row r="575" spans="1:12" ht="15">
      <c r="A575" s="86" t="s">
        <v>2049</v>
      </c>
      <c r="B575" s="86" t="s">
        <v>2070</v>
      </c>
      <c r="C575" s="86">
        <v>5</v>
      </c>
      <c r="D575" s="121">
        <v>0.006418867379117132</v>
      </c>
      <c r="E575" s="121">
        <v>1.4800069429571505</v>
      </c>
      <c r="F575" s="86" t="s">
        <v>1956</v>
      </c>
      <c r="G575" s="86" t="b">
        <v>0</v>
      </c>
      <c r="H575" s="86" t="b">
        <v>0</v>
      </c>
      <c r="I575" s="86" t="b">
        <v>0</v>
      </c>
      <c r="J575" s="86" t="b">
        <v>0</v>
      </c>
      <c r="K575" s="86" t="b">
        <v>0</v>
      </c>
      <c r="L575" s="86" t="b">
        <v>0</v>
      </c>
    </row>
    <row r="576" spans="1:12" ht="15">
      <c r="A576" s="86" t="s">
        <v>2070</v>
      </c>
      <c r="B576" s="86" t="s">
        <v>2130</v>
      </c>
      <c r="C576" s="86">
        <v>4</v>
      </c>
      <c r="D576" s="121">
        <v>0.007573081651924055</v>
      </c>
      <c r="E576" s="121">
        <v>1.236968894270856</v>
      </c>
      <c r="F576" s="86" t="s">
        <v>1956</v>
      </c>
      <c r="G576" s="86" t="b">
        <v>0</v>
      </c>
      <c r="H576" s="86" t="b">
        <v>0</v>
      </c>
      <c r="I576" s="86" t="b">
        <v>0</v>
      </c>
      <c r="J576" s="86" t="b">
        <v>0</v>
      </c>
      <c r="K576" s="86" t="b">
        <v>0</v>
      </c>
      <c r="L576" s="86" t="b">
        <v>0</v>
      </c>
    </row>
    <row r="577" spans="1:12" ht="15">
      <c r="A577" s="86" t="s">
        <v>2074</v>
      </c>
      <c r="B577" s="86" t="s">
        <v>2135</v>
      </c>
      <c r="C577" s="86">
        <v>3</v>
      </c>
      <c r="D577" s="121">
        <v>0.008037145891929831</v>
      </c>
      <c r="E577" s="121">
        <v>1.4800069429571505</v>
      </c>
      <c r="F577" s="86" t="s">
        <v>1956</v>
      </c>
      <c r="G577" s="86" t="b">
        <v>0</v>
      </c>
      <c r="H577" s="86" t="b">
        <v>0</v>
      </c>
      <c r="I577" s="86" t="b">
        <v>0</v>
      </c>
      <c r="J577" s="86" t="b">
        <v>0</v>
      </c>
      <c r="K577" s="86" t="b">
        <v>0</v>
      </c>
      <c r="L577" s="86" t="b">
        <v>0</v>
      </c>
    </row>
    <row r="578" spans="1:12" ht="15">
      <c r="A578" s="86" t="s">
        <v>2135</v>
      </c>
      <c r="B578" s="86" t="s">
        <v>2589</v>
      </c>
      <c r="C578" s="86">
        <v>3</v>
      </c>
      <c r="D578" s="121">
        <v>0.008037145891929831</v>
      </c>
      <c r="E578" s="121">
        <v>1.701855692573507</v>
      </c>
      <c r="F578" s="86" t="s">
        <v>1956</v>
      </c>
      <c r="G578" s="86" t="b">
        <v>0</v>
      </c>
      <c r="H578" s="86" t="b">
        <v>0</v>
      </c>
      <c r="I578" s="86" t="b">
        <v>0</v>
      </c>
      <c r="J578" s="86" t="b">
        <v>0</v>
      </c>
      <c r="K578" s="86" t="b">
        <v>0</v>
      </c>
      <c r="L578" s="86" t="b">
        <v>0</v>
      </c>
    </row>
    <row r="579" spans="1:12" ht="15">
      <c r="A579" s="86" t="s">
        <v>2589</v>
      </c>
      <c r="B579" s="86" t="s">
        <v>2590</v>
      </c>
      <c r="C579" s="86">
        <v>3</v>
      </c>
      <c r="D579" s="121">
        <v>0.008037145891929831</v>
      </c>
      <c r="E579" s="121">
        <v>1.701855692573507</v>
      </c>
      <c r="F579" s="86" t="s">
        <v>1956</v>
      </c>
      <c r="G579" s="86" t="b">
        <v>0</v>
      </c>
      <c r="H579" s="86" t="b">
        <v>0</v>
      </c>
      <c r="I579" s="86" t="b">
        <v>0</v>
      </c>
      <c r="J579" s="86" t="b">
        <v>0</v>
      </c>
      <c r="K579" s="86" t="b">
        <v>0</v>
      </c>
      <c r="L579" s="86" t="b">
        <v>0</v>
      </c>
    </row>
    <row r="580" spans="1:12" ht="15">
      <c r="A580" s="86" t="s">
        <v>2590</v>
      </c>
      <c r="B580" s="86" t="s">
        <v>2559</v>
      </c>
      <c r="C580" s="86">
        <v>3</v>
      </c>
      <c r="D580" s="121">
        <v>0.008037145891929831</v>
      </c>
      <c r="E580" s="121">
        <v>1.701855692573507</v>
      </c>
      <c r="F580" s="86" t="s">
        <v>1956</v>
      </c>
      <c r="G580" s="86" t="b">
        <v>0</v>
      </c>
      <c r="H580" s="86" t="b">
        <v>0</v>
      </c>
      <c r="I580" s="86" t="b">
        <v>0</v>
      </c>
      <c r="J580" s="86" t="b">
        <v>0</v>
      </c>
      <c r="K580" s="86" t="b">
        <v>1</v>
      </c>
      <c r="L580" s="86" t="b">
        <v>0</v>
      </c>
    </row>
    <row r="581" spans="1:12" ht="15">
      <c r="A581" s="86" t="s">
        <v>2559</v>
      </c>
      <c r="B581" s="86" t="s">
        <v>318</v>
      </c>
      <c r="C581" s="86">
        <v>3</v>
      </c>
      <c r="D581" s="121">
        <v>0.008037145891929831</v>
      </c>
      <c r="E581" s="121">
        <v>1.4008256969095259</v>
      </c>
      <c r="F581" s="86" t="s">
        <v>1956</v>
      </c>
      <c r="G581" s="86" t="b">
        <v>0</v>
      </c>
      <c r="H581" s="86" t="b">
        <v>1</v>
      </c>
      <c r="I581" s="86" t="b">
        <v>0</v>
      </c>
      <c r="J581" s="86" t="b">
        <v>0</v>
      </c>
      <c r="K581" s="86" t="b">
        <v>0</v>
      </c>
      <c r="L581" s="86" t="b">
        <v>0</v>
      </c>
    </row>
    <row r="582" spans="1:12" ht="15">
      <c r="A582" s="86" t="s">
        <v>318</v>
      </c>
      <c r="B582" s="86" t="s">
        <v>2591</v>
      </c>
      <c r="C582" s="86">
        <v>3</v>
      </c>
      <c r="D582" s="121">
        <v>0.008037145891929831</v>
      </c>
      <c r="E582" s="121">
        <v>1.4008256969095259</v>
      </c>
      <c r="F582" s="86" t="s">
        <v>1956</v>
      </c>
      <c r="G582" s="86" t="b">
        <v>0</v>
      </c>
      <c r="H582" s="86" t="b">
        <v>0</v>
      </c>
      <c r="I582" s="86" t="b">
        <v>0</v>
      </c>
      <c r="J582" s="86" t="b">
        <v>0</v>
      </c>
      <c r="K582" s="86" t="b">
        <v>0</v>
      </c>
      <c r="L582" s="86" t="b">
        <v>0</v>
      </c>
    </row>
    <row r="583" spans="1:12" ht="15">
      <c r="A583" s="86" t="s">
        <v>2591</v>
      </c>
      <c r="B583" s="86" t="s">
        <v>2131</v>
      </c>
      <c r="C583" s="86">
        <v>3</v>
      </c>
      <c r="D583" s="121">
        <v>0.008037145891929831</v>
      </c>
      <c r="E583" s="121">
        <v>1.4800069429571505</v>
      </c>
      <c r="F583" s="86" t="s">
        <v>1956</v>
      </c>
      <c r="G583" s="86" t="b">
        <v>0</v>
      </c>
      <c r="H583" s="86" t="b">
        <v>0</v>
      </c>
      <c r="I583" s="86" t="b">
        <v>0</v>
      </c>
      <c r="J583" s="86" t="b">
        <v>0</v>
      </c>
      <c r="K583" s="86" t="b">
        <v>0</v>
      </c>
      <c r="L583" s="86" t="b">
        <v>0</v>
      </c>
    </row>
    <row r="584" spans="1:12" ht="15">
      <c r="A584" s="86" t="s">
        <v>2131</v>
      </c>
      <c r="B584" s="86" t="s">
        <v>2592</v>
      </c>
      <c r="C584" s="86">
        <v>3</v>
      </c>
      <c r="D584" s="121">
        <v>0.008037145891929831</v>
      </c>
      <c r="E584" s="121">
        <v>1.4800069429571505</v>
      </c>
      <c r="F584" s="86" t="s">
        <v>1956</v>
      </c>
      <c r="G584" s="86" t="b">
        <v>0</v>
      </c>
      <c r="H584" s="86" t="b">
        <v>0</v>
      </c>
      <c r="I584" s="86" t="b">
        <v>0</v>
      </c>
      <c r="J584" s="86" t="b">
        <v>0</v>
      </c>
      <c r="K584" s="86" t="b">
        <v>0</v>
      </c>
      <c r="L584" s="86" t="b">
        <v>0</v>
      </c>
    </row>
    <row r="585" spans="1:12" ht="15">
      <c r="A585" s="86" t="s">
        <v>2592</v>
      </c>
      <c r="B585" s="86" t="s">
        <v>2593</v>
      </c>
      <c r="C585" s="86">
        <v>3</v>
      </c>
      <c r="D585" s="121">
        <v>0.008037145891929831</v>
      </c>
      <c r="E585" s="121">
        <v>1.701855692573507</v>
      </c>
      <c r="F585" s="86" t="s">
        <v>1956</v>
      </c>
      <c r="G585" s="86" t="b">
        <v>0</v>
      </c>
      <c r="H585" s="86" t="b">
        <v>0</v>
      </c>
      <c r="I585" s="86" t="b">
        <v>0</v>
      </c>
      <c r="J585" s="86" t="b">
        <v>0</v>
      </c>
      <c r="K585" s="86" t="b">
        <v>0</v>
      </c>
      <c r="L585" s="86" t="b">
        <v>0</v>
      </c>
    </row>
    <row r="586" spans="1:12" ht="15">
      <c r="A586" s="86" t="s">
        <v>2593</v>
      </c>
      <c r="B586" s="86" t="s">
        <v>2130</v>
      </c>
      <c r="C586" s="86">
        <v>3</v>
      </c>
      <c r="D586" s="121">
        <v>0.008037145891929831</v>
      </c>
      <c r="E586" s="121">
        <v>1.3338789072789126</v>
      </c>
      <c r="F586" s="86" t="s">
        <v>1956</v>
      </c>
      <c r="G586" s="86" t="b">
        <v>0</v>
      </c>
      <c r="H586" s="86" t="b">
        <v>0</v>
      </c>
      <c r="I586" s="86" t="b">
        <v>0</v>
      </c>
      <c r="J586" s="86" t="b">
        <v>0</v>
      </c>
      <c r="K586" s="86" t="b">
        <v>0</v>
      </c>
      <c r="L586" s="86" t="b">
        <v>0</v>
      </c>
    </row>
    <row r="587" spans="1:12" ht="15">
      <c r="A587" s="86" t="s">
        <v>2130</v>
      </c>
      <c r="B587" s="86" t="s">
        <v>2594</v>
      </c>
      <c r="C587" s="86">
        <v>3</v>
      </c>
      <c r="D587" s="121">
        <v>0.008037145891929831</v>
      </c>
      <c r="E587" s="121">
        <v>1.3338789072789126</v>
      </c>
      <c r="F587" s="86" t="s">
        <v>1956</v>
      </c>
      <c r="G587" s="86" t="b">
        <v>0</v>
      </c>
      <c r="H587" s="86" t="b">
        <v>0</v>
      </c>
      <c r="I587" s="86" t="b">
        <v>0</v>
      </c>
      <c r="J587" s="86" t="b">
        <v>0</v>
      </c>
      <c r="K587" s="86" t="b">
        <v>0</v>
      </c>
      <c r="L587" s="86" t="b">
        <v>0</v>
      </c>
    </row>
    <row r="588" spans="1:12" ht="15">
      <c r="A588" s="86" t="s">
        <v>2594</v>
      </c>
      <c r="B588" s="86" t="s">
        <v>2560</v>
      </c>
      <c r="C588" s="86">
        <v>3</v>
      </c>
      <c r="D588" s="121">
        <v>0.008037145891929831</v>
      </c>
      <c r="E588" s="121">
        <v>1.701855692573507</v>
      </c>
      <c r="F588" s="86" t="s">
        <v>1956</v>
      </c>
      <c r="G588" s="86" t="b">
        <v>0</v>
      </c>
      <c r="H588" s="86" t="b">
        <v>0</v>
      </c>
      <c r="I588" s="86" t="b">
        <v>0</v>
      </c>
      <c r="J588" s="86" t="b">
        <v>0</v>
      </c>
      <c r="K588" s="86" t="b">
        <v>0</v>
      </c>
      <c r="L588" s="86" t="b">
        <v>0</v>
      </c>
    </row>
    <row r="589" spans="1:12" ht="15">
      <c r="A589" s="86" t="s">
        <v>2560</v>
      </c>
      <c r="B589" s="86" t="s">
        <v>2595</v>
      </c>
      <c r="C589" s="86">
        <v>3</v>
      </c>
      <c r="D589" s="121">
        <v>0.008037145891929831</v>
      </c>
      <c r="E589" s="121">
        <v>1.701855692573507</v>
      </c>
      <c r="F589" s="86" t="s">
        <v>1956</v>
      </c>
      <c r="G589" s="86" t="b">
        <v>0</v>
      </c>
      <c r="H589" s="86" t="b">
        <v>0</v>
      </c>
      <c r="I589" s="86" t="b">
        <v>0</v>
      </c>
      <c r="J589" s="86" t="b">
        <v>0</v>
      </c>
      <c r="K589" s="86" t="b">
        <v>0</v>
      </c>
      <c r="L589" s="86" t="b">
        <v>0</v>
      </c>
    </row>
    <row r="590" spans="1:12" ht="15">
      <c r="A590" s="86" t="s">
        <v>2134</v>
      </c>
      <c r="B590" s="86" t="s">
        <v>2695</v>
      </c>
      <c r="C590" s="86">
        <v>2</v>
      </c>
      <c r="D590" s="121">
        <v>0.007573081651924055</v>
      </c>
      <c r="E590" s="121">
        <v>1.7018556925735069</v>
      </c>
      <c r="F590" s="86" t="s">
        <v>1956</v>
      </c>
      <c r="G590" s="86" t="b">
        <v>1</v>
      </c>
      <c r="H590" s="86" t="b">
        <v>0</v>
      </c>
      <c r="I590" s="86" t="b">
        <v>0</v>
      </c>
      <c r="J590" s="86" t="b">
        <v>0</v>
      </c>
      <c r="K590" s="86" t="b">
        <v>0</v>
      </c>
      <c r="L590" s="86" t="b">
        <v>0</v>
      </c>
    </row>
    <row r="591" spans="1:12" ht="15">
      <c r="A591" s="86" t="s">
        <v>2695</v>
      </c>
      <c r="B591" s="86" t="s">
        <v>2544</v>
      </c>
      <c r="C591" s="86">
        <v>2</v>
      </c>
      <c r="D591" s="121">
        <v>0.007573081651924055</v>
      </c>
      <c r="E591" s="121">
        <v>1.8779469516291882</v>
      </c>
      <c r="F591" s="86" t="s">
        <v>1956</v>
      </c>
      <c r="G591" s="86" t="b">
        <v>0</v>
      </c>
      <c r="H591" s="86" t="b">
        <v>0</v>
      </c>
      <c r="I591" s="86" t="b">
        <v>0</v>
      </c>
      <c r="J591" s="86" t="b">
        <v>0</v>
      </c>
      <c r="K591" s="86" t="b">
        <v>0</v>
      </c>
      <c r="L591" s="86" t="b">
        <v>0</v>
      </c>
    </row>
    <row r="592" spans="1:12" ht="15">
      <c r="A592" s="86" t="s">
        <v>2544</v>
      </c>
      <c r="B592" s="86" t="s">
        <v>2696</v>
      </c>
      <c r="C592" s="86">
        <v>2</v>
      </c>
      <c r="D592" s="121">
        <v>0.007573081651924055</v>
      </c>
      <c r="E592" s="121">
        <v>1.8779469516291882</v>
      </c>
      <c r="F592" s="86" t="s">
        <v>1956</v>
      </c>
      <c r="G592" s="86" t="b">
        <v>0</v>
      </c>
      <c r="H592" s="86" t="b">
        <v>0</v>
      </c>
      <c r="I592" s="86" t="b">
        <v>0</v>
      </c>
      <c r="J592" s="86" t="b">
        <v>0</v>
      </c>
      <c r="K592" s="86" t="b">
        <v>0</v>
      </c>
      <c r="L592" s="86" t="b">
        <v>0</v>
      </c>
    </row>
    <row r="593" spans="1:12" ht="15">
      <c r="A593" s="86" t="s">
        <v>2696</v>
      </c>
      <c r="B593" s="86" t="s">
        <v>318</v>
      </c>
      <c r="C593" s="86">
        <v>2</v>
      </c>
      <c r="D593" s="121">
        <v>0.007573081651924055</v>
      </c>
      <c r="E593" s="121">
        <v>1.4008256969095259</v>
      </c>
      <c r="F593" s="86" t="s">
        <v>1956</v>
      </c>
      <c r="G593" s="86" t="b">
        <v>0</v>
      </c>
      <c r="H593" s="86" t="b">
        <v>0</v>
      </c>
      <c r="I593" s="86" t="b">
        <v>0</v>
      </c>
      <c r="J593" s="86" t="b">
        <v>0</v>
      </c>
      <c r="K593" s="86" t="b">
        <v>0</v>
      </c>
      <c r="L593" s="86" t="b">
        <v>0</v>
      </c>
    </row>
    <row r="594" spans="1:12" ht="15">
      <c r="A594" s="86" t="s">
        <v>318</v>
      </c>
      <c r="B594" s="86" t="s">
        <v>2049</v>
      </c>
      <c r="C594" s="86">
        <v>2</v>
      </c>
      <c r="D594" s="121">
        <v>0.007573081651924055</v>
      </c>
      <c r="E594" s="121">
        <v>1.0028856882374881</v>
      </c>
      <c r="F594" s="86" t="s">
        <v>1956</v>
      </c>
      <c r="G594" s="86" t="b">
        <v>0</v>
      </c>
      <c r="H594" s="86" t="b">
        <v>0</v>
      </c>
      <c r="I594" s="86" t="b">
        <v>0</v>
      </c>
      <c r="J594" s="86" t="b">
        <v>0</v>
      </c>
      <c r="K594" s="86" t="b">
        <v>0</v>
      </c>
      <c r="L594" s="86" t="b">
        <v>0</v>
      </c>
    </row>
    <row r="595" spans="1:12" ht="15">
      <c r="A595" s="86" t="s">
        <v>2130</v>
      </c>
      <c r="B595" s="86" t="s">
        <v>2697</v>
      </c>
      <c r="C595" s="86">
        <v>2</v>
      </c>
      <c r="D595" s="121">
        <v>0.007573081651924055</v>
      </c>
      <c r="E595" s="121">
        <v>1.3338789072789126</v>
      </c>
      <c r="F595" s="86" t="s">
        <v>1956</v>
      </c>
      <c r="G595" s="86" t="b">
        <v>0</v>
      </c>
      <c r="H595" s="86" t="b">
        <v>0</v>
      </c>
      <c r="I595" s="86" t="b">
        <v>0</v>
      </c>
      <c r="J595" s="86" t="b">
        <v>0</v>
      </c>
      <c r="K595" s="86" t="b">
        <v>0</v>
      </c>
      <c r="L595" s="86" t="b">
        <v>0</v>
      </c>
    </row>
    <row r="596" spans="1:12" ht="15">
      <c r="A596" s="86" t="s">
        <v>2697</v>
      </c>
      <c r="B596" s="86" t="s">
        <v>2064</v>
      </c>
      <c r="C596" s="86">
        <v>2</v>
      </c>
      <c r="D596" s="121">
        <v>0.007573081651924055</v>
      </c>
      <c r="E596" s="121">
        <v>1.8779469516291882</v>
      </c>
      <c r="F596" s="86" t="s">
        <v>1956</v>
      </c>
      <c r="G596" s="86" t="b">
        <v>0</v>
      </c>
      <c r="H596" s="86" t="b">
        <v>0</v>
      </c>
      <c r="I596" s="86" t="b">
        <v>0</v>
      </c>
      <c r="J596" s="86" t="b">
        <v>0</v>
      </c>
      <c r="K596" s="86" t="b">
        <v>0</v>
      </c>
      <c r="L596" s="86" t="b">
        <v>0</v>
      </c>
    </row>
    <row r="597" spans="1:12" ht="15">
      <c r="A597" s="86" t="s">
        <v>2064</v>
      </c>
      <c r="B597" s="86" t="s">
        <v>2149</v>
      </c>
      <c r="C597" s="86">
        <v>2</v>
      </c>
      <c r="D597" s="121">
        <v>0.007573081651924055</v>
      </c>
      <c r="E597" s="121">
        <v>1.8779469516291882</v>
      </c>
      <c r="F597" s="86" t="s">
        <v>1956</v>
      </c>
      <c r="G597" s="86" t="b">
        <v>0</v>
      </c>
      <c r="H597" s="86" t="b">
        <v>0</v>
      </c>
      <c r="I597" s="86" t="b">
        <v>0</v>
      </c>
      <c r="J597" s="86" t="b">
        <v>0</v>
      </c>
      <c r="K597" s="86" t="b">
        <v>0</v>
      </c>
      <c r="L597" s="86" t="b">
        <v>0</v>
      </c>
    </row>
    <row r="598" spans="1:12" ht="15">
      <c r="A598" s="86" t="s">
        <v>2149</v>
      </c>
      <c r="B598" s="86" t="s">
        <v>2503</v>
      </c>
      <c r="C598" s="86">
        <v>2</v>
      </c>
      <c r="D598" s="121">
        <v>0.007573081651924055</v>
      </c>
      <c r="E598" s="121">
        <v>1.8779469516291882</v>
      </c>
      <c r="F598" s="86" t="s">
        <v>1956</v>
      </c>
      <c r="G598" s="86" t="b">
        <v>0</v>
      </c>
      <c r="H598" s="86" t="b">
        <v>0</v>
      </c>
      <c r="I598" s="86" t="b">
        <v>0</v>
      </c>
      <c r="J598" s="86" t="b">
        <v>0</v>
      </c>
      <c r="K598" s="86" t="b">
        <v>0</v>
      </c>
      <c r="L598" s="86" t="b">
        <v>0</v>
      </c>
    </row>
    <row r="599" spans="1:12" ht="15">
      <c r="A599" s="86" t="s">
        <v>2503</v>
      </c>
      <c r="B599" s="86" t="s">
        <v>2074</v>
      </c>
      <c r="C599" s="86">
        <v>2</v>
      </c>
      <c r="D599" s="121">
        <v>0.007573081651924055</v>
      </c>
      <c r="E599" s="121">
        <v>1.8779469516291882</v>
      </c>
      <c r="F599" s="86" t="s">
        <v>1956</v>
      </c>
      <c r="G599" s="86" t="b">
        <v>0</v>
      </c>
      <c r="H599" s="86" t="b">
        <v>0</v>
      </c>
      <c r="I599" s="86" t="b">
        <v>0</v>
      </c>
      <c r="J599" s="86" t="b">
        <v>0</v>
      </c>
      <c r="K599" s="86" t="b">
        <v>0</v>
      </c>
      <c r="L599" s="86" t="b">
        <v>0</v>
      </c>
    </row>
    <row r="600" spans="1:12" ht="15">
      <c r="A600" s="86" t="s">
        <v>2074</v>
      </c>
      <c r="B600" s="86" t="s">
        <v>2698</v>
      </c>
      <c r="C600" s="86">
        <v>2</v>
      </c>
      <c r="D600" s="121">
        <v>0.007573081651924055</v>
      </c>
      <c r="E600" s="121">
        <v>1.4800069429571505</v>
      </c>
      <c r="F600" s="86" t="s">
        <v>1956</v>
      </c>
      <c r="G600" s="86" t="b">
        <v>0</v>
      </c>
      <c r="H600" s="86" t="b">
        <v>0</v>
      </c>
      <c r="I600" s="86" t="b">
        <v>0</v>
      </c>
      <c r="J600" s="86" t="b">
        <v>1</v>
      </c>
      <c r="K600" s="86" t="b">
        <v>0</v>
      </c>
      <c r="L600" s="86" t="b">
        <v>0</v>
      </c>
    </row>
    <row r="601" spans="1:12" ht="15">
      <c r="A601" s="86" t="s">
        <v>2698</v>
      </c>
      <c r="B601" s="86" t="s">
        <v>2545</v>
      </c>
      <c r="C601" s="86">
        <v>2</v>
      </c>
      <c r="D601" s="121">
        <v>0.007573081651924055</v>
      </c>
      <c r="E601" s="121">
        <v>1.8779469516291882</v>
      </c>
      <c r="F601" s="86" t="s">
        <v>1956</v>
      </c>
      <c r="G601" s="86" t="b">
        <v>1</v>
      </c>
      <c r="H601" s="86" t="b">
        <v>0</v>
      </c>
      <c r="I601" s="86" t="b">
        <v>0</v>
      </c>
      <c r="J601" s="86" t="b">
        <v>0</v>
      </c>
      <c r="K601" s="86" t="b">
        <v>0</v>
      </c>
      <c r="L601" s="86" t="b">
        <v>0</v>
      </c>
    </row>
    <row r="602" spans="1:12" ht="15">
      <c r="A602" s="86" t="s">
        <v>2545</v>
      </c>
      <c r="B602" s="86" t="s">
        <v>2132</v>
      </c>
      <c r="C602" s="86">
        <v>2</v>
      </c>
      <c r="D602" s="121">
        <v>0.007573081651924055</v>
      </c>
      <c r="E602" s="121">
        <v>1.576916955965207</v>
      </c>
      <c r="F602" s="86" t="s">
        <v>1956</v>
      </c>
      <c r="G602" s="86" t="b">
        <v>0</v>
      </c>
      <c r="H602" s="86" t="b">
        <v>0</v>
      </c>
      <c r="I602" s="86" t="b">
        <v>0</v>
      </c>
      <c r="J602" s="86" t="b">
        <v>0</v>
      </c>
      <c r="K602" s="86" t="b">
        <v>0</v>
      </c>
      <c r="L602" s="86" t="b">
        <v>0</v>
      </c>
    </row>
    <row r="603" spans="1:12" ht="15">
      <c r="A603" s="86" t="s">
        <v>2132</v>
      </c>
      <c r="B603" s="86" t="s">
        <v>2699</v>
      </c>
      <c r="C603" s="86">
        <v>2</v>
      </c>
      <c r="D603" s="121">
        <v>0.007573081651924055</v>
      </c>
      <c r="E603" s="121">
        <v>1.8779469516291882</v>
      </c>
      <c r="F603" s="86" t="s">
        <v>1956</v>
      </c>
      <c r="G603" s="86" t="b">
        <v>0</v>
      </c>
      <c r="H603" s="86" t="b">
        <v>0</v>
      </c>
      <c r="I603" s="86" t="b">
        <v>0</v>
      </c>
      <c r="J603" s="86" t="b">
        <v>0</v>
      </c>
      <c r="K603" s="86" t="b">
        <v>0</v>
      </c>
      <c r="L603" s="86" t="b">
        <v>0</v>
      </c>
    </row>
    <row r="604" spans="1:12" ht="15">
      <c r="A604" s="86" t="s">
        <v>2699</v>
      </c>
      <c r="B604" s="86" t="s">
        <v>2558</v>
      </c>
      <c r="C604" s="86">
        <v>2</v>
      </c>
      <c r="D604" s="121">
        <v>0.007573081651924055</v>
      </c>
      <c r="E604" s="121">
        <v>1.8779469516291882</v>
      </c>
      <c r="F604" s="86" t="s">
        <v>1956</v>
      </c>
      <c r="G604" s="86" t="b">
        <v>0</v>
      </c>
      <c r="H604" s="86" t="b">
        <v>0</v>
      </c>
      <c r="I604" s="86" t="b">
        <v>0</v>
      </c>
      <c r="J604" s="86" t="b">
        <v>0</v>
      </c>
      <c r="K604" s="86" t="b">
        <v>0</v>
      </c>
      <c r="L604" s="86" t="b">
        <v>0</v>
      </c>
    </row>
    <row r="605" spans="1:12" ht="15">
      <c r="A605" s="86" t="s">
        <v>2558</v>
      </c>
      <c r="B605" s="86" t="s">
        <v>2700</v>
      </c>
      <c r="C605" s="86">
        <v>2</v>
      </c>
      <c r="D605" s="121">
        <v>0.007573081651924055</v>
      </c>
      <c r="E605" s="121">
        <v>1.8779469516291882</v>
      </c>
      <c r="F605" s="86" t="s">
        <v>1956</v>
      </c>
      <c r="G605" s="86" t="b">
        <v>0</v>
      </c>
      <c r="H605" s="86" t="b">
        <v>0</v>
      </c>
      <c r="I605" s="86" t="b">
        <v>0</v>
      </c>
      <c r="J605" s="86" t="b">
        <v>0</v>
      </c>
      <c r="K605" s="86" t="b">
        <v>0</v>
      </c>
      <c r="L605" s="86" t="b">
        <v>0</v>
      </c>
    </row>
    <row r="606" spans="1:12" ht="15">
      <c r="A606" s="86" t="s">
        <v>2700</v>
      </c>
      <c r="B606" s="86" t="s">
        <v>2588</v>
      </c>
      <c r="C606" s="86">
        <v>2</v>
      </c>
      <c r="D606" s="121">
        <v>0.007573081651924055</v>
      </c>
      <c r="E606" s="121">
        <v>1.8779469516291882</v>
      </c>
      <c r="F606" s="86" t="s">
        <v>1956</v>
      </c>
      <c r="G606" s="86" t="b">
        <v>0</v>
      </c>
      <c r="H606" s="86" t="b">
        <v>0</v>
      </c>
      <c r="I606" s="86" t="b">
        <v>0</v>
      </c>
      <c r="J606" s="86" t="b">
        <v>0</v>
      </c>
      <c r="K606" s="86" t="b">
        <v>0</v>
      </c>
      <c r="L606" s="86" t="b">
        <v>0</v>
      </c>
    </row>
    <row r="607" spans="1:12" ht="15">
      <c r="A607" s="86" t="s">
        <v>2596</v>
      </c>
      <c r="B607" s="86" t="s">
        <v>2701</v>
      </c>
      <c r="C607" s="86">
        <v>2</v>
      </c>
      <c r="D607" s="121">
        <v>0.007573081651924055</v>
      </c>
      <c r="E607" s="121">
        <v>1.8779469516291882</v>
      </c>
      <c r="F607" s="86" t="s">
        <v>1956</v>
      </c>
      <c r="G607" s="86" t="b">
        <v>0</v>
      </c>
      <c r="H607" s="86" t="b">
        <v>1</v>
      </c>
      <c r="I607" s="86" t="b">
        <v>0</v>
      </c>
      <c r="J607" s="86" t="b">
        <v>0</v>
      </c>
      <c r="K607" s="86" t="b">
        <v>0</v>
      </c>
      <c r="L607" s="86" t="b">
        <v>0</v>
      </c>
    </row>
    <row r="608" spans="1:12" ht="15">
      <c r="A608" s="86" t="s">
        <v>2701</v>
      </c>
      <c r="B608" s="86" t="s">
        <v>2702</v>
      </c>
      <c r="C608" s="86">
        <v>2</v>
      </c>
      <c r="D608" s="121">
        <v>0.007573081651924055</v>
      </c>
      <c r="E608" s="121">
        <v>1.8779469516291882</v>
      </c>
      <c r="F608" s="86" t="s">
        <v>1956</v>
      </c>
      <c r="G608" s="86" t="b">
        <v>0</v>
      </c>
      <c r="H608" s="86" t="b">
        <v>0</v>
      </c>
      <c r="I608" s="86" t="b">
        <v>0</v>
      </c>
      <c r="J608" s="86" t="b">
        <v>0</v>
      </c>
      <c r="K608" s="86" t="b">
        <v>0</v>
      </c>
      <c r="L608" s="86" t="b">
        <v>0</v>
      </c>
    </row>
    <row r="609" spans="1:12" ht="15">
      <c r="A609" s="86" t="s">
        <v>2702</v>
      </c>
      <c r="B609" s="86" t="s">
        <v>2131</v>
      </c>
      <c r="C609" s="86">
        <v>2</v>
      </c>
      <c r="D609" s="121">
        <v>0.007573081651924055</v>
      </c>
      <c r="E609" s="121">
        <v>1.4800069429571505</v>
      </c>
      <c r="F609" s="86" t="s">
        <v>1956</v>
      </c>
      <c r="G609" s="86" t="b">
        <v>0</v>
      </c>
      <c r="H609" s="86" t="b">
        <v>0</v>
      </c>
      <c r="I609" s="86" t="b">
        <v>0</v>
      </c>
      <c r="J609" s="86" t="b">
        <v>0</v>
      </c>
      <c r="K609" s="86" t="b">
        <v>0</v>
      </c>
      <c r="L609" s="86" t="b">
        <v>0</v>
      </c>
    </row>
    <row r="610" spans="1:12" ht="15">
      <c r="A610" s="86" t="s">
        <v>2131</v>
      </c>
      <c r="B610" s="86" t="s">
        <v>2703</v>
      </c>
      <c r="C610" s="86">
        <v>2</v>
      </c>
      <c r="D610" s="121">
        <v>0.007573081651924055</v>
      </c>
      <c r="E610" s="121">
        <v>1.4800069429571505</v>
      </c>
      <c r="F610" s="86" t="s">
        <v>1956</v>
      </c>
      <c r="G610" s="86" t="b">
        <v>0</v>
      </c>
      <c r="H610" s="86" t="b">
        <v>0</v>
      </c>
      <c r="I610" s="86" t="b">
        <v>0</v>
      </c>
      <c r="J610" s="86" t="b">
        <v>0</v>
      </c>
      <c r="K610" s="86" t="b">
        <v>1</v>
      </c>
      <c r="L610" s="86" t="b">
        <v>0</v>
      </c>
    </row>
    <row r="611" spans="1:12" ht="15">
      <c r="A611" s="86" t="s">
        <v>2703</v>
      </c>
      <c r="B611" s="86" t="s">
        <v>2704</v>
      </c>
      <c r="C611" s="86">
        <v>2</v>
      </c>
      <c r="D611" s="121">
        <v>0.007573081651924055</v>
      </c>
      <c r="E611" s="121">
        <v>1.8779469516291882</v>
      </c>
      <c r="F611" s="86" t="s">
        <v>1956</v>
      </c>
      <c r="G611" s="86" t="b">
        <v>0</v>
      </c>
      <c r="H611" s="86" t="b">
        <v>1</v>
      </c>
      <c r="I611" s="86" t="b">
        <v>0</v>
      </c>
      <c r="J611" s="86" t="b">
        <v>0</v>
      </c>
      <c r="K611" s="86" t="b">
        <v>0</v>
      </c>
      <c r="L611" s="86" t="b">
        <v>0</v>
      </c>
    </row>
    <row r="612" spans="1:12" ht="15">
      <c r="A612" s="86" t="s">
        <v>2704</v>
      </c>
      <c r="B612" s="86" t="s">
        <v>2705</v>
      </c>
      <c r="C612" s="86">
        <v>2</v>
      </c>
      <c r="D612" s="121">
        <v>0.007573081651924055</v>
      </c>
      <c r="E612" s="121">
        <v>1.8779469516291882</v>
      </c>
      <c r="F612" s="86" t="s">
        <v>1956</v>
      </c>
      <c r="G612" s="86" t="b">
        <v>0</v>
      </c>
      <c r="H612" s="86" t="b">
        <v>0</v>
      </c>
      <c r="I612" s="86" t="b">
        <v>0</v>
      </c>
      <c r="J612" s="86" t="b">
        <v>0</v>
      </c>
      <c r="K612" s="86" t="b">
        <v>0</v>
      </c>
      <c r="L612" s="86" t="b">
        <v>0</v>
      </c>
    </row>
    <row r="613" spans="1:12" ht="15">
      <c r="A613" s="86" t="s">
        <v>2705</v>
      </c>
      <c r="B613" s="86" t="s">
        <v>2706</v>
      </c>
      <c r="C613" s="86">
        <v>2</v>
      </c>
      <c r="D613" s="121">
        <v>0.007573081651924055</v>
      </c>
      <c r="E613" s="121">
        <v>1.8779469516291882</v>
      </c>
      <c r="F613" s="86" t="s">
        <v>1956</v>
      </c>
      <c r="G613" s="86" t="b">
        <v>0</v>
      </c>
      <c r="H613" s="86" t="b">
        <v>0</v>
      </c>
      <c r="I613" s="86" t="b">
        <v>0</v>
      </c>
      <c r="J613" s="86" t="b">
        <v>0</v>
      </c>
      <c r="K613" s="86" t="b">
        <v>0</v>
      </c>
      <c r="L613" s="86" t="b">
        <v>0</v>
      </c>
    </row>
    <row r="614" spans="1:12" ht="15">
      <c r="A614" s="86" t="s">
        <v>2706</v>
      </c>
      <c r="B614" s="86" t="s">
        <v>2116</v>
      </c>
      <c r="C614" s="86">
        <v>2</v>
      </c>
      <c r="D614" s="121">
        <v>0.007573081651924055</v>
      </c>
      <c r="E614" s="121">
        <v>1.8779469516291882</v>
      </c>
      <c r="F614" s="86" t="s">
        <v>1956</v>
      </c>
      <c r="G614" s="86" t="b">
        <v>0</v>
      </c>
      <c r="H614" s="86" t="b">
        <v>0</v>
      </c>
      <c r="I614" s="86" t="b">
        <v>0</v>
      </c>
      <c r="J614" s="86" t="b">
        <v>0</v>
      </c>
      <c r="K614" s="86" t="b">
        <v>0</v>
      </c>
      <c r="L614" s="86" t="b">
        <v>0</v>
      </c>
    </row>
    <row r="615" spans="1:12" ht="15">
      <c r="A615" s="86" t="s">
        <v>2116</v>
      </c>
      <c r="B615" s="86" t="s">
        <v>2707</v>
      </c>
      <c r="C615" s="86">
        <v>2</v>
      </c>
      <c r="D615" s="121">
        <v>0.007573081651924055</v>
      </c>
      <c r="E615" s="121">
        <v>1.8779469516291882</v>
      </c>
      <c r="F615" s="86" t="s">
        <v>1956</v>
      </c>
      <c r="G615" s="86" t="b">
        <v>0</v>
      </c>
      <c r="H615" s="86" t="b">
        <v>0</v>
      </c>
      <c r="I615" s="86" t="b">
        <v>0</v>
      </c>
      <c r="J615" s="86" t="b">
        <v>0</v>
      </c>
      <c r="K615" s="86" t="b">
        <v>0</v>
      </c>
      <c r="L615" s="86" t="b">
        <v>0</v>
      </c>
    </row>
    <row r="616" spans="1:12" ht="15">
      <c r="A616" s="86" t="s">
        <v>2707</v>
      </c>
      <c r="B616" s="86" t="s">
        <v>2100</v>
      </c>
      <c r="C616" s="86">
        <v>2</v>
      </c>
      <c r="D616" s="121">
        <v>0.007573081651924055</v>
      </c>
      <c r="E616" s="121">
        <v>1.8779469516291882</v>
      </c>
      <c r="F616" s="86" t="s">
        <v>1956</v>
      </c>
      <c r="G616" s="86" t="b">
        <v>0</v>
      </c>
      <c r="H616" s="86" t="b">
        <v>0</v>
      </c>
      <c r="I616" s="86" t="b">
        <v>0</v>
      </c>
      <c r="J616" s="86" t="b">
        <v>0</v>
      </c>
      <c r="K616" s="86" t="b">
        <v>0</v>
      </c>
      <c r="L616" s="86" t="b">
        <v>0</v>
      </c>
    </row>
    <row r="617" spans="1:12" ht="15">
      <c r="A617" s="86" t="s">
        <v>2100</v>
      </c>
      <c r="B617" s="86" t="s">
        <v>2133</v>
      </c>
      <c r="C617" s="86">
        <v>2</v>
      </c>
      <c r="D617" s="121">
        <v>0.007573081651924055</v>
      </c>
      <c r="E617" s="121">
        <v>1.576916955965207</v>
      </c>
      <c r="F617" s="86" t="s">
        <v>1956</v>
      </c>
      <c r="G617" s="86" t="b">
        <v>0</v>
      </c>
      <c r="H617" s="86" t="b">
        <v>0</v>
      </c>
      <c r="I617" s="86" t="b">
        <v>0</v>
      </c>
      <c r="J617" s="86" t="b">
        <v>0</v>
      </c>
      <c r="K617" s="86" t="b">
        <v>0</v>
      </c>
      <c r="L617" s="86" t="b">
        <v>0</v>
      </c>
    </row>
    <row r="618" spans="1:12" ht="15">
      <c r="A618" s="86" t="s">
        <v>2133</v>
      </c>
      <c r="B618" s="86" t="s">
        <v>2708</v>
      </c>
      <c r="C618" s="86">
        <v>2</v>
      </c>
      <c r="D618" s="121">
        <v>0.007573081651924055</v>
      </c>
      <c r="E618" s="121">
        <v>1.576916955965207</v>
      </c>
      <c r="F618" s="86" t="s">
        <v>1956</v>
      </c>
      <c r="G618" s="86" t="b">
        <v>0</v>
      </c>
      <c r="H618" s="86" t="b">
        <v>0</v>
      </c>
      <c r="I618" s="86" t="b">
        <v>0</v>
      </c>
      <c r="J618" s="86" t="b">
        <v>0</v>
      </c>
      <c r="K618" s="86" t="b">
        <v>0</v>
      </c>
      <c r="L618" s="86" t="b">
        <v>0</v>
      </c>
    </row>
    <row r="619" spans="1:12" ht="15">
      <c r="A619" s="86" t="s">
        <v>2708</v>
      </c>
      <c r="B619" s="86" t="s">
        <v>2133</v>
      </c>
      <c r="C619" s="86">
        <v>2</v>
      </c>
      <c r="D619" s="121">
        <v>0.007573081651924055</v>
      </c>
      <c r="E619" s="121">
        <v>1.576916955965207</v>
      </c>
      <c r="F619" s="86" t="s">
        <v>1956</v>
      </c>
      <c r="G619" s="86" t="b">
        <v>0</v>
      </c>
      <c r="H619" s="86" t="b">
        <v>0</v>
      </c>
      <c r="I619" s="86" t="b">
        <v>0</v>
      </c>
      <c r="J619" s="86" t="b">
        <v>0</v>
      </c>
      <c r="K619" s="86" t="b">
        <v>0</v>
      </c>
      <c r="L619" s="86" t="b">
        <v>0</v>
      </c>
    </row>
    <row r="620" spans="1:12" ht="15">
      <c r="A620" s="86" t="s">
        <v>2133</v>
      </c>
      <c r="B620" s="86" t="s">
        <v>2709</v>
      </c>
      <c r="C620" s="86">
        <v>2</v>
      </c>
      <c r="D620" s="121">
        <v>0.007573081651924055</v>
      </c>
      <c r="E620" s="121">
        <v>1.576916955965207</v>
      </c>
      <c r="F620" s="86" t="s">
        <v>1956</v>
      </c>
      <c r="G620" s="86" t="b">
        <v>0</v>
      </c>
      <c r="H620" s="86" t="b">
        <v>0</v>
      </c>
      <c r="I620" s="86" t="b">
        <v>0</v>
      </c>
      <c r="J620" s="86" t="b">
        <v>0</v>
      </c>
      <c r="K620" s="86" t="b">
        <v>0</v>
      </c>
      <c r="L620" s="86" t="b">
        <v>0</v>
      </c>
    </row>
    <row r="621" spans="1:12" ht="15">
      <c r="A621" s="86" t="s">
        <v>2709</v>
      </c>
      <c r="B621" s="86" t="s">
        <v>2049</v>
      </c>
      <c r="C621" s="86">
        <v>2</v>
      </c>
      <c r="D621" s="121">
        <v>0.007573081651924055</v>
      </c>
      <c r="E621" s="121">
        <v>1.4800069429571505</v>
      </c>
      <c r="F621" s="86" t="s">
        <v>1956</v>
      </c>
      <c r="G621" s="86" t="b">
        <v>0</v>
      </c>
      <c r="H621" s="86" t="b">
        <v>0</v>
      </c>
      <c r="I621" s="86" t="b">
        <v>0</v>
      </c>
      <c r="J621" s="86" t="b">
        <v>0</v>
      </c>
      <c r="K621" s="86" t="b">
        <v>0</v>
      </c>
      <c r="L621" s="86" t="b">
        <v>0</v>
      </c>
    </row>
    <row r="622" spans="1:12" ht="15">
      <c r="A622" s="86" t="s">
        <v>2130</v>
      </c>
      <c r="B622" s="86" t="s">
        <v>2597</v>
      </c>
      <c r="C622" s="86">
        <v>2</v>
      </c>
      <c r="D622" s="121">
        <v>0.007573081651924055</v>
      </c>
      <c r="E622" s="121">
        <v>1.3338789072789126</v>
      </c>
      <c r="F622" s="86" t="s">
        <v>1956</v>
      </c>
      <c r="G622" s="86" t="b">
        <v>0</v>
      </c>
      <c r="H622" s="86" t="b">
        <v>0</v>
      </c>
      <c r="I622" s="86" t="b">
        <v>0</v>
      </c>
      <c r="J622" s="86" t="b">
        <v>0</v>
      </c>
      <c r="K622" s="86" t="b">
        <v>0</v>
      </c>
      <c r="L622" s="86" t="b">
        <v>0</v>
      </c>
    </row>
    <row r="623" spans="1:12" ht="15">
      <c r="A623" s="86" t="s">
        <v>2597</v>
      </c>
      <c r="B623" s="86" t="s">
        <v>2598</v>
      </c>
      <c r="C623" s="86">
        <v>2</v>
      </c>
      <c r="D623" s="121">
        <v>0.007573081651924055</v>
      </c>
      <c r="E623" s="121">
        <v>1.8779469516291882</v>
      </c>
      <c r="F623" s="86" t="s">
        <v>1956</v>
      </c>
      <c r="G623" s="86" t="b">
        <v>0</v>
      </c>
      <c r="H623" s="86" t="b">
        <v>0</v>
      </c>
      <c r="I623" s="86" t="b">
        <v>0</v>
      </c>
      <c r="J623" s="86" t="b">
        <v>0</v>
      </c>
      <c r="K623" s="86" t="b">
        <v>0</v>
      </c>
      <c r="L623" s="86" t="b">
        <v>0</v>
      </c>
    </row>
    <row r="624" spans="1:12" ht="15">
      <c r="A624" s="86" t="s">
        <v>2598</v>
      </c>
      <c r="B624" s="86" t="s">
        <v>2099</v>
      </c>
      <c r="C624" s="86">
        <v>2</v>
      </c>
      <c r="D624" s="121">
        <v>0.007573081651924055</v>
      </c>
      <c r="E624" s="121">
        <v>1.8779469516291882</v>
      </c>
      <c r="F624" s="86" t="s">
        <v>1956</v>
      </c>
      <c r="G624" s="86" t="b">
        <v>0</v>
      </c>
      <c r="H624" s="86" t="b">
        <v>0</v>
      </c>
      <c r="I624" s="86" t="b">
        <v>0</v>
      </c>
      <c r="J624" s="86" t="b">
        <v>0</v>
      </c>
      <c r="K624" s="86" t="b">
        <v>0</v>
      </c>
      <c r="L624" s="86" t="b">
        <v>0</v>
      </c>
    </row>
    <row r="625" spans="1:12" ht="15">
      <c r="A625" s="86" t="s">
        <v>2099</v>
      </c>
      <c r="B625" s="86" t="s">
        <v>2710</v>
      </c>
      <c r="C625" s="86">
        <v>2</v>
      </c>
      <c r="D625" s="121">
        <v>0.007573081651924055</v>
      </c>
      <c r="E625" s="121">
        <v>1.8779469516291882</v>
      </c>
      <c r="F625" s="86" t="s">
        <v>1956</v>
      </c>
      <c r="G625" s="86" t="b">
        <v>0</v>
      </c>
      <c r="H625" s="86" t="b">
        <v>0</v>
      </c>
      <c r="I625" s="86" t="b">
        <v>0</v>
      </c>
      <c r="J625" s="86" t="b">
        <v>0</v>
      </c>
      <c r="K625" s="86" t="b">
        <v>0</v>
      </c>
      <c r="L625" s="86" t="b">
        <v>0</v>
      </c>
    </row>
    <row r="626" spans="1:12" ht="15">
      <c r="A626" s="86" t="s">
        <v>2710</v>
      </c>
      <c r="B626" s="86" t="s">
        <v>2599</v>
      </c>
      <c r="C626" s="86">
        <v>2</v>
      </c>
      <c r="D626" s="121">
        <v>0.007573081651924055</v>
      </c>
      <c r="E626" s="121">
        <v>1.8779469516291882</v>
      </c>
      <c r="F626" s="86" t="s">
        <v>1956</v>
      </c>
      <c r="G626" s="86" t="b">
        <v>0</v>
      </c>
      <c r="H626" s="86" t="b">
        <v>0</v>
      </c>
      <c r="I626" s="86" t="b">
        <v>0</v>
      </c>
      <c r="J626" s="86" t="b">
        <v>0</v>
      </c>
      <c r="K626" s="86" t="b">
        <v>0</v>
      </c>
      <c r="L626" s="86" t="b">
        <v>0</v>
      </c>
    </row>
    <row r="627" spans="1:12" ht="15">
      <c r="A627" s="86" t="s">
        <v>2599</v>
      </c>
      <c r="B627" s="86" t="s">
        <v>2711</v>
      </c>
      <c r="C627" s="86">
        <v>2</v>
      </c>
      <c r="D627" s="121">
        <v>0.007573081651924055</v>
      </c>
      <c r="E627" s="121">
        <v>1.8779469516291882</v>
      </c>
      <c r="F627" s="86" t="s">
        <v>1956</v>
      </c>
      <c r="G627" s="86" t="b">
        <v>0</v>
      </c>
      <c r="H627" s="86" t="b">
        <v>0</v>
      </c>
      <c r="I627" s="86" t="b">
        <v>0</v>
      </c>
      <c r="J627" s="86" t="b">
        <v>0</v>
      </c>
      <c r="K627" s="86" t="b">
        <v>0</v>
      </c>
      <c r="L627" s="86" t="b">
        <v>0</v>
      </c>
    </row>
    <row r="628" spans="1:12" ht="15">
      <c r="A628" s="86" t="s">
        <v>2711</v>
      </c>
      <c r="B628" s="86" t="s">
        <v>2123</v>
      </c>
      <c r="C628" s="86">
        <v>2</v>
      </c>
      <c r="D628" s="121">
        <v>0.007573081651924055</v>
      </c>
      <c r="E628" s="121">
        <v>1.8779469516291882</v>
      </c>
      <c r="F628" s="86" t="s">
        <v>1956</v>
      </c>
      <c r="G628" s="86" t="b">
        <v>0</v>
      </c>
      <c r="H628" s="86" t="b">
        <v>0</v>
      </c>
      <c r="I628" s="86" t="b">
        <v>0</v>
      </c>
      <c r="J628" s="86" t="b">
        <v>0</v>
      </c>
      <c r="K628" s="86" t="b">
        <v>0</v>
      </c>
      <c r="L628" s="86" t="b">
        <v>0</v>
      </c>
    </row>
    <row r="629" spans="1:12" ht="15">
      <c r="A629" s="86" t="s">
        <v>2123</v>
      </c>
      <c r="B629" s="86" t="s">
        <v>2132</v>
      </c>
      <c r="C629" s="86">
        <v>2</v>
      </c>
      <c r="D629" s="121">
        <v>0.007573081651924055</v>
      </c>
      <c r="E629" s="121">
        <v>1.576916955965207</v>
      </c>
      <c r="F629" s="86" t="s">
        <v>1956</v>
      </c>
      <c r="G629" s="86" t="b">
        <v>0</v>
      </c>
      <c r="H629" s="86" t="b">
        <v>0</v>
      </c>
      <c r="I629" s="86" t="b">
        <v>0</v>
      </c>
      <c r="J629" s="86" t="b">
        <v>0</v>
      </c>
      <c r="K629" s="86" t="b">
        <v>0</v>
      </c>
      <c r="L629" s="86" t="b">
        <v>0</v>
      </c>
    </row>
    <row r="630" spans="1:12" ht="15">
      <c r="A630" s="86" t="s">
        <v>2137</v>
      </c>
      <c r="B630" s="86" t="s">
        <v>2096</v>
      </c>
      <c r="C630" s="86">
        <v>5</v>
      </c>
      <c r="D630" s="121">
        <v>0</v>
      </c>
      <c r="E630" s="121">
        <v>1.214843848047698</v>
      </c>
      <c r="F630" s="86" t="s">
        <v>1957</v>
      </c>
      <c r="G630" s="86" t="b">
        <v>0</v>
      </c>
      <c r="H630" s="86" t="b">
        <v>0</v>
      </c>
      <c r="I630" s="86" t="b">
        <v>0</v>
      </c>
      <c r="J630" s="86" t="b">
        <v>0</v>
      </c>
      <c r="K630" s="86" t="b">
        <v>0</v>
      </c>
      <c r="L630" s="86" t="b">
        <v>0</v>
      </c>
    </row>
    <row r="631" spans="1:12" ht="15">
      <c r="A631" s="86" t="s">
        <v>2096</v>
      </c>
      <c r="B631" s="86" t="s">
        <v>2070</v>
      </c>
      <c r="C631" s="86">
        <v>5</v>
      </c>
      <c r="D631" s="121">
        <v>0</v>
      </c>
      <c r="E631" s="121">
        <v>1.214843848047698</v>
      </c>
      <c r="F631" s="86" t="s">
        <v>1957</v>
      </c>
      <c r="G631" s="86" t="b">
        <v>0</v>
      </c>
      <c r="H631" s="86" t="b">
        <v>0</v>
      </c>
      <c r="I631" s="86" t="b">
        <v>0</v>
      </c>
      <c r="J631" s="86" t="b">
        <v>0</v>
      </c>
      <c r="K631" s="86" t="b">
        <v>0</v>
      </c>
      <c r="L631" s="86" t="b">
        <v>0</v>
      </c>
    </row>
    <row r="632" spans="1:12" ht="15">
      <c r="A632" s="86" t="s">
        <v>2138</v>
      </c>
      <c r="B632" s="86" t="s">
        <v>2139</v>
      </c>
      <c r="C632" s="86">
        <v>4</v>
      </c>
      <c r="D632" s="121">
        <v>0.004455632781979605</v>
      </c>
      <c r="E632" s="121">
        <v>1.3117538610557542</v>
      </c>
      <c r="F632" s="86" t="s">
        <v>1957</v>
      </c>
      <c r="G632" s="86" t="b">
        <v>0</v>
      </c>
      <c r="H632" s="86" t="b">
        <v>0</v>
      </c>
      <c r="I632" s="86" t="b">
        <v>0</v>
      </c>
      <c r="J632" s="86" t="b">
        <v>0</v>
      </c>
      <c r="K632" s="86" t="b">
        <v>0</v>
      </c>
      <c r="L632" s="86" t="b">
        <v>0</v>
      </c>
    </row>
    <row r="633" spans="1:12" ht="15">
      <c r="A633" s="86" t="s">
        <v>2139</v>
      </c>
      <c r="B633" s="86" t="s">
        <v>2140</v>
      </c>
      <c r="C633" s="86">
        <v>4</v>
      </c>
      <c r="D633" s="121">
        <v>0.004455632781979605</v>
      </c>
      <c r="E633" s="121">
        <v>1.3117538610557542</v>
      </c>
      <c r="F633" s="86" t="s">
        <v>1957</v>
      </c>
      <c r="G633" s="86" t="b">
        <v>0</v>
      </c>
      <c r="H633" s="86" t="b">
        <v>0</v>
      </c>
      <c r="I633" s="86" t="b">
        <v>0</v>
      </c>
      <c r="J633" s="86" t="b">
        <v>0</v>
      </c>
      <c r="K633" s="86" t="b">
        <v>0</v>
      </c>
      <c r="L633" s="86" t="b">
        <v>0</v>
      </c>
    </row>
    <row r="634" spans="1:12" ht="15">
      <c r="A634" s="86" t="s">
        <v>2140</v>
      </c>
      <c r="B634" s="86" t="s">
        <v>2049</v>
      </c>
      <c r="C634" s="86">
        <v>4</v>
      </c>
      <c r="D634" s="121">
        <v>0.004455632781979605</v>
      </c>
      <c r="E634" s="121">
        <v>1.2148438480476977</v>
      </c>
      <c r="F634" s="86" t="s">
        <v>1957</v>
      </c>
      <c r="G634" s="86" t="b">
        <v>0</v>
      </c>
      <c r="H634" s="86" t="b">
        <v>0</v>
      </c>
      <c r="I634" s="86" t="b">
        <v>0</v>
      </c>
      <c r="J634" s="86" t="b">
        <v>0</v>
      </c>
      <c r="K634" s="86" t="b">
        <v>0</v>
      </c>
      <c r="L634" s="86" t="b">
        <v>0</v>
      </c>
    </row>
    <row r="635" spans="1:12" ht="15">
      <c r="A635" s="86" t="s">
        <v>2049</v>
      </c>
      <c r="B635" s="86" t="s">
        <v>2064</v>
      </c>
      <c r="C635" s="86">
        <v>4</v>
      </c>
      <c r="D635" s="121">
        <v>0.004455632781979605</v>
      </c>
      <c r="E635" s="121">
        <v>1.0387525889920166</v>
      </c>
      <c r="F635" s="86" t="s">
        <v>1957</v>
      </c>
      <c r="G635" s="86" t="b">
        <v>0</v>
      </c>
      <c r="H635" s="86" t="b">
        <v>0</v>
      </c>
      <c r="I635" s="86" t="b">
        <v>0</v>
      </c>
      <c r="J635" s="86" t="b">
        <v>0</v>
      </c>
      <c r="K635" s="86" t="b">
        <v>0</v>
      </c>
      <c r="L635" s="86" t="b">
        <v>0</v>
      </c>
    </row>
    <row r="636" spans="1:12" ht="15">
      <c r="A636" s="86" t="s">
        <v>2064</v>
      </c>
      <c r="B636" s="86" t="s">
        <v>2137</v>
      </c>
      <c r="C636" s="86">
        <v>3</v>
      </c>
      <c r="D636" s="121">
        <v>0.007649956883322634</v>
      </c>
      <c r="E636" s="121">
        <v>0.9138138523837167</v>
      </c>
      <c r="F636" s="86" t="s">
        <v>1957</v>
      </c>
      <c r="G636" s="86" t="b">
        <v>0</v>
      </c>
      <c r="H636" s="86" t="b">
        <v>0</v>
      </c>
      <c r="I636" s="86" t="b">
        <v>0</v>
      </c>
      <c r="J636" s="86" t="b">
        <v>0</v>
      </c>
      <c r="K636" s="86" t="b">
        <v>0</v>
      </c>
      <c r="L636" s="86" t="b">
        <v>0</v>
      </c>
    </row>
    <row r="637" spans="1:12" ht="15">
      <c r="A637" s="86" t="s">
        <v>2070</v>
      </c>
      <c r="B637" s="86" t="s">
        <v>326</v>
      </c>
      <c r="C637" s="86">
        <v>3</v>
      </c>
      <c r="D637" s="121">
        <v>0.007649956883322634</v>
      </c>
      <c r="E637" s="121">
        <v>1.2148438480476977</v>
      </c>
      <c r="F637" s="86" t="s">
        <v>1957</v>
      </c>
      <c r="G637" s="86" t="b">
        <v>0</v>
      </c>
      <c r="H637" s="86" t="b">
        <v>0</v>
      </c>
      <c r="I637" s="86" t="b">
        <v>0</v>
      </c>
      <c r="J637" s="86" t="b">
        <v>0</v>
      </c>
      <c r="K637" s="86" t="b">
        <v>0</v>
      </c>
      <c r="L637" s="86" t="b">
        <v>0</v>
      </c>
    </row>
    <row r="638" spans="1:12" ht="15">
      <c r="A638" s="86" t="s">
        <v>326</v>
      </c>
      <c r="B638" s="86" t="s">
        <v>2660</v>
      </c>
      <c r="C638" s="86">
        <v>3</v>
      </c>
      <c r="D638" s="121">
        <v>0.007649956883322634</v>
      </c>
      <c r="E638" s="121">
        <v>1.4366925976640543</v>
      </c>
      <c r="F638" s="86" t="s">
        <v>1957</v>
      </c>
      <c r="G638" s="86" t="b">
        <v>0</v>
      </c>
      <c r="H638" s="86" t="b">
        <v>0</v>
      </c>
      <c r="I638" s="86" t="b">
        <v>0</v>
      </c>
      <c r="J638" s="86" t="b">
        <v>0</v>
      </c>
      <c r="K638" s="86" t="b">
        <v>0</v>
      </c>
      <c r="L638" s="86" t="b">
        <v>0</v>
      </c>
    </row>
    <row r="639" spans="1:12" ht="15">
      <c r="A639" s="86" t="s">
        <v>2761</v>
      </c>
      <c r="B639" s="86" t="s">
        <v>2141</v>
      </c>
      <c r="C639" s="86">
        <v>2</v>
      </c>
      <c r="D639" s="121">
        <v>0.01606827596174756</v>
      </c>
      <c r="E639" s="121">
        <v>1.4366925976640543</v>
      </c>
      <c r="F639" s="86" t="s">
        <v>1957</v>
      </c>
      <c r="G639" s="86" t="b">
        <v>0</v>
      </c>
      <c r="H639" s="86" t="b">
        <v>0</v>
      </c>
      <c r="I639" s="86" t="b">
        <v>0</v>
      </c>
      <c r="J639" s="86" t="b">
        <v>0</v>
      </c>
      <c r="K639" s="86" t="b">
        <v>0</v>
      </c>
      <c r="L639" s="86" t="b">
        <v>0</v>
      </c>
    </row>
    <row r="640" spans="1:12" ht="15">
      <c r="A640" s="86" t="s">
        <v>2141</v>
      </c>
      <c r="B640" s="86" t="s">
        <v>2762</v>
      </c>
      <c r="C640" s="86">
        <v>2</v>
      </c>
      <c r="D640" s="121">
        <v>0.01606827596174756</v>
      </c>
      <c r="E640" s="121">
        <v>1.4366925976640543</v>
      </c>
      <c r="F640" s="86" t="s">
        <v>1957</v>
      </c>
      <c r="G640" s="86" t="b">
        <v>0</v>
      </c>
      <c r="H640" s="86" t="b">
        <v>0</v>
      </c>
      <c r="I640" s="86" t="b">
        <v>0</v>
      </c>
      <c r="J640" s="86" t="b">
        <v>0</v>
      </c>
      <c r="K640" s="86" t="b">
        <v>0</v>
      </c>
      <c r="L640" s="86" t="b">
        <v>0</v>
      </c>
    </row>
    <row r="641" spans="1:12" ht="15">
      <c r="A641" s="86" t="s">
        <v>2762</v>
      </c>
      <c r="B641" s="86" t="s">
        <v>2570</v>
      </c>
      <c r="C641" s="86">
        <v>2</v>
      </c>
      <c r="D641" s="121">
        <v>0.01606827596174756</v>
      </c>
      <c r="E641" s="121">
        <v>1.6127838567197355</v>
      </c>
      <c r="F641" s="86" t="s">
        <v>1957</v>
      </c>
      <c r="G641" s="86" t="b">
        <v>0</v>
      </c>
      <c r="H641" s="86" t="b">
        <v>0</v>
      </c>
      <c r="I641" s="86" t="b">
        <v>0</v>
      </c>
      <c r="J641" s="86" t="b">
        <v>0</v>
      </c>
      <c r="K641" s="86" t="b">
        <v>0</v>
      </c>
      <c r="L641" s="86" t="b">
        <v>0</v>
      </c>
    </row>
    <row r="642" spans="1:12" ht="15">
      <c r="A642" s="86" t="s">
        <v>2049</v>
      </c>
      <c r="B642" s="86" t="s">
        <v>2070</v>
      </c>
      <c r="C642" s="86">
        <v>4</v>
      </c>
      <c r="D642" s="121">
        <v>0.009691001300805642</v>
      </c>
      <c r="E642" s="121">
        <v>0.8450980400142569</v>
      </c>
      <c r="F642" s="86" t="s">
        <v>1958</v>
      </c>
      <c r="G642" s="86" t="b">
        <v>0</v>
      </c>
      <c r="H642" s="86" t="b">
        <v>0</v>
      </c>
      <c r="I642" s="86" t="b">
        <v>0</v>
      </c>
      <c r="J642" s="86" t="b">
        <v>0</v>
      </c>
      <c r="K642" s="86" t="b">
        <v>0</v>
      </c>
      <c r="L642" s="86" t="b">
        <v>0</v>
      </c>
    </row>
    <row r="643" spans="1:12" ht="15">
      <c r="A643" s="86" t="s">
        <v>2070</v>
      </c>
      <c r="B643" s="86" t="s">
        <v>2071</v>
      </c>
      <c r="C643" s="86">
        <v>4</v>
      </c>
      <c r="D643" s="121">
        <v>0.009691001300805642</v>
      </c>
      <c r="E643" s="121">
        <v>0.9420080530223133</v>
      </c>
      <c r="F643" s="86" t="s">
        <v>1958</v>
      </c>
      <c r="G643" s="86" t="b">
        <v>0</v>
      </c>
      <c r="H643" s="86" t="b">
        <v>0</v>
      </c>
      <c r="I643" s="86" t="b">
        <v>0</v>
      </c>
      <c r="J643" s="86" t="b">
        <v>0</v>
      </c>
      <c r="K643" s="86" t="b">
        <v>0</v>
      </c>
      <c r="L643" s="86" t="b">
        <v>0</v>
      </c>
    </row>
    <row r="644" spans="1:12" ht="15">
      <c r="A644" s="86" t="s">
        <v>2071</v>
      </c>
      <c r="B644" s="86" t="s">
        <v>2143</v>
      </c>
      <c r="C644" s="86">
        <v>4</v>
      </c>
      <c r="D644" s="121">
        <v>0.009691001300805642</v>
      </c>
      <c r="E644" s="121">
        <v>0.9420080530223133</v>
      </c>
      <c r="F644" s="86" t="s">
        <v>1958</v>
      </c>
      <c r="G644" s="86" t="b">
        <v>0</v>
      </c>
      <c r="H644" s="86" t="b">
        <v>0</v>
      </c>
      <c r="I644" s="86" t="b">
        <v>0</v>
      </c>
      <c r="J644" s="86" t="b">
        <v>0</v>
      </c>
      <c r="K644" s="86" t="b">
        <v>0</v>
      </c>
      <c r="L644" s="86" t="b">
        <v>0</v>
      </c>
    </row>
    <row r="645" spans="1:12" ht="15">
      <c r="A645" s="86" t="s">
        <v>2143</v>
      </c>
      <c r="B645" s="86" t="s">
        <v>2144</v>
      </c>
      <c r="C645" s="86">
        <v>4</v>
      </c>
      <c r="D645" s="121">
        <v>0.009691001300805642</v>
      </c>
      <c r="E645" s="121">
        <v>0.9420080530223133</v>
      </c>
      <c r="F645" s="86" t="s">
        <v>1958</v>
      </c>
      <c r="G645" s="86" t="b">
        <v>0</v>
      </c>
      <c r="H645" s="86" t="b">
        <v>0</v>
      </c>
      <c r="I645" s="86" t="b">
        <v>0</v>
      </c>
      <c r="J645" s="86" t="b">
        <v>0</v>
      </c>
      <c r="K645" s="86" t="b">
        <v>0</v>
      </c>
      <c r="L645" s="86" t="b">
        <v>0</v>
      </c>
    </row>
    <row r="646" spans="1:12" ht="15">
      <c r="A646" s="86" t="s">
        <v>2144</v>
      </c>
      <c r="B646" s="86" t="s">
        <v>2145</v>
      </c>
      <c r="C646" s="86">
        <v>4</v>
      </c>
      <c r="D646" s="121">
        <v>0.009691001300805642</v>
      </c>
      <c r="E646" s="121">
        <v>0.9420080530223133</v>
      </c>
      <c r="F646" s="86" t="s">
        <v>1958</v>
      </c>
      <c r="G646" s="86" t="b">
        <v>0</v>
      </c>
      <c r="H646" s="86" t="b">
        <v>0</v>
      </c>
      <c r="I646" s="86" t="b">
        <v>0</v>
      </c>
      <c r="J646" s="86" t="b">
        <v>0</v>
      </c>
      <c r="K646" s="86" t="b">
        <v>0</v>
      </c>
      <c r="L646" s="86" t="b">
        <v>0</v>
      </c>
    </row>
    <row r="647" spans="1:12" ht="15">
      <c r="A647" s="86" t="s">
        <v>2145</v>
      </c>
      <c r="B647" s="86" t="s">
        <v>2146</v>
      </c>
      <c r="C647" s="86">
        <v>4</v>
      </c>
      <c r="D647" s="121">
        <v>0.009691001300805642</v>
      </c>
      <c r="E647" s="121">
        <v>0.9420080530223133</v>
      </c>
      <c r="F647" s="86" t="s">
        <v>1958</v>
      </c>
      <c r="G647" s="86" t="b">
        <v>0</v>
      </c>
      <c r="H647" s="86" t="b">
        <v>0</v>
      </c>
      <c r="I647" s="86" t="b">
        <v>0</v>
      </c>
      <c r="J647" s="86" t="b">
        <v>0</v>
      </c>
      <c r="K647" s="86" t="b">
        <v>0</v>
      </c>
      <c r="L647" s="86" t="b">
        <v>0</v>
      </c>
    </row>
    <row r="648" spans="1:12" ht="15">
      <c r="A648" s="86" t="s">
        <v>2146</v>
      </c>
      <c r="B648" s="86" t="s">
        <v>333</v>
      </c>
      <c r="C648" s="86">
        <v>4</v>
      </c>
      <c r="D648" s="121">
        <v>0.009691001300805642</v>
      </c>
      <c r="E648" s="121">
        <v>0.9420080530223133</v>
      </c>
      <c r="F648" s="86" t="s">
        <v>1958</v>
      </c>
      <c r="G648" s="86" t="b">
        <v>0</v>
      </c>
      <c r="H648" s="86" t="b">
        <v>0</v>
      </c>
      <c r="I648" s="86" t="b">
        <v>0</v>
      </c>
      <c r="J648" s="86" t="b">
        <v>0</v>
      </c>
      <c r="K648" s="86" t="b">
        <v>0</v>
      </c>
      <c r="L648" s="86" t="b">
        <v>0</v>
      </c>
    </row>
    <row r="649" spans="1:12" ht="15">
      <c r="A649" s="86" t="s">
        <v>2149</v>
      </c>
      <c r="B649" s="86" t="s">
        <v>2150</v>
      </c>
      <c r="C649" s="86">
        <v>4</v>
      </c>
      <c r="D649" s="121">
        <v>0</v>
      </c>
      <c r="E649" s="121">
        <v>1.3617278360175928</v>
      </c>
      <c r="F649" s="86" t="s">
        <v>1959</v>
      </c>
      <c r="G649" s="86" t="b">
        <v>0</v>
      </c>
      <c r="H649" s="86" t="b">
        <v>0</v>
      </c>
      <c r="I649" s="86" t="b">
        <v>0</v>
      </c>
      <c r="J649" s="86" t="b">
        <v>0</v>
      </c>
      <c r="K649" s="86" t="b">
        <v>0</v>
      </c>
      <c r="L649" s="86" t="b">
        <v>0</v>
      </c>
    </row>
    <row r="650" spans="1:12" ht="15">
      <c r="A650" s="86" t="s">
        <v>2150</v>
      </c>
      <c r="B650" s="86" t="s">
        <v>2148</v>
      </c>
      <c r="C650" s="86">
        <v>4</v>
      </c>
      <c r="D650" s="121">
        <v>0</v>
      </c>
      <c r="E650" s="121">
        <v>1.0606978403536116</v>
      </c>
      <c r="F650" s="86" t="s">
        <v>1959</v>
      </c>
      <c r="G650" s="86" t="b">
        <v>0</v>
      </c>
      <c r="H650" s="86" t="b">
        <v>0</v>
      </c>
      <c r="I650" s="86" t="b">
        <v>0</v>
      </c>
      <c r="J650" s="86" t="b">
        <v>0</v>
      </c>
      <c r="K650" s="86" t="b">
        <v>0</v>
      </c>
      <c r="L650" s="86" t="b">
        <v>0</v>
      </c>
    </row>
    <row r="651" spans="1:12" ht="15">
      <c r="A651" s="86" t="s">
        <v>2148</v>
      </c>
      <c r="B651" s="86" t="s">
        <v>2151</v>
      </c>
      <c r="C651" s="86">
        <v>4</v>
      </c>
      <c r="D651" s="121">
        <v>0</v>
      </c>
      <c r="E651" s="121">
        <v>1.0606978403536116</v>
      </c>
      <c r="F651" s="86" t="s">
        <v>1959</v>
      </c>
      <c r="G651" s="86" t="b">
        <v>0</v>
      </c>
      <c r="H651" s="86" t="b">
        <v>0</v>
      </c>
      <c r="I651" s="86" t="b">
        <v>0</v>
      </c>
      <c r="J651" s="86" t="b">
        <v>0</v>
      </c>
      <c r="K651" s="86" t="b">
        <v>0</v>
      </c>
      <c r="L651" s="86" t="b">
        <v>0</v>
      </c>
    </row>
    <row r="652" spans="1:12" ht="15">
      <c r="A652" s="86" t="s">
        <v>2151</v>
      </c>
      <c r="B652" s="86" t="s">
        <v>329</v>
      </c>
      <c r="C652" s="86">
        <v>4</v>
      </c>
      <c r="D652" s="121">
        <v>0</v>
      </c>
      <c r="E652" s="121">
        <v>1.3617278360175928</v>
      </c>
      <c r="F652" s="86" t="s">
        <v>1959</v>
      </c>
      <c r="G652" s="86" t="b">
        <v>0</v>
      </c>
      <c r="H652" s="86" t="b">
        <v>0</v>
      </c>
      <c r="I652" s="86" t="b">
        <v>0</v>
      </c>
      <c r="J652" s="86" t="b">
        <v>0</v>
      </c>
      <c r="K652" s="86" t="b">
        <v>0</v>
      </c>
      <c r="L652" s="86" t="b">
        <v>0</v>
      </c>
    </row>
    <row r="653" spans="1:12" ht="15">
      <c r="A653" s="86" t="s">
        <v>329</v>
      </c>
      <c r="B653" s="86" t="s">
        <v>2152</v>
      </c>
      <c r="C653" s="86">
        <v>4</v>
      </c>
      <c r="D653" s="121">
        <v>0</v>
      </c>
      <c r="E653" s="121">
        <v>1.3617278360175928</v>
      </c>
      <c r="F653" s="86" t="s">
        <v>1959</v>
      </c>
      <c r="G653" s="86" t="b">
        <v>0</v>
      </c>
      <c r="H653" s="86" t="b">
        <v>0</v>
      </c>
      <c r="I653" s="86" t="b">
        <v>0</v>
      </c>
      <c r="J653" s="86" t="b">
        <v>0</v>
      </c>
      <c r="K653" s="86" t="b">
        <v>0</v>
      </c>
      <c r="L653" s="86" t="b">
        <v>0</v>
      </c>
    </row>
    <row r="654" spans="1:12" ht="15">
      <c r="A654" s="86" t="s">
        <v>2152</v>
      </c>
      <c r="B654" s="86" t="s">
        <v>2153</v>
      </c>
      <c r="C654" s="86">
        <v>4</v>
      </c>
      <c r="D654" s="121">
        <v>0</v>
      </c>
      <c r="E654" s="121">
        <v>1.3617278360175928</v>
      </c>
      <c r="F654" s="86" t="s">
        <v>1959</v>
      </c>
      <c r="G654" s="86" t="b">
        <v>0</v>
      </c>
      <c r="H654" s="86" t="b">
        <v>0</v>
      </c>
      <c r="I654" s="86" t="b">
        <v>0</v>
      </c>
      <c r="J654" s="86" t="b">
        <v>0</v>
      </c>
      <c r="K654" s="86" t="b">
        <v>0</v>
      </c>
      <c r="L654" s="86" t="b">
        <v>0</v>
      </c>
    </row>
    <row r="655" spans="1:12" ht="15">
      <c r="A655" s="86" t="s">
        <v>2153</v>
      </c>
      <c r="B655" s="86" t="s">
        <v>2154</v>
      </c>
      <c r="C655" s="86">
        <v>4</v>
      </c>
      <c r="D655" s="121">
        <v>0</v>
      </c>
      <c r="E655" s="121">
        <v>1.3617278360175928</v>
      </c>
      <c r="F655" s="86" t="s">
        <v>1959</v>
      </c>
      <c r="G655" s="86" t="b">
        <v>0</v>
      </c>
      <c r="H655" s="86" t="b">
        <v>0</v>
      </c>
      <c r="I655" s="86" t="b">
        <v>0</v>
      </c>
      <c r="J655" s="86" t="b">
        <v>0</v>
      </c>
      <c r="K655" s="86" t="b">
        <v>0</v>
      </c>
      <c r="L655" s="86" t="b">
        <v>0</v>
      </c>
    </row>
    <row r="656" spans="1:12" ht="15">
      <c r="A656" s="86" t="s">
        <v>2154</v>
      </c>
      <c r="B656" s="86" t="s">
        <v>2155</v>
      </c>
      <c r="C656" s="86">
        <v>4</v>
      </c>
      <c r="D656" s="121">
        <v>0</v>
      </c>
      <c r="E656" s="121">
        <v>1.3617278360175928</v>
      </c>
      <c r="F656" s="86" t="s">
        <v>1959</v>
      </c>
      <c r="G656" s="86" t="b">
        <v>0</v>
      </c>
      <c r="H656" s="86" t="b">
        <v>0</v>
      </c>
      <c r="I656" s="86" t="b">
        <v>0</v>
      </c>
      <c r="J656" s="86" t="b">
        <v>0</v>
      </c>
      <c r="K656" s="86" t="b">
        <v>0</v>
      </c>
      <c r="L656" s="86" t="b">
        <v>0</v>
      </c>
    </row>
    <row r="657" spans="1:12" ht="15">
      <c r="A657" s="86" t="s">
        <v>2155</v>
      </c>
      <c r="B657" s="86" t="s">
        <v>2049</v>
      </c>
      <c r="C657" s="86">
        <v>4</v>
      </c>
      <c r="D657" s="121">
        <v>0</v>
      </c>
      <c r="E657" s="121">
        <v>1.3617278360175928</v>
      </c>
      <c r="F657" s="86" t="s">
        <v>1959</v>
      </c>
      <c r="G657" s="86" t="b">
        <v>0</v>
      </c>
      <c r="H657" s="86" t="b">
        <v>0</v>
      </c>
      <c r="I657" s="86" t="b">
        <v>0</v>
      </c>
      <c r="J657" s="86" t="b">
        <v>0</v>
      </c>
      <c r="K657" s="86" t="b">
        <v>0</v>
      </c>
      <c r="L657" s="86" t="b">
        <v>0</v>
      </c>
    </row>
    <row r="658" spans="1:12" ht="15">
      <c r="A658" s="86" t="s">
        <v>2049</v>
      </c>
      <c r="B658" s="86" t="s">
        <v>2537</v>
      </c>
      <c r="C658" s="86">
        <v>4</v>
      </c>
      <c r="D658" s="121">
        <v>0</v>
      </c>
      <c r="E658" s="121">
        <v>1.3617278360175928</v>
      </c>
      <c r="F658" s="86" t="s">
        <v>1959</v>
      </c>
      <c r="G658" s="86" t="b">
        <v>0</v>
      </c>
      <c r="H658" s="86" t="b">
        <v>0</v>
      </c>
      <c r="I658" s="86" t="b">
        <v>0</v>
      </c>
      <c r="J658" s="86" t="b">
        <v>0</v>
      </c>
      <c r="K658" s="86" t="b">
        <v>0</v>
      </c>
      <c r="L658" s="86" t="b">
        <v>0</v>
      </c>
    </row>
    <row r="659" spans="1:12" ht="15">
      <c r="A659" s="86" t="s">
        <v>2537</v>
      </c>
      <c r="B659" s="86" t="s">
        <v>2571</v>
      </c>
      <c r="C659" s="86">
        <v>4</v>
      </c>
      <c r="D659" s="121">
        <v>0</v>
      </c>
      <c r="E659" s="121">
        <v>1.3617278360175928</v>
      </c>
      <c r="F659" s="86" t="s">
        <v>1959</v>
      </c>
      <c r="G659" s="86" t="b">
        <v>0</v>
      </c>
      <c r="H659" s="86" t="b">
        <v>0</v>
      </c>
      <c r="I659" s="86" t="b">
        <v>0</v>
      </c>
      <c r="J659" s="86" t="b">
        <v>0</v>
      </c>
      <c r="K659" s="86" t="b">
        <v>0</v>
      </c>
      <c r="L659" s="86" t="b">
        <v>0</v>
      </c>
    </row>
    <row r="660" spans="1:12" ht="15">
      <c r="A660" s="86" t="s">
        <v>2571</v>
      </c>
      <c r="B660" s="86" t="s">
        <v>2572</v>
      </c>
      <c r="C660" s="86">
        <v>4</v>
      </c>
      <c r="D660" s="121">
        <v>0</v>
      </c>
      <c r="E660" s="121">
        <v>1.3617278360175928</v>
      </c>
      <c r="F660" s="86" t="s">
        <v>1959</v>
      </c>
      <c r="G660" s="86" t="b">
        <v>0</v>
      </c>
      <c r="H660" s="86" t="b">
        <v>0</v>
      </c>
      <c r="I660" s="86" t="b">
        <v>0</v>
      </c>
      <c r="J660" s="86" t="b">
        <v>0</v>
      </c>
      <c r="K660" s="86" t="b">
        <v>0</v>
      </c>
      <c r="L660" s="86" t="b">
        <v>0</v>
      </c>
    </row>
    <row r="661" spans="1:12" ht="15">
      <c r="A661" s="86" t="s">
        <v>2572</v>
      </c>
      <c r="B661" s="86" t="s">
        <v>2503</v>
      </c>
      <c r="C661" s="86">
        <v>4</v>
      </c>
      <c r="D661" s="121">
        <v>0</v>
      </c>
      <c r="E661" s="121">
        <v>1.3617278360175928</v>
      </c>
      <c r="F661" s="86" t="s">
        <v>1959</v>
      </c>
      <c r="G661" s="86" t="b">
        <v>0</v>
      </c>
      <c r="H661" s="86" t="b">
        <v>0</v>
      </c>
      <c r="I661" s="86" t="b">
        <v>0</v>
      </c>
      <c r="J661" s="86" t="b">
        <v>0</v>
      </c>
      <c r="K661" s="86" t="b">
        <v>0</v>
      </c>
      <c r="L661" s="86" t="b">
        <v>0</v>
      </c>
    </row>
    <row r="662" spans="1:12" ht="15">
      <c r="A662" s="86" t="s">
        <v>2503</v>
      </c>
      <c r="B662" s="86" t="s">
        <v>2573</v>
      </c>
      <c r="C662" s="86">
        <v>4</v>
      </c>
      <c r="D662" s="121">
        <v>0</v>
      </c>
      <c r="E662" s="121">
        <v>1.3617278360175928</v>
      </c>
      <c r="F662" s="86" t="s">
        <v>1959</v>
      </c>
      <c r="G662" s="86" t="b">
        <v>0</v>
      </c>
      <c r="H662" s="86" t="b">
        <v>0</v>
      </c>
      <c r="I662" s="86" t="b">
        <v>0</v>
      </c>
      <c r="J662" s="86" t="b">
        <v>0</v>
      </c>
      <c r="K662" s="86" t="b">
        <v>0</v>
      </c>
      <c r="L662" s="86" t="b">
        <v>0</v>
      </c>
    </row>
    <row r="663" spans="1:12" ht="15">
      <c r="A663" s="86" t="s">
        <v>2573</v>
      </c>
      <c r="B663" s="86" t="s">
        <v>2548</v>
      </c>
      <c r="C663" s="86">
        <v>4</v>
      </c>
      <c r="D663" s="121">
        <v>0</v>
      </c>
      <c r="E663" s="121">
        <v>1.3617278360175928</v>
      </c>
      <c r="F663" s="86" t="s">
        <v>1959</v>
      </c>
      <c r="G663" s="86" t="b">
        <v>0</v>
      </c>
      <c r="H663" s="86" t="b">
        <v>0</v>
      </c>
      <c r="I663" s="86" t="b">
        <v>0</v>
      </c>
      <c r="J663" s="86" t="b">
        <v>0</v>
      </c>
      <c r="K663" s="86" t="b">
        <v>0</v>
      </c>
      <c r="L663" s="86" t="b">
        <v>0</v>
      </c>
    </row>
    <row r="664" spans="1:12" ht="15">
      <c r="A664" s="86" t="s">
        <v>2548</v>
      </c>
      <c r="B664" s="86" t="s">
        <v>497</v>
      </c>
      <c r="C664" s="86">
        <v>4</v>
      </c>
      <c r="D664" s="121">
        <v>0</v>
      </c>
      <c r="E664" s="121">
        <v>1.3617278360175928</v>
      </c>
      <c r="F664" s="86" t="s">
        <v>1959</v>
      </c>
      <c r="G664" s="86" t="b">
        <v>0</v>
      </c>
      <c r="H664" s="86" t="b">
        <v>0</v>
      </c>
      <c r="I664" s="86" t="b">
        <v>0</v>
      </c>
      <c r="J664" s="86" t="b">
        <v>0</v>
      </c>
      <c r="K664" s="86" t="b">
        <v>0</v>
      </c>
      <c r="L664" s="86" t="b">
        <v>0</v>
      </c>
    </row>
    <row r="665" spans="1:12" ht="15">
      <c r="A665" s="86" t="s">
        <v>497</v>
      </c>
      <c r="B665" s="86" t="s">
        <v>2574</v>
      </c>
      <c r="C665" s="86">
        <v>4</v>
      </c>
      <c r="D665" s="121">
        <v>0</v>
      </c>
      <c r="E665" s="121">
        <v>1.3617278360175928</v>
      </c>
      <c r="F665" s="86" t="s">
        <v>1959</v>
      </c>
      <c r="G665" s="86" t="b">
        <v>0</v>
      </c>
      <c r="H665" s="86" t="b">
        <v>0</v>
      </c>
      <c r="I665" s="86" t="b">
        <v>0</v>
      </c>
      <c r="J665" s="86" t="b">
        <v>0</v>
      </c>
      <c r="K665" s="86" t="b">
        <v>0</v>
      </c>
      <c r="L665" s="86" t="b">
        <v>0</v>
      </c>
    </row>
    <row r="666" spans="1:12" ht="15">
      <c r="A666" s="86" t="s">
        <v>2574</v>
      </c>
      <c r="B666" s="86" t="s">
        <v>2148</v>
      </c>
      <c r="C666" s="86">
        <v>4</v>
      </c>
      <c r="D666" s="121">
        <v>0</v>
      </c>
      <c r="E666" s="121">
        <v>1.0606978403536116</v>
      </c>
      <c r="F666" s="86" t="s">
        <v>1959</v>
      </c>
      <c r="G666" s="86" t="b">
        <v>0</v>
      </c>
      <c r="H666" s="86" t="b">
        <v>0</v>
      </c>
      <c r="I666" s="86" t="b">
        <v>0</v>
      </c>
      <c r="J666" s="86" t="b">
        <v>0</v>
      </c>
      <c r="K666" s="86" t="b">
        <v>0</v>
      </c>
      <c r="L666" s="86" t="b">
        <v>0</v>
      </c>
    </row>
    <row r="667" spans="1:12" ht="15">
      <c r="A667" s="86" t="s">
        <v>2148</v>
      </c>
      <c r="B667" s="86" t="s">
        <v>2538</v>
      </c>
      <c r="C667" s="86">
        <v>4</v>
      </c>
      <c r="D667" s="121">
        <v>0</v>
      </c>
      <c r="E667" s="121">
        <v>1.0606978403536116</v>
      </c>
      <c r="F667" s="86" t="s">
        <v>1959</v>
      </c>
      <c r="G667" s="86" t="b">
        <v>0</v>
      </c>
      <c r="H667" s="86" t="b">
        <v>0</v>
      </c>
      <c r="I667" s="86" t="b">
        <v>0</v>
      </c>
      <c r="J667" s="86" t="b">
        <v>0</v>
      </c>
      <c r="K667" s="86" t="b">
        <v>0</v>
      </c>
      <c r="L667" s="86" t="b">
        <v>0</v>
      </c>
    </row>
    <row r="668" spans="1:12" ht="15">
      <c r="A668" s="86" t="s">
        <v>2538</v>
      </c>
      <c r="B668" s="86" t="s">
        <v>2070</v>
      </c>
      <c r="C668" s="86">
        <v>4</v>
      </c>
      <c r="D668" s="121">
        <v>0</v>
      </c>
      <c r="E668" s="121">
        <v>1.3617278360175928</v>
      </c>
      <c r="F668" s="86" t="s">
        <v>1959</v>
      </c>
      <c r="G668" s="86" t="b">
        <v>0</v>
      </c>
      <c r="H668" s="86" t="b">
        <v>0</v>
      </c>
      <c r="I668" s="86" t="b">
        <v>0</v>
      </c>
      <c r="J668" s="86" t="b">
        <v>0</v>
      </c>
      <c r="K668" s="86" t="b">
        <v>0</v>
      </c>
      <c r="L668" s="86" t="b">
        <v>0</v>
      </c>
    </row>
    <row r="669" spans="1:12" ht="15">
      <c r="A669" s="86" t="s">
        <v>2070</v>
      </c>
      <c r="B669" s="86" t="s">
        <v>2575</v>
      </c>
      <c r="C669" s="86">
        <v>4</v>
      </c>
      <c r="D669" s="121">
        <v>0</v>
      </c>
      <c r="E669" s="121">
        <v>1.3617278360175928</v>
      </c>
      <c r="F669" s="86" t="s">
        <v>1959</v>
      </c>
      <c r="G669" s="86" t="b">
        <v>0</v>
      </c>
      <c r="H669" s="86" t="b">
        <v>0</v>
      </c>
      <c r="I669" s="86" t="b">
        <v>0</v>
      </c>
      <c r="J669" s="86" t="b">
        <v>0</v>
      </c>
      <c r="K669" s="86" t="b">
        <v>0</v>
      </c>
      <c r="L669" s="86" t="b">
        <v>0</v>
      </c>
    </row>
    <row r="670" spans="1:12" ht="15">
      <c r="A670" s="86" t="s">
        <v>2575</v>
      </c>
      <c r="B670" s="86" t="s">
        <v>2576</v>
      </c>
      <c r="C670" s="86">
        <v>4</v>
      </c>
      <c r="D670" s="121">
        <v>0</v>
      </c>
      <c r="E670" s="121">
        <v>1.3617278360175928</v>
      </c>
      <c r="F670" s="86" t="s">
        <v>1959</v>
      </c>
      <c r="G670" s="86" t="b">
        <v>0</v>
      </c>
      <c r="H670" s="86" t="b">
        <v>0</v>
      </c>
      <c r="I670" s="86" t="b">
        <v>0</v>
      </c>
      <c r="J670" s="86" t="b">
        <v>0</v>
      </c>
      <c r="K670" s="86" t="b">
        <v>0</v>
      </c>
      <c r="L670" s="86" t="b">
        <v>0</v>
      </c>
    </row>
    <row r="671" spans="1:12" ht="15">
      <c r="A671" s="86" t="s">
        <v>2576</v>
      </c>
      <c r="B671" s="86" t="s">
        <v>2577</v>
      </c>
      <c r="C671" s="86">
        <v>4</v>
      </c>
      <c r="D671" s="121">
        <v>0</v>
      </c>
      <c r="E671" s="121">
        <v>1.3617278360175928</v>
      </c>
      <c r="F671" s="86" t="s">
        <v>1959</v>
      </c>
      <c r="G671" s="86" t="b">
        <v>0</v>
      </c>
      <c r="H671" s="86" t="b">
        <v>0</v>
      </c>
      <c r="I671" s="86" t="b">
        <v>0</v>
      </c>
      <c r="J671" s="86" t="b">
        <v>0</v>
      </c>
      <c r="K671" s="86" t="b">
        <v>0</v>
      </c>
      <c r="L671" s="86" t="b">
        <v>0</v>
      </c>
    </row>
    <row r="672" spans="1:12" ht="15">
      <c r="A672" s="86" t="s">
        <v>2632</v>
      </c>
      <c r="B672" s="86" t="s">
        <v>2539</v>
      </c>
      <c r="C672" s="86">
        <v>3</v>
      </c>
      <c r="D672" s="121">
        <v>0</v>
      </c>
      <c r="E672" s="121">
        <v>1.278753600952829</v>
      </c>
      <c r="F672" s="86" t="s">
        <v>1961</v>
      </c>
      <c r="G672" s="86" t="b">
        <v>0</v>
      </c>
      <c r="H672" s="86" t="b">
        <v>0</v>
      </c>
      <c r="I672" s="86" t="b">
        <v>0</v>
      </c>
      <c r="J672" s="86" t="b">
        <v>0</v>
      </c>
      <c r="K672" s="86" t="b">
        <v>0</v>
      </c>
      <c r="L672" s="86" t="b">
        <v>0</v>
      </c>
    </row>
    <row r="673" spans="1:12" ht="15">
      <c r="A673" s="86" t="s">
        <v>2539</v>
      </c>
      <c r="B673" s="86" t="s">
        <v>2633</v>
      </c>
      <c r="C673" s="86">
        <v>3</v>
      </c>
      <c r="D673" s="121">
        <v>0</v>
      </c>
      <c r="E673" s="121">
        <v>1.278753600952829</v>
      </c>
      <c r="F673" s="86" t="s">
        <v>1961</v>
      </c>
      <c r="G673" s="86" t="b">
        <v>0</v>
      </c>
      <c r="H673" s="86" t="b">
        <v>0</v>
      </c>
      <c r="I673" s="86" t="b">
        <v>0</v>
      </c>
      <c r="J673" s="86" t="b">
        <v>0</v>
      </c>
      <c r="K673" s="86" t="b">
        <v>0</v>
      </c>
      <c r="L673" s="86" t="b">
        <v>0</v>
      </c>
    </row>
    <row r="674" spans="1:12" ht="15">
      <c r="A674" s="86" t="s">
        <v>2633</v>
      </c>
      <c r="B674" s="86" t="s">
        <v>2049</v>
      </c>
      <c r="C674" s="86">
        <v>3</v>
      </c>
      <c r="D674" s="121">
        <v>0</v>
      </c>
      <c r="E674" s="121">
        <v>1.278753600952829</v>
      </c>
      <c r="F674" s="86" t="s">
        <v>1961</v>
      </c>
      <c r="G674" s="86" t="b">
        <v>0</v>
      </c>
      <c r="H674" s="86" t="b">
        <v>0</v>
      </c>
      <c r="I674" s="86" t="b">
        <v>0</v>
      </c>
      <c r="J674" s="86" t="b">
        <v>0</v>
      </c>
      <c r="K674" s="86" t="b">
        <v>0</v>
      </c>
      <c r="L674" s="86" t="b">
        <v>0</v>
      </c>
    </row>
    <row r="675" spans="1:12" ht="15">
      <c r="A675" s="86" t="s">
        <v>2049</v>
      </c>
      <c r="B675" s="86" t="s">
        <v>2634</v>
      </c>
      <c r="C675" s="86">
        <v>3</v>
      </c>
      <c r="D675" s="121">
        <v>0</v>
      </c>
      <c r="E675" s="121">
        <v>1.278753600952829</v>
      </c>
      <c r="F675" s="86" t="s">
        <v>1961</v>
      </c>
      <c r="G675" s="86" t="b">
        <v>0</v>
      </c>
      <c r="H675" s="86" t="b">
        <v>0</v>
      </c>
      <c r="I675" s="86" t="b">
        <v>0</v>
      </c>
      <c r="J675" s="86" t="b">
        <v>0</v>
      </c>
      <c r="K675" s="86" t="b">
        <v>0</v>
      </c>
      <c r="L675" s="86" t="b">
        <v>0</v>
      </c>
    </row>
    <row r="676" spans="1:12" ht="15">
      <c r="A676" s="86" t="s">
        <v>2634</v>
      </c>
      <c r="B676" s="86" t="s">
        <v>2635</v>
      </c>
      <c r="C676" s="86">
        <v>3</v>
      </c>
      <c r="D676" s="121">
        <v>0</v>
      </c>
      <c r="E676" s="121">
        <v>1.278753600952829</v>
      </c>
      <c r="F676" s="86" t="s">
        <v>1961</v>
      </c>
      <c r="G676" s="86" t="b">
        <v>0</v>
      </c>
      <c r="H676" s="86" t="b">
        <v>0</v>
      </c>
      <c r="I676" s="86" t="b">
        <v>0</v>
      </c>
      <c r="J676" s="86" t="b">
        <v>0</v>
      </c>
      <c r="K676" s="86" t="b">
        <v>1</v>
      </c>
      <c r="L676" s="86" t="b">
        <v>0</v>
      </c>
    </row>
    <row r="677" spans="1:12" ht="15">
      <c r="A677" s="86" t="s">
        <v>2635</v>
      </c>
      <c r="B677" s="86" t="s">
        <v>2636</v>
      </c>
      <c r="C677" s="86">
        <v>3</v>
      </c>
      <c r="D677" s="121">
        <v>0</v>
      </c>
      <c r="E677" s="121">
        <v>1.278753600952829</v>
      </c>
      <c r="F677" s="86" t="s">
        <v>1961</v>
      </c>
      <c r="G677" s="86" t="b">
        <v>0</v>
      </c>
      <c r="H677" s="86" t="b">
        <v>1</v>
      </c>
      <c r="I677" s="86" t="b">
        <v>0</v>
      </c>
      <c r="J677" s="86" t="b">
        <v>0</v>
      </c>
      <c r="K677" s="86" t="b">
        <v>0</v>
      </c>
      <c r="L677" s="86" t="b">
        <v>0</v>
      </c>
    </row>
    <row r="678" spans="1:12" ht="15">
      <c r="A678" s="86" t="s">
        <v>2636</v>
      </c>
      <c r="B678" s="86" t="s">
        <v>2534</v>
      </c>
      <c r="C678" s="86">
        <v>3</v>
      </c>
      <c r="D678" s="121">
        <v>0</v>
      </c>
      <c r="E678" s="121">
        <v>1.278753600952829</v>
      </c>
      <c r="F678" s="86" t="s">
        <v>1961</v>
      </c>
      <c r="G678" s="86" t="b">
        <v>0</v>
      </c>
      <c r="H678" s="86" t="b">
        <v>0</v>
      </c>
      <c r="I678" s="86" t="b">
        <v>0</v>
      </c>
      <c r="J678" s="86" t="b">
        <v>1</v>
      </c>
      <c r="K678" s="86" t="b">
        <v>0</v>
      </c>
      <c r="L678" s="86" t="b">
        <v>0</v>
      </c>
    </row>
    <row r="679" spans="1:12" ht="15">
      <c r="A679" s="86" t="s">
        <v>2534</v>
      </c>
      <c r="B679" s="86" t="s">
        <v>2637</v>
      </c>
      <c r="C679" s="86">
        <v>3</v>
      </c>
      <c r="D679" s="121">
        <v>0</v>
      </c>
      <c r="E679" s="121">
        <v>1.278753600952829</v>
      </c>
      <c r="F679" s="86" t="s">
        <v>1961</v>
      </c>
      <c r="G679" s="86" t="b">
        <v>1</v>
      </c>
      <c r="H679" s="86" t="b">
        <v>0</v>
      </c>
      <c r="I679" s="86" t="b">
        <v>0</v>
      </c>
      <c r="J679" s="86" t="b">
        <v>0</v>
      </c>
      <c r="K679" s="86" t="b">
        <v>0</v>
      </c>
      <c r="L679" s="86" t="b">
        <v>0</v>
      </c>
    </row>
    <row r="680" spans="1:12" ht="15">
      <c r="A680" s="86" t="s">
        <v>2637</v>
      </c>
      <c r="B680" s="86" t="s">
        <v>2638</v>
      </c>
      <c r="C680" s="86">
        <v>3</v>
      </c>
      <c r="D680" s="121">
        <v>0</v>
      </c>
      <c r="E680" s="121">
        <v>1.278753600952829</v>
      </c>
      <c r="F680" s="86" t="s">
        <v>1961</v>
      </c>
      <c r="G680" s="86" t="b">
        <v>0</v>
      </c>
      <c r="H680" s="86" t="b">
        <v>0</v>
      </c>
      <c r="I680" s="86" t="b">
        <v>0</v>
      </c>
      <c r="J680" s="86" t="b">
        <v>0</v>
      </c>
      <c r="K680" s="86" t="b">
        <v>0</v>
      </c>
      <c r="L680" s="86" t="b">
        <v>0</v>
      </c>
    </row>
    <row r="681" spans="1:12" ht="15">
      <c r="A681" s="86" t="s">
        <v>2638</v>
      </c>
      <c r="B681" s="86" t="s">
        <v>2070</v>
      </c>
      <c r="C681" s="86">
        <v>3</v>
      </c>
      <c r="D681" s="121">
        <v>0</v>
      </c>
      <c r="E681" s="121">
        <v>1.278753600952829</v>
      </c>
      <c r="F681" s="86" t="s">
        <v>1961</v>
      </c>
      <c r="G681" s="86" t="b">
        <v>0</v>
      </c>
      <c r="H681" s="86" t="b">
        <v>0</v>
      </c>
      <c r="I681" s="86" t="b">
        <v>0</v>
      </c>
      <c r="J681" s="86" t="b">
        <v>0</v>
      </c>
      <c r="K681" s="86" t="b">
        <v>0</v>
      </c>
      <c r="L681" s="86" t="b">
        <v>0</v>
      </c>
    </row>
    <row r="682" spans="1:12" ht="15">
      <c r="A682" s="86" t="s">
        <v>2754</v>
      </c>
      <c r="B682" s="86" t="s">
        <v>2632</v>
      </c>
      <c r="C682" s="86">
        <v>2</v>
      </c>
      <c r="D682" s="121">
        <v>0.005869708635189375</v>
      </c>
      <c r="E682" s="121">
        <v>1.278753600952829</v>
      </c>
      <c r="F682" s="86" t="s">
        <v>1961</v>
      </c>
      <c r="G682" s="86" t="b">
        <v>0</v>
      </c>
      <c r="H682" s="86" t="b">
        <v>0</v>
      </c>
      <c r="I682" s="86" t="b">
        <v>0</v>
      </c>
      <c r="J682" s="86" t="b">
        <v>0</v>
      </c>
      <c r="K682" s="86" t="b">
        <v>0</v>
      </c>
      <c r="L682" s="86" t="b">
        <v>0</v>
      </c>
    </row>
    <row r="683" spans="1:12" ht="15">
      <c r="A683" s="86" t="s">
        <v>2070</v>
      </c>
      <c r="B683" s="86" t="s">
        <v>2628</v>
      </c>
      <c r="C683" s="86">
        <v>2</v>
      </c>
      <c r="D683" s="121">
        <v>0.005869708635189375</v>
      </c>
      <c r="E683" s="121">
        <v>1.278753600952829</v>
      </c>
      <c r="F683" s="86" t="s">
        <v>1961</v>
      </c>
      <c r="G683" s="86" t="b">
        <v>0</v>
      </c>
      <c r="H683" s="86" t="b">
        <v>0</v>
      </c>
      <c r="I683" s="86" t="b">
        <v>0</v>
      </c>
      <c r="J683" s="86" t="b">
        <v>0</v>
      </c>
      <c r="K683" s="86" t="b">
        <v>0</v>
      </c>
      <c r="L683" s="86" t="b">
        <v>0</v>
      </c>
    </row>
    <row r="684" spans="1:12" ht="15">
      <c r="A684" s="86" t="s">
        <v>2628</v>
      </c>
      <c r="B684" s="86" t="s">
        <v>2141</v>
      </c>
      <c r="C684" s="86">
        <v>2</v>
      </c>
      <c r="D684" s="121">
        <v>0.005869708635189375</v>
      </c>
      <c r="E684" s="121">
        <v>1.4548448600085102</v>
      </c>
      <c r="F684" s="86" t="s">
        <v>1961</v>
      </c>
      <c r="G684" s="86" t="b">
        <v>0</v>
      </c>
      <c r="H684" s="86" t="b">
        <v>0</v>
      </c>
      <c r="I684" s="86" t="b">
        <v>0</v>
      </c>
      <c r="J684" s="86" t="b">
        <v>0</v>
      </c>
      <c r="K684" s="86" t="b">
        <v>0</v>
      </c>
      <c r="L684" s="86" t="b">
        <v>0</v>
      </c>
    </row>
    <row r="685" spans="1:12" ht="15">
      <c r="A685" s="86" t="s">
        <v>2141</v>
      </c>
      <c r="B685" s="86" t="s">
        <v>2537</v>
      </c>
      <c r="C685" s="86">
        <v>2</v>
      </c>
      <c r="D685" s="121">
        <v>0.005869708635189375</v>
      </c>
      <c r="E685" s="121">
        <v>1.4548448600085102</v>
      </c>
      <c r="F685" s="86" t="s">
        <v>1961</v>
      </c>
      <c r="G685" s="86" t="b">
        <v>0</v>
      </c>
      <c r="H685" s="86" t="b">
        <v>0</v>
      </c>
      <c r="I685" s="86" t="b">
        <v>0</v>
      </c>
      <c r="J685" s="86" t="b">
        <v>0</v>
      </c>
      <c r="K685" s="86" t="b">
        <v>0</v>
      </c>
      <c r="L685" s="86" t="b">
        <v>0</v>
      </c>
    </row>
    <row r="686" spans="1:12" ht="15">
      <c r="A686" s="86" t="s">
        <v>2537</v>
      </c>
      <c r="B686" s="86" t="s">
        <v>2755</v>
      </c>
      <c r="C686" s="86">
        <v>2</v>
      </c>
      <c r="D686" s="121">
        <v>0.005869708635189375</v>
      </c>
      <c r="E686" s="121">
        <v>1.4548448600085102</v>
      </c>
      <c r="F686" s="86" t="s">
        <v>1961</v>
      </c>
      <c r="G686" s="86" t="b">
        <v>0</v>
      </c>
      <c r="H686" s="86" t="b">
        <v>0</v>
      </c>
      <c r="I686" s="86" t="b">
        <v>0</v>
      </c>
      <c r="J686" s="86" t="b">
        <v>0</v>
      </c>
      <c r="K686" s="86" t="b">
        <v>0</v>
      </c>
      <c r="L686" s="86" t="b">
        <v>0</v>
      </c>
    </row>
    <row r="687" spans="1:12" ht="15">
      <c r="A687" s="86" t="s">
        <v>2755</v>
      </c>
      <c r="B687" s="86" t="s">
        <v>2756</v>
      </c>
      <c r="C687" s="86">
        <v>2</v>
      </c>
      <c r="D687" s="121">
        <v>0.005869708635189375</v>
      </c>
      <c r="E687" s="121">
        <v>1.4548448600085102</v>
      </c>
      <c r="F687" s="86" t="s">
        <v>1961</v>
      </c>
      <c r="G687" s="86" t="b">
        <v>0</v>
      </c>
      <c r="H687" s="86" t="b">
        <v>0</v>
      </c>
      <c r="I687" s="86" t="b">
        <v>0</v>
      </c>
      <c r="J687" s="86" t="b">
        <v>0</v>
      </c>
      <c r="K687" s="86" t="b">
        <v>0</v>
      </c>
      <c r="L687" s="86" t="b">
        <v>0</v>
      </c>
    </row>
    <row r="688" spans="1:12" ht="15">
      <c r="A688" s="86" t="s">
        <v>2756</v>
      </c>
      <c r="B688" s="86" t="s">
        <v>2757</v>
      </c>
      <c r="C688" s="86">
        <v>2</v>
      </c>
      <c r="D688" s="121">
        <v>0.005869708635189375</v>
      </c>
      <c r="E688" s="121">
        <v>1.4548448600085102</v>
      </c>
      <c r="F688" s="86" t="s">
        <v>1961</v>
      </c>
      <c r="G688" s="86" t="b">
        <v>0</v>
      </c>
      <c r="H688" s="86" t="b">
        <v>0</v>
      </c>
      <c r="I688" s="86" t="b">
        <v>0</v>
      </c>
      <c r="J688" s="86" t="b">
        <v>0</v>
      </c>
      <c r="K688" s="86" t="b">
        <v>0</v>
      </c>
      <c r="L688" s="86" t="b">
        <v>0</v>
      </c>
    </row>
    <row r="689" spans="1:12" ht="15">
      <c r="A689" s="86" t="s">
        <v>2757</v>
      </c>
      <c r="B689" s="86" t="s">
        <v>2758</v>
      </c>
      <c r="C689" s="86">
        <v>2</v>
      </c>
      <c r="D689" s="121">
        <v>0.005869708635189375</v>
      </c>
      <c r="E689" s="121">
        <v>1.4548448600085102</v>
      </c>
      <c r="F689" s="86" t="s">
        <v>1961</v>
      </c>
      <c r="G689" s="86" t="b">
        <v>0</v>
      </c>
      <c r="H689" s="86" t="b">
        <v>0</v>
      </c>
      <c r="I689" s="86" t="b">
        <v>0</v>
      </c>
      <c r="J689" s="86" t="b">
        <v>0</v>
      </c>
      <c r="K689" s="86" t="b">
        <v>0</v>
      </c>
      <c r="L689" s="86" t="b">
        <v>0</v>
      </c>
    </row>
    <row r="690" spans="1:12" ht="15">
      <c r="A690" s="86" t="s">
        <v>2490</v>
      </c>
      <c r="B690" s="86" t="s">
        <v>2489</v>
      </c>
      <c r="C690" s="86">
        <v>2</v>
      </c>
      <c r="D690" s="121">
        <v>0</v>
      </c>
      <c r="E690" s="121">
        <v>0.6532125137753437</v>
      </c>
      <c r="F690" s="86" t="s">
        <v>1962</v>
      </c>
      <c r="G690" s="86" t="b">
        <v>0</v>
      </c>
      <c r="H690" s="86" t="b">
        <v>0</v>
      </c>
      <c r="I690" s="86" t="b">
        <v>0</v>
      </c>
      <c r="J690" s="86" t="b">
        <v>0</v>
      </c>
      <c r="K690" s="86" t="b">
        <v>0</v>
      </c>
      <c r="L690" s="86" t="b">
        <v>0</v>
      </c>
    </row>
    <row r="691" spans="1:12" ht="15">
      <c r="A691" s="86" t="s">
        <v>2489</v>
      </c>
      <c r="B691" s="86" t="s">
        <v>2541</v>
      </c>
      <c r="C691" s="86">
        <v>2</v>
      </c>
      <c r="D691" s="121">
        <v>0</v>
      </c>
      <c r="E691" s="121">
        <v>0.9542425094393249</v>
      </c>
      <c r="F691" s="86" t="s">
        <v>1962</v>
      </c>
      <c r="G691" s="86" t="b">
        <v>0</v>
      </c>
      <c r="H691" s="86" t="b">
        <v>0</v>
      </c>
      <c r="I691" s="86" t="b">
        <v>0</v>
      </c>
      <c r="J691" s="86" t="b">
        <v>0</v>
      </c>
      <c r="K691" s="86" t="b">
        <v>0</v>
      </c>
      <c r="L691" s="86" t="b">
        <v>0</v>
      </c>
    </row>
    <row r="692" spans="1:12" ht="15">
      <c r="A692" s="86" t="s">
        <v>2541</v>
      </c>
      <c r="B692" s="86" t="s">
        <v>2775</v>
      </c>
      <c r="C692" s="86">
        <v>2</v>
      </c>
      <c r="D692" s="121">
        <v>0</v>
      </c>
      <c r="E692" s="121">
        <v>1.255272505103306</v>
      </c>
      <c r="F692" s="86" t="s">
        <v>1962</v>
      </c>
      <c r="G692" s="86" t="b">
        <v>0</v>
      </c>
      <c r="H692" s="86" t="b">
        <v>0</v>
      </c>
      <c r="I692" s="86" t="b">
        <v>0</v>
      </c>
      <c r="J692" s="86" t="b">
        <v>0</v>
      </c>
      <c r="K692" s="86" t="b">
        <v>0</v>
      </c>
      <c r="L692" s="86" t="b">
        <v>0</v>
      </c>
    </row>
    <row r="693" spans="1:12" ht="15">
      <c r="A693" s="86" t="s">
        <v>2775</v>
      </c>
      <c r="B693" s="86" t="s">
        <v>2490</v>
      </c>
      <c r="C693" s="86">
        <v>2</v>
      </c>
      <c r="D693" s="121">
        <v>0</v>
      </c>
      <c r="E693" s="121">
        <v>1.255272505103306</v>
      </c>
      <c r="F693" s="86" t="s">
        <v>1962</v>
      </c>
      <c r="G693" s="86" t="b">
        <v>0</v>
      </c>
      <c r="H693" s="86" t="b">
        <v>0</v>
      </c>
      <c r="I693" s="86" t="b">
        <v>0</v>
      </c>
      <c r="J693" s="86" t="b">
        <v>0</v>
      </c>
      <c r="K693" s="86" t="b">
        <v>0</v>
      </c>
      <c r="L693" s="86" t="b">
        <v>0</v>
      </c>
    </row>
    <row r="694" spans="1:12" ht="15">
      <c r="A694" s="86" t="s">
        <v>2490</v>
      </c>
      <c r="B694" s="86" t="s">
        <v>2776</v>
      </c>
      <c r="C694" s="86">
        <v>2</v>
      </c>
      <c r="D694" s="121">
        <v>0</v>
      </c>
      <c r="E694" s="121">
        <v>0.9542425094393249</v>
      </c>
      <c r="F694" s="86" t="s">
        <v>1962</v>
      </c>
      <c r="G694" s="86" t="b">
        <v>0</v>
      </c>
      <c r="H694" s="86" t="b">
        <v>0</v>
      </c>
      <c r="I694" s="86" t="b">
        <v>0</v>
      </c>
      <c r="J694" s="86" t="b">
        <v>0</v>
      </c>
      <c r="K694" s="86" t="b">
        <v>0</v>
      </c>
      <c r="L694" s="86" t="b">
        <v>0</v>
      </c>
    </row>
    <row r="695" spans="1:12" ht="15">
      <c r="A695" s="86" t="s">
        <v>2776</v>
      </c>
      <c r="B695" s="86" t="s">
        <v>2777</v>
      </c>
      <c r="C695" s="86">
        <v>2</v>
      </c>
      <c r="D695" s="121">
        <v>0</v>
      </c>
      <c r="E695" s="121">
        <v>1.255272505103306</v>
      </c>
      <c r="F695" s="86" t="s">
        <v>1962</v>
      </c>
      <c r="G695" s="86" t="b">
        <v>0</v>
      </c>
      <c r="H695" s="86" t="b">
        <v>0</v>
      </c>
      <c r="I695" s="86" t="b">
        <v>0</v>
      </c>
      <c r="J695" s="86" t="b">
        <v>0</v>
      </c>
      <c r="K695" s="86" t="b">
        <v>0</v>
      </c>
      <c r="L695" s="86" t="b">
        <v>0</v>
      </c>
    </row>
    <row r="696" spans="1:12" ht="15">
      <c r="A696" s="86" t="s">
        <v>2777</v>
      </c>
      <c r="B696" s="86" t="s">
        <v>2778</v>
      </c>
      <c r="C696" s="86">
        <v>2</v>
      </c>
      <c r="D696" s="121">
        <v>0</v>
      </c>
      <c r="E696" s="121">
        <v>1.255272505103306</v>
      </c>
      <c r="F696" s="86" t="s">
        <v>1962</v>
      </c>
      <c r="G696" s="86" t="b">
        <v>0</v>
      </c>
      <c r="H696" s="86" t="b">
        <v>0</v>
      </c>
      <c r="I696" s="86" t="b">
        <v>0</v>
      </c>
      <c r="J696" s="86" t="b">
        <v>0</v>
      </c>
      <c r="K696" s="86" t="b">
        <v>0</v>
      </c>
      <c r="L696" s="86" t="b">
        <v>0</v>
      </c>
    </row>
    <row r="697" spans="1:12" ht="15">
      <c r="A697" s="86" t="s">
        <v>2778</v>
      </c>
      <c r="B697" s="86" t="s">
        <v>2489</v>
      </c>
      <c r="C697" s="86">
        <v>2</v>
      </c>
      <c r="D697" s="121">
        <v>0</v>
      </c>
      <c r="E697" s="121">
        <v>0.9542425094393249</v>
      </c>
      <c r="F697" s="86" t="s">
        <v>1962</v>
      </c>
      <c r="G697" s="86" t="b">
        <v>0</v>
      </c>
      <c r="H697" s="86" t="b">
        <v>0</v>
      </c>
      <c r="I697" s="86" t="b">
        <v>0</v>
      </c>
      <c r="J697" s="86" t="b">
        <v>0</v>
      </c>
      <c r="K697" s="86" t="b">
        <v>0</v>
      </c>
      <c r="L697" s="86" t="b">
        <v>0</v>
      </c>
    </row>
    <row r="698" spans="1:12" ht="15">
      <c r="A698" s="86" t="s">
        <v>2489</v>
      </c>
      <c r="B698" s="86" t="s">
        <v>2096</v>
      </c>
      <c r="C698" s="86">
        <v>2</v>
      </c>
      <c r="D698" s="121">
        <v>0</v>
      </c>
      <c r="E698" s="121">
        <v>0.9542425094393249</v>
      </c>
      <c r="F698" s="86" t="s">
        <v>1962</v>
      </c>
      <c r="G698" s="86" t="b">
        <v>0</v>
      </c>
      <c r="H698" s="86" t="b">
        <v>0</v>
      </c>
      <c r="I698" s="86" t="b">
        <v>0</v>
      </c>
      <c r="J698" s="86" t="b">
        <v>0</v>
      </c>
      <c r="K698" s="86" t="b">
        <v>0</v>
      </c>
      <c r="L698" s="86" t="b">
        <v>0</v>
      </c>
    </row>
    <row r="699" spans="1:12" ht="15">
      <c r="A699" s="86" t="s">
        <v>2096</v>
      </c>
      <c r="B699" s="86" t="s">
        <v>2656</v>
      </c>
      <c r="C699" s="86">
        <v>2</v>
      </c>
      <c r="D699" s="121">
        <v>0</v>
      </c>
      <c r="E699" s="121">
        <v>1.255272505103306</v>
      </c>
      <c r="F699" s="86" t="s">
        <v>1962</v>
      </c>
      <c r="G699" s="86" t="b">
        <v>0</v>
      </c>
      <c r="H699" s="86" t="b">
        <v>0</v>
      </c>
      <c r="I699" s="86" t="b">
        <v>0</v>
      </c>
      <c r="J699" s="86" t="b">
        <v>0</v>
      </c>
      <c r="K699" s="86" t="b">
        <v>0</v>
      </c>
      <c r="L699" s="86" t="b">
        <v>0</v>
      </c>
    </row>
    <row r="700" spans="1:12" ht="15">
      <c r="A700" s="86" t="s">
        <v>2656</v>
      </c>
      <c r="B700" s="86" t="s">
        <v>2049</v>
      </c>
      <c r="C700" s="86">
        <v>2</v>
      </c>
      <c r="D700" s="121">
        <v>0</v>
      </c>
      <c r="E700" s="121">
        <v>1.255272505103306</v>
      </c>
      <c r="F700" s="86" t="s">
        <v>1962</v>
      </c>
      <c r="G700" s="86" t="b">
        <v>0</v>
      </c>
      <c r="H700" s="86" t="b">
        <v>0</v>
      </c>
      <c r="I700" s="86" t="b">
        <v>0</v>
      </c>
      <c r="J700" s="86" t="b">
        <v>0</v>
      </c>
      <c r="K700" s="86" t="b">
        <v>0</v>
      </c>
      <c r="L700" s="86" t="b">
        <v>0</v>
      </c>
    </row>
    <row r="701" spans="1:12" ht="15">
      <c r="A701" s="86" t="s">
        <v>2049</v>
      </c>
      <c r="B701" s="86" t="s">
        <v>2551</v>
      </c>
      <c r="C701" s="86">
        <v>2</v>
      </c>
      <c r="D701" s="121">
        <v>0</v>
      </c>
      <c r="E701" s="121">
        <v>1.255272505103306</v>
      </c>
      <c r="F701" s="86" t="s">
        <v>1962</v>
      </c>
      <c r="G701" s="86" t="b">
        <v>0</v>
      </c>
      <c r="H701" s="86" t="b">
        <v>0</v>
      </c>
      <c r="I701" s="86" t="b">
        <v>0</v>
      </c>
      <c r="J701" s="86" t="b">
        <v>0</v>
      </c>
      <c r="K701" s="86" t="b">
        <v>0</v>
      </c>
      <c r="L701" s="86" t="b">
        <v>0</v>
      </c>
    </row>
    <row r="702" spans="1:12" ht="15">
      <c r="A702" s="86" t="s">
        <v>2551</v>
      </c>
      <c r="B702" s="86" t="s">
        <v>2581</v>
      </c>
      <c r="C702" s="86">
        <v>2</v>
      </c>
      <c r="D702" s="121">
        <v>0</v>
      </c>
      <c r="E702" s="121">
        <v>1.255272505103306</v>
      </c>
      <c r="F702" s="86" t="s">
        <v>1962</v>
      </c>
      <c r="G702" s="86" t="b">
        <v>0</v>
      </c>
      <c r="H702" s="86" t="b">
        <v>0</v>
      </c>
      <c r="I702" s="86" t="b">
        <v>0</v>
      </c>
      <c r="J702" s="86" t="b">
        <v>0</v>
      </c>
      <c r="K702" s="86" t="b">
        <v>0</v>
      </c>
      <c r="L702" s="86" t="b">
        <v>0</v>
      </c>
    </row>
    <row r="703" spans="1:12" ht="15">
      <c r="A703" s="86" t="s">
        <v>2581</v>
      </c>
      <c r="B703" s="86" t="s">
        <v>2556</v>
      </c>
      <c r="C703" s="86">
        <v>2</v>
      </c>
      <c r="D703" s="121">
        <v>0</v>
      </c>
      <c r="E703" s="121">
        <v>1.255272505103306</v>
      </c>
      <c r="F703" s="86" t="s">
        <v>1962</v>
      </c>
      <c r="G703" s="86" t="b">
        <v>0</v>
      </c>
      <c r="H703" s="86" t="b">
        <v>0</v>
      </c>
      <c r="I703" s="86" t="b">
        <v>0</v>
      </c>
      <c r="J703" s="86" t="b">
        <v>0</v>
      </c>
      <c r="K703" s="86" t="b">
        <v>0</v>
      </c>
      <c r="L703" s="86" t="b">
        <v>0</v>
      </c>
    </row>
    <row r="704" spans="1:12" ht="15">
      <c r="A704" s="86" t="s">
        <v>2556</v>
      </c>
      <c r="B704" s="86" t="s">
        <v>328</v>
      </c>
      <c r="C704" s="86">
        <v>2</v>
      </c>
      <c r="D704" s="121">
        <v>0</v>
      </c>
      <c r="E704" s="121">
        <v>1.255272505103306</v>
      </c>
      <c r="F704" s="86" t="s">
        <v>1962</v>
      </c>
      <c r="G704" s="86" t="b">
        <v>0</v>
      </c>
      <c r="H704" s="86" t="b">
        <v>0</v>
      </c>
      <c r="I704" s="86" t="b">
        <v>0</v>
      </c>
      <c r="J704" s="86" t="b">
        <v>0</v>
      </c>
      <c r="K704" s="86" t="b">
        <v>0</v>
      </c>
      <c r="L704" s="86" t="b">
        <v>0</v>
      </c>
    </row>
    <row r="705" spans="1:12" ht="15">
      <c r="A705" s="86" t="s">
        <v>328</v>
      </c>
      <c r="B705" s="86" t="s">
        <v>327</v>
      </c>
      <c r="C705" s="86">
        <v>2</v>
      </c>
      <c r="D705" s="121">
        <v>0</v>
      </c>
      <c r="E705" s="121">
        <v>1.255272505103306</v>
      </c>
      <c r="F705" s="86" t="s">
        <v>1962</v>
      </c>
      <c r="G705" s="86" t="b">
        <v>0</v>
      </c>
      <c r="H705" s="86" t="b">
        <v>0</v>
      </c>
      <c r="I705" s="86" t="b">
        <v>0</v>
      </c>
      <c r="J705" s="86" t="b">
        <v>0</v>
      </c>
      <c r="K705" s="86" t="b">
        <v>0</v>
      </c>
      <c r="L705" s="86" t="b">
        <v>0</v>
      </c>
    </row>
    <row r="706" spans="1:12" ht="15">
      <c r="A706" s="86" t="s">
        <v>327</v>
      </c>
      <c r="B706" s="86" t="s">
        <v>2552</v>
      </c>
      <c r="C706" s="86">
        <v>2</v>
      </c>
      <c r="D706" s="121">
        <v>0</v>
      </c>
      <c r="E706" s="121">
        <v>1.255272505103306</v>
      </c>
      <c r="F706" s="86" t="s">
        <v>1962</v>
      </c>
      <c r="G706" s="86" t="b">
        <v>0</v>
      </c>
      <c r="H706" s="86" t="b">
        <v>0</v>
      </c>
      <c r="I706" s="86" t="b">
        <v>0</v>
      </c>
      <c r="J706" s="86" t="b">
        <v>0</v>
      </c>
      <c r="K706" s="86" t="b">
        <v>0</v>
      </c>
      <c r="L706" s="86" t="b">
        <v>0</v>
      </c>
    </row>
    <row r="707" spans="1:12" ht="15">
      <c r="A707" s="86" t="s">
        <v>2552</v>
      </c>
      <c r="B707" s="86" t="s">
        <v>2779</v>
      </c>
      <c r="C707" s="86">
        <v>2</v>
      </c>
      <c r="D707" s="121">
        <v>0</v>
      </c>
      <c r="E707" s="121">
        <v>1.255272505103306</v>
      </c>
      <c r="F707" s="86" t="s">
        <v>1962</v>
      </c>
      <c r="G707" s="86" t="b">
        <v>0</v>
      </c>
      <c r="H707" s="86" t="b">
        <v>0</v>
      </c>
      <c r="I707" s="86" t="b">
        <v>0</v>
      </c>
      <c r="J707" s="86" t="b">
        <v>0</v>
      </c>
      <c r="K707" s="86" t="b">
        <v>0</v>
      </c>
      <c r="L707" s="86" t="b">
        <v>0</v>
      </c>
    </row>
    <row r="708" spans="1:12" ht="15">
      <c r="A708" s="86" t="s">
        <v>2602</v>
      </c>
      <c r="B708" s="86" t="s">
        <v>2564</v>
      </c>
      <c r="C708" s="86">
        <v>3</v>
      </c>
      <c r="D708" s="121">
        <v>0</v>
      </c>
      <c r="E708" s="121">
        <v>1.278753600952829</v>
      </c>
      <c r="F708" s="86" t="s">
        <v>1963</v>
      </c>
      <c r="G708" s="86" t="b">
        <v>1</v>
      </c>
      <c r="H708" s="86" t="b">
        <v>0</v>
      </c>
      <c r="I708" s="86" t="b">
        <v>0</v>
      </c>
      <c r="J708" s="86" t="b">
        <v>0</v>
      </c>
      <c r="K708" s="86" t="b">
        <v>0</v>
      </c>
      <c r="L708" s="86" t="b">
        <v>0</v>
      </c>
    </row>
    <row r="709" spans="1:12" ht="15">
      <c r="A709" s="86" t="s">
        <v>2564</v>
      </c>
      <c r="B709" s="86" t="s">
        <v>2603</v>
      </c>
      <c r="C709" s="86">
        <v>3</v>
      </c>
      <c r="D709" s="121">
        <v>0</v>
      </c>
      <c r="E709" s="121">
        <v>1.278753600952829</v>
      </c>
      <c r="F709" s="86" t="s">
        <v>1963</v>
      </c>
      <c r="G709" s="86" t="b">
        <v>0</v>
      </c>
      <c r="H709" s="86" t="b">
        <v>0</v>
      </c>
      <c r="I709" s="86" t="b">
        <v>0</v>
      </c>
      <c r="J709" s="86" t="b">
        <v>0</v>
      </c>
      <c r="K709" s="86" t="b">
        <v>0</v>
      </c>
      <c r="L709" s="86" t="b">
        <v>0</v>
      </c>
    </row>
    <row r="710" spans="1:12" ht="15">
      <c r="A710" s="86" t="s">
        <v>2603</v>
      </c>
      <c r="B710" s="86" t="s">
        <v>2604</v>
      </c>
      <c r="C710" s="86">
        <v>3</v>
      </c>
      <c r="D710" s="121">
        <v>0</v>
      </c>
      <c r="E710" s="121">
        <v>1.278753600952829</v>
      </c>
      <c r="F710" s="86" t="s">
        <v>1963</v>
      </c>
      <c r="G710" s="86" t="b">
        <v>0</v>
      </c>
      <c r="H710" s="86" t="b">
        <v>0</v>
      </c>
      <c r="I710" s="86" t="b">
        <v>0</v>
      </c>
      <c r="J710" s="86" t="b">
        <v>0</v>
      </c>
      <c r="K710" s="86" t="b">
        <v>0</v>
      </c>
      <c r="L710" s="86" t="b">
        <v>0</v>
      </c>
    </row>
    <row r="711" spans="1:12" ht="15">
      <c r="A711" s="86" t="s">
        <v>2604</v>
      </c>
      <c r="B711" s="86" t="s">
        <v>2565</v>
      </c>
      <c r="C711" s="86">
        <v>3</v>
      </c>
      <c r="D711" s="121">
        <v>0</v>
      </c>
      <c r="E711" s="121">
        <v>1.278753600952829</v>
      </c>
      <c r="F711" s="86" t="s">
        <v>1963</v>
      </c>
      <c r="G711" s="86" t="b">
        <v>0</v>
      </c>
      <c r="H711" s="86" t="b">
        <v>0</v>
      </c>
      <c r="I711" s="86" t="b">
        <v>0</v>
      </c>
      <c r="J711" s="86" t="b">
        <v>0</v>
      </c>
      <c r="K711" s="86" t="b">
        <v>0</v>
      </c>
      <c r="L711" s="86" t="b">
        <v>0</v>
      </c>
    </row>
    <row r="712" spans="1:12" ht="15">
      <c r="A712" s="86" t="s">
        <v>2565</v>
      </c>
      <c r="B712" s="86" t="s">
        <v>2605</v>
      </c>
      <c r="C712" s="86">
        <v>3</v>
      </c>
      <c r="D712" s="121">
        <v>0</v>
      </c>
      <c r="E712" s="121">
        <v>1.278753600952829</v>
      </c>
      <c r="F712" s="86" t="s">
        <v>1963</v>
      </c>
      <c r="G712" s="86" t="b">
        <v>0</v>
      </c>
      <c r="H712" s="86" t="b">
        <v>0</v>
      </c>
      <c r="I712" s="86" t="b">
        <v>0</v>
      </c>
      <c r="J712" s="86" t="b">
        <v>1</v>
      </c>
      <c r="K712" s="86" t="b">
        <v>0</v>
      </c>
      <c r="L712" s="86" t="b">
        <v>0</v>
      </c>
    </row>
    <row r="713" spans="1:12" ht="15">
      <c r="A713" s="86" t="s">
        <v>2605</v>
      </c>
      <c r="B713" s="86" t="s">
        <v>2494</v>
      </c>
      <c r="C713" s="86">
        <v>3</v>
      </c>
      <c r="D713" s="121">
        <v>0</v>
      </c>
      <c r="E713" s="121">
        <v>1.278753600952829</v>
      </c>
      <c r="F713" s="86" t="s">
        <v>1963</v>
      </c>
      <c r="G713" s="86" t="b">
        <v>1</v>
      </c>
      <c r="H713" s="86" t="b">
        <v>0</v>
      </c>
      <c r="I713" s="86" t="b">
        <v>0</v>
      </c>
      <c r="J713" s="86" t="b">
        <v>0</v>
      </c>
      <c r="K713" s="86" t="b">
        <v>0</v>
      </c>
      <c r="L713" s="86" t="b">
        <v>0</v>
      </c>
    </row>
    <row r="714" spans="1:12" ht="15">
      <c r="A714" s="86" t="s">
        <v>2494</v>
      </c>
      <c r="B714" s="86" t="s">
        <v>2534</v>
      </c>
      <c r="C714" s="86">
        <v>3</v>
      </c>
      <c r="D714" s="121">
        <v>0</v>
      </c>
      <c r="E714" s="121">
        <v>1.278753600952829</v>
      </c>
      <c r="F714" s="86" t="s">
        <v>1963</v>
      </c>
      <c r="G714" s="86" t="b">
        <v>0</v>
      </c>
      <c r="H714" s="86" t="b">
        <v>0</v>
      </c>
      <c r="I714" s="86" t="b">
        <v>0</v>
      </c>
      <c r="J714" s="86" t="b">
        <v>1</v>
      </c>
      <c r="K714" s="86" t="b">
        <v>0</v>
      </c>
      <c r="L714" s="86" t="b">
        <v>0</v>
      </c>
    </row>
    <row r="715" spans="1:12" ht="15">
      <c r="A715" s="86" t="s">
        <v>2534</v>
      </c>
      <c r="B715" s="86" t="s">
        <v>2606</v>
      </c>
      <c r="C715" s="86">
        <v>3</v>
      </c>
      <c r="D715" s="121">
        <v>0</v>
      </c>
      <c r="E715" s="121">
        <v>1.278753600952829</v>
      </c>
      <c r="F715" s="86" t="s">
        <v>1963</v>
      </c>
      <c r="G715" s="86" t="b">
        <v>1</v>
      </c>
      <c r="H715" s="86" t="b">
        <v>0</v>
      </c>
      <c r="I715" s="86" t="b">
        <v>0</v>
      </c>
      <c r="J715" s="86" t="b">
        <v>0</v>
      </c>
      <c r="K715" s="86" t="b">
        <v>0</v>
      </c>
      <c r="L715" s="86" t="b">
        <v>0</v>
      </c>
    </row>
    <row r="716" spans="1:12" ht="15">
      <c r="A716" s="86" t="s">
        <v>2606</v>
      </c>
      <c r="B716" s="86" t="s">
        <v>2607</v>
      </c>
      <c r="C716" s="86">
        <v>3</v>
      </c>
      <c r="D716" s="121">
        <v>0</v>
      </c>
      <c r="E716" s="121">
        <v>1.278753600952829</v>
      </c>
      <c r="F716" s="86" t="s">
        <v>1963</v>
      </c>
      <c r="G716" s="86" t="b">
        <v>0</v>
      </c>
      <c r="H716" s="86" t="b">
        <v>0</v>
      </c>
      <c r="I716" s="86" t="b">
        <v>0</v>
      </c>
      <c r="J716" s="86" t="b">
        <v>1</v>
      </c>
      <c r="K716" s="86" t="b">
        <v>0</v>
      </c>
      <c r="L716" s="86" t="b">
        <v>0</v>
      </c>
    </row>
    <row r="717" spans="1:12" ht="15">
      <c r="A717" s="86" t="s">
        <v>2607</v>
      </c>
      <c r="B717" s="86" t="s">
        <v>2608</v>
      </c>
      <c r="C717" s="86">
        <v>3</v>
      </c>
      <c r="D717" s="121">
        <v>0</v>
      </c>
      <c r="E717" s="121">
        <v>1.278753600952829</v>
      </c>
      <c r="F717" s="86" t="s">
        <v>1963</v>
      </c>
      <c r="G717" s="86" t="b">
        <v>1</v>
      </c>
      <c r="H717" s="86" t="b">
        <v>0</v>
      </c>
      <c r="I717" s="86" t="b">
        <v>0</v>
      </c>
      <c r="J717" s="86" t="b">
        <v>0</v>
      </c>
      <c r="K717" s="86" t="b">
        <v>0</v>
      </c>
      <c r="L717" s="86" t="b">
        <v>0</v>
      </c>
    </row>
    <row r="718" spans="1:12" ht="15">
      <c r="A718" s="86" t="s">
        <v>2608</v>
      </c>
      <c r="B718" s="86" t="s">
        <v>2566</v>
      </c>
      <c r="C718" s="86">
        <v>3</v>
      </c>
      <c r="D718" s="121">
        <v>0</v>
      </c>
      <c r="E718" s="121">
        <v>1.278753600952829</v>
      </c>
      <c r="F718" s="86" t="s">
        <v>1963</v>
      </c>
      <c r="G718" s="86" t="b">
        <v>0</v>
      </c>
      <c r="H718" s="86" t="b">
        <v>0</v>
      </c>
      <c r="I718" s="86" t="b">
        <v>0</v>
      </c>
      <c r="J718" s="86" t="b">
        <v>0</v>
      </c>
      <c r="K718" s="86" t="b">
        <v>0</v>
      </c>
      <c r="L718" s="86" t="b">
        <v>0</v>
      </c>
    </row>
    <row r="719" spans="1:12" ht="15">
      <c r="A719" s="86" t="s">
        <v>2566</v>
      </c>
      <c r="B719" s="86" t="s">
        <v>2098</v>
      </c>
      <c r="C719" s="86">
        <v>3</v>
      </c>
      <c r="D719" s="121">
        <v>0</v>
      </c>
      <c r="E719" s="121">
        <v>1.278753600952829</v>
      </c>
      <c r="F719" s="86" t="s">
        <v>1963</v>
      </c>
      <c r="G719" s="86" t="b">
        <v>0</v>
      </c>
      <c r="H719" s="86" t="b">
        <v>0</v>
      </c>
      <c r="I719" s="86" t="b">
        <v>0</v>
      </c>
      <c r="J719" s="86" t="b">
        <v>0</v>
      </c>
      <c r="K719" s="86" t="b">
        <v>0</v>
      </c>
      <c r="L719" s="86" t="b">
        <v>0</v>
      </c>
    </row>
    <row r="720" spans="1:12" ht="15">
      <c r="A720" s="86" t="s">
        <v>2098</v>
      </c>
      <c r="B720" s="86" t="s">
        <v>2072</v>
      </c>
      <c r="C720" s="86">
        <v>3</v>
      </c>
      <c r="D720" s="121">
        <v>0</v>
      </c>
      <c r="E720" s="121">
        <v>1.278753600952829</v>
      </c>
      <c r="F720" s="86" t="s">
        <v>1963</v>
      </c>
      <c r="G720" s="86" t="b">
        <v>0</v>
      </c>
      <c r="H720" s="86" t="b">
        <v>0</v>
      </c>
      <c r="I720" s="86" t="b">
        <v>0</v>
      </c>
      <c r="J720" s="86" t="b">
        <v>1</v>
      </c>
      <c r="K720" s="86" t="b">
        <v>0</v>
      </c>
      <c r="L720" s="86" t="b">
        <v>0</v>
      </c>
    </row>
    <row r="721" spans="1:12" ht="15">
      <c r="A721" s="86" t="s">
        <v>2072</v>
      </c>
      <c r="B721" s="86" t="s">
        <v>2049</v>
      </c>
      <c r="C721" s="86">
        <v>3</v>
      </c>
      <c r="D721" s="121">
        <v>0</v>
      </c>
      <c r="E721" s="121">
        <v>1.278753600952829</v>
      </c>
      <c r="F721" s="86" t="s">
        <v>1963</v>
      </c>
      <c r="G721" s="86" t="b">
        <v>1</v>
      </c>
      <c r="H721" s="86" t="b">
        <v>0</v>
      </c>
      <c r="I721" s="86" t="b">
        <v>0</v>
      </c>
      <c r="J721" s="86" t="b">
        <v>0</v>
      </c>
      <c r="K721" s="86" t="b">
        <v>0</v>
      </c>
      <c r="L721" s="86" t="b">
        <v>0</v>
      </c>
    </row>
    <row r="722" spans="1:12" ht="15">
      <c r="A722" s="86" t="s">
        <v>2049</v>
      </c>
      <c r="B722" s="86" t="s">
        <v>2048</v>
      </c>
      <c r="C722" s="86">
        <v>3</v>
      </c>
      <c r="D722" s="121">
        <v>0</v>
      </c>
      <c r="E722" s="121">
        <v>1.278753600952829</v>
      </c>
      <c r="F722" s="86" t="s">
        <v>1963</v>
      </c>
      <c r="G722" s="86" t="b">
        <v>0</v>
      </c>
      <c r="H722" s="86" t="b">
        <v>0</v>
      </c>
      <c r="I722" s="86" t="b">
        <v>0</v>
      </c>
      <c r="J722" s="86" t="b">
        <v>0</v>
      </c>
      <c r="K722" s="86" t="b">
        <v>0</v>
      </c>
      <c r="L722" s="86" t="b">
        <v>0</v>
      </c>
    </row>
    <row r="723" spans="1:12" ht="15">
      <c r="A723" s="86" t="s">
        <v>2048</v>
      </c>
      <c r="B723" s="86" t="s">
        <v>2609</v>
      </c>
      <c r="C723" s="86">
        <v>3</v>
      </c>
      <c r="D723" s="121">
        <v>0</v>
      </c>
      <c r="E723" s="121">
        <v>1.278753600952829</v>
      </c>
      <c r="F723" s="86" t="s">
        <v>1963</v>
      </c>
      <c r="G723" s="86" t="b">
        <v>0</v>
      </c>
      <c r="H723" s="86" t="b">
        <v>0</v>
      </c>
      <c r="I723" s="86" t="b">
        <v>0</v>
      </c>
      <c r="J723" s="86" t="b">
        <v>1</v>
      </c>
      <c r="K723" s="86" t="b">
        <v>0</v>
      </c>
      <c r="L723" s="86" t="b">
        <v>0</v>
      </c>
    </row>
    <row r="724" spans="1:12" ht="15">
      <c r="A724" s="86" t="s">
        <v>2609</v>
      </c>
      <c r="B724" s="86" t="s">
        <v>2610</v>
      </c>
      <c r="C724" s="86">
        <v>3</v>
      </c>
      <c r="D724" s="121">
        <v>0</v>
      </c>
      <c r="E724" s="121">
        <v>1.278753600952829</v>
      </c>
      <c r="F724" s="86" t="s">
        <v>1963</v>
      </c>
      <c r="G724" s="86" t="b">
        <v>1</v>
      </c>
      <c r="H724" s="86" t="b">
        <v>0</v>
      </c>
      <c r="I724" s="86" t="b">
        <v>0</v>
      </c>
      <c r="J724" s="86" t="b">
        <v>0</v>
      </c>
      <c r="K724" s="86" t="b">
        <v>0</v>
      </c>
      <c r="L724" s="86" t="b">
        <v>0</v>
      </c>
    </row>
    <row r="725" spans="1:12" ht="15">
      <c r="A725" s="86" t="s">
        <v>2610</v>
      </c>
      <c r="B725" s="86" t="s">
        <v>2611</v>
      </c>
      <c r="C725" s="86">
        <v>3</v>
      </c>
      <c r="D725" s="121">
        <v>0</v>
      </c>
      <c r="E725" s="121">
        <v>1.278753600952829</v>
      </c>
      <c r="F725" s="86" t="s">
        <v>1963</v>
      </c>
      <c r="G725" s="86" t="b">
        <v>0</v>
      </c>
      <c r="H725" s="86" t="b">
        <v>0</v>
      </c>
      <c r="I725" s="86" t="b">
        <v>0</v>
      </c>
      <c r="J725" s="86" t="b">
        <v>0</v>
      </c>
      <c r="K725" s="86" t="b">
        <v>0</v>
      </c>
      <c r="L725" s="86" t="b">
        <v>0</v>
      </c>
    </row>
    <row r="726" spans="1:12" ht="15">
      <c r="A726" s="86" t="s">
        <v>2611</v>
      </c>
      <c r="B726" s="86" t="s">
        <v>2070</v>
      </c>
      <c r="C726" s="86">
        <v>3</v>
      </c>
      <c r="D726" s="121">
        <v>0</v>
      </c>
      <c r="E726" s="121">
        <v>1.278753600952829</v>
      </c>
      <c r="F726" s="86" t="s">
        <v>1963</v>
      </c>
      <c r="G726" s="86" t="b">
        <v>0</v>
      </c>
      <c r="H726" s="86" t="b">
        <v>0</v>
      </c>
      <c r="I726" s="86" t="b">
        <v>0</v>
      </c>
      <c r="J726" s="86" t="b">
        <v>0</v>
      </c>
      <c r="K726" s="86" t="b">
        <v>0</v>
      </c>
      <c r="L726" s="86" t="b">
        <v>0</v>
      </c>
    </row>
    <row r="727" spans="1:12" ht="15">
      <c r="A727" s="86" t="s">
        <v>2092</v>
      </c>
      <c r="B727" s="86" t="s">
        <v>2070</v>
      </c>
      <c r="C727" s="86">
        <v>2</v>
      </c>
      <c r="D727" s="121">
        <v>0</v>
      </c>
      <c r="E727" s="121">
        <v>1.1139433523068367</v>
      </c>
      <c r="F727" s="86" t="s">
        <v>1964</v>
      </c>
      <c r="G727" s="86" t="b">
        <v>0</v>
      </c>
      <c r="H727" s="86" t="b">
        <v>0</v>
      </c>
      <c r="I727" s="86" t="b">
        <v>0</v>
      </c>
      <c r="J727" s="86" t="b">
        <v>0</v>
      </c>
      <c r="K727" s="86" t="b">
        <v>0</v>
      </c>
      <c r="L727" s="86" t="b">
        <v>0</v>
      </c>
    </row>
    <row r="728" spans="1:12" ht="15">
      <c r="A728" s="86" t="s">
        <v>2615</v>
      </c>
      <c r="B728" s="86" t="s">
        <v>2616</v>
      </c>
      <c r="C728" s="86">
        <v>3</v>
      </c>
      <c r="D728" s="121">
        <v>0</v>
      </c>
      <c r="E728" s="121">
        <v>1.3424226808222062</v>
      </c>
      <c r="F728" s="86" t="s">
        <v>1965</v>
      </c>
      <c r="G728" s="86" t="b">
        <v>1</v>
      </c>
      <c r="H728" s="86" t="b">
        <v>0</v>
      </c>
      <c r="I728" s="86" t="b">
        <v>0</v>
      </c>
      <c r="J728" s="86" t="b">
        <v>0</v>
      </c>
      <c r="K728" s="86" t="b">
        <v>0</v>
      </c>
      <c r="L728" s="86" t="b">
        <v>0</v>
      </c>
    </row>
    <row r="729" spans="1:12" ht="15">
      <c r="A729" s="86" t="s">
        <v>2616</v>
      </c>
      <c r="B729" s="86" t="s">
        <v>2617</v>
      </c>
      <c r="C729" s="86">
        <v>3</v>
      </c>
      <c r="D729" s="121">
        <v>0</v>
      </c>
      <c r="E729" s="121">
        <v>1.3424226808222062</v>
      </c>
      <c r="F729" s="86" t="s">
        <v>1965</v>
      </c>
      <c r="G729" s="86" t="b">
        <v>0</v>
      </c>
      <c r="H729" s="86" t="b">
        <v>0</v>
      </c>
      <c r="I729" s="86" t="b">
        <v>0</v>
      </c>
      <c r="J729" s="86" t="b">
        <v>0</v>
      </c>
      <c r="K729" s="86" t="b">
        <v>0</v>
      </c>
      <c r="L729" s="86" t="b">
        <v>0</v>
      </c>
    </row>
    <row r="730" spans="1:12" ht="15">
      <c r="A730" s="86" t="s">
        <v>2617</v>
      </c>
      <c r="B730" s="86" t="s">
        <v>303</v>
      </c>
      <c r="C730" s="86">
        <v>3</v>
      </c>
      <c r="D730" s="121">
        <v>0</v>
      </c>
      <c r="E730" s="121">
        <v>1.3424226808222062</v>
      </c>
      <c r="F730" s="86" t="s">
        <v>1965</v>
      </c>
      <c r="G730" s="86" t="b">
        <v>0</v>
      </c>
      <c r="H730" s="86" t="b">
        <v>0</v>
      </c>
      <c r="I730" s="86" t="b">
        <v>0</v>
      </c>
      <c r="J730" s="86" t="b">
        <v>0</v>
      </c>
      <c r="K730" s="86" t="b">
        <v>0</v>
      </c>
      <c r="L730" s="86" t="b">
        <v>0</v>
      </c>
    </row>
    <row r="731" spans="1:12" ht="15">
      <c r="A731" s="86" t="s">
        <v>303</v>
      </c>
      <c r="B731" s="86" t="s">
        <v>2535</v>
      </c>
      <c r="C731" s="86">
        <v>3</v>
      </c>
      <c r="D731" s="121">
        <v>0</v>
      </c>
      <c r="E731" s="121">
        <v>1.0413926851582251</v>
      </c>
      <c r="F731" s="86" t="s">
        <v>1965</v>
      </c>
      <c r="G731" s="86" t="b">
        <v>0</v>
      </c>
      <c r="H731" s="86" t="b">
        <v>0</v>
      </c>
      <c r="I731" s="86" t="b">
        <v>0</v>
      </c>
      <c r="J731" s="86" t="b">
        <v>0</v>
      </c>
      <c r="K731" s="86" t="b">
        <v>0</v>
      </c>
      <c r="L731" s="86" t="b">
        <v>0</v>
      </c>
    </row>
    <row r="732" spans="1:12" ht="15">
      <c r="A732" s="86" t="s">
        <v>2535</v>
      </c>
      <c r="B732" s="86" t="s">
        <v>2148</v>
      </c>
      <c r="C732" s="86">
        <v>3</v>
      </c>
      <c r="D732" s="121">
        <v>0</v>
      </c>
      <c r="E732" s="121">
        <v>1.0413926851582251</v>
      </c>
      <c r="F732" s="86" t="s">
        <v>1965</v>
      </c>
      <c r="G732" s="86" t="b">
        <v>0</v>
      </c>
      <c r="H732" s="86" t="b">
        <v>0</v>
      </c>
      <c r="I732" s="86" t="b">
        <v>0</v>
      </c>
      <c r="J732" s="86" t="b">
        <v>0</v>
      </c>
      <c r="K732" s="86" t="b">
        <v>0</v>
      </c>
      <c r="L732" s="86" t="b">
        <v>0</v>
      </c>
    </row>
    <row r="733" spans="1:12" ht="15">
      <c r="A733" s="86" t="s">
        <v>2148</v>
      </c>
      <c r="B733" s="86" t="s">
        <v>2535</v>
      </c>
      <c r="C733" s="86">
        <v>3</v>
      </c>
      <c r="D733" s="121">
        <v>0</v>
      </c>
      <c r="E733" s="121">
        <v>1.0413926851582251</v>
      </c>
      <c r="F733" s="86" t="s">
        <v>1965</v>
      </c>
      <c r="G733" s="86" t="b">
        <v>0</v>
      </c>
      <c r="H733" s="86" t="b">
        <v>0</v>
      </c>
      <c r="I733" s="86" t="b">
        <v>0</v>
      </c>
      <c r="J733" s="86" t="b">
        <v>0</v>
      </c>
      <c r="K733" s="86" t="b">
        <v>0</v>
      </c>
      <c r="L733" s="86" t="b">
        <v>0</v>
      </c>
    </row>
    <row r="734" spans="1:12" ht="15">
      <c r="A734" s="86" t="s">
        <v>2535</v>
      </c>
      <c r="B734" s="86" t="s">
        <v>2618</v>
      </c>
      <c r="C734" s="86">
        <v>3</v>
      </c>
      <c r="D734" s="121">
        <v>0</v>
      </c>
      <c r="E734" s="121">
        <v>1.0413926851582251</v>
      </c>
      <c r="F734" s="86" t="s">
        <v>1965</v>
      </c>
      <c r="G734" s="86" t="b">
        <v>0</v>
      </c>
      <c r="H734" s="86" t="b">
        <v>0</v>
      </c>
      <c r="I734" s="86" t="b">
        <v>0</v>
      </c>
      <c r="J734" s="86" t="b">
        <v>0</v>
      </c>
      <c r="K734" s="86" t="b">
        <v>0</v>
      </c>
      <c r="L734" s="86" t="b">
        <v>0</v>
      </c>
    </row>
    <row r="735" spans="1:12" ht="15">
      <c r="A735" s="86" t="s">
        <v>2618</v>
      </c>
      <c r="B735" s="86" t="s">
        <v>2546</v>
      </c>
      <c r="C735" s="86">
        <v>3</v>
      </c>
      <c r="D735" s="121">
        <v>0</v>
      </c>
      <c r="E735" s="121">
        <v>1.3424226808222062</v>
      </c>
      <c r="F735" s="86" t="s">
        <v>1965</v>
      </c>
      <c r="G735" s="86" t="b">
        <v>0</v>
      </c>
      <c r="H735" s="86" t="b">
        <v>0</v>
      </c>
      <c r="I735" s="86" t="b">
        <v>0</v>
      </c>
      <c r="J735" s="86" t="b">
        <v>1</v>
      </c>
      <c r="K735" s="86" t="b">
        <v>0</v>
      </c>
      <c r="L735" s="86" t="b">
        <v>0</v>
      </c>
    </row>
    <row r="736" spans="1:12" ht="15">
      <c r="A736" s="86" t="s">
        <v>2546</v>
      </c>
      <c r="B736" s="86" t="s">
        <v>2490</v>
      </c>
      <c r="C736" s="86">
        <v>3</v>
      </c>
      <c r="D736" s="121">
        <v>0</v>
      </c>
      <c r="E736" s="121">
        <v>1.3424226808222062</v>
      </c>
      <c r="F736" s="86" t="s">
        <v>1965</v>
      </c>
      <c r="G736" s="86" t="b">
        <v>1</v>
      </c>
      <c r="H736" s="86" t="b">
        <v>0</v>
      </c>
      <c r="I736" s="86" t="b">
        <v>0</v>
      </c>
      <c r="J736" s="86" t="b">
        <v>0</v>
      </c>
      <c r="K736" s="86" t="b">
        <v>0</v>
      </c>
      <c r="L736" s="86" t="b">
        <v>0</v>
      </c>
    </row>
    <row r="737" spans="1:12" ht="15">
      <c r="A737" s="86" t="s">
        <v>2490</v>
      </c>
      <c r="B737" s="86" t="s">
        <v>2619</v>
      </c>
      <c r="C737" s="86">
        <v>3</v>
      </c>
      <c r="D737" s="121">
        <v>0</v>
      </c>
      <c r="E737" s="121">
        <v>1.3424226808222062</v>
      </c>
      <c r="F737" s="86" t="s">
        <v>1965</v>
      </c>
      <c r="G737" s="86" t="b">
        <v>0</v>
      </c>
      <c r="H737" s="86" t="b">
        <v>0</v>
      </c>
      <c r="I737" s="86" t="b">
        <v>0</v>
      </c>
      <c r="J737" s="86" t="b">
        <v>1</v>
      </c>
      <c r="K737" s="86" t="b">
        <v>0</v>
      </c>
      <c r="L737" s="86" t="b">
        <v>0</v>
      </c>
    </row>
    <row r="738" spans="1:12" ht="15">
      <c r="A738" s="86" t="s">
        <v>2619</v>
      </c>
      <c r="B738" s="86" t="s">
        <v>2513</v>
      </c>
      <c r="C738" s="86">
        <v>3</v>
      </c>
      <c r="D738" s="121">
        <v>0</v>
      </c>
      <c r="E738" s="121">
        <v>1.3424226808222062</v>
      </c>
      <c r="F738" s="86" t="s">
        <v>1965</v>
      </c>
      <c r="G738" s="86" t="b">
        <v>1</v>
      </c>
      <c r="H738" s="86" t="b">
        <v>0</v>
      </c>
      <c r="I738" s="86" t="b">
        <v>0</v>
      </c>
      <c r="J738" s="86" t="b">
        <v>0</v>
      </c>
      <c r="K738" s="86" t="b">
        <v>0</v>
      </c>
      <c r="L738" s="86" t="b">
        <v>0</v>
      </c>
    </row>
    <row r="739" spans="1:12" ht="15">
      <c r="A739" s="86" t="s">
        <v>2513</v>
      </c>
      <c r="B739" s="86" t="s">
        <v>2070</v>
      </c>
      <c r="C739" s="86">
        <v>3</v>
      </c>
      <c r="D739" s="121">
        <v>0</v>
      </c>
      <c r="E739" s="121">
        <v>1.3424226808222062</v>
      </c>
      <c r="F739" s="86" t="s">
        <v>1965</v>
      </c>
      <c r="G739" s="86" t="b">
        <v>0</v>
      </c>
      <c r="H739" s="86" t="b">
        <v>0</v>
      </c>
      <c r="I739" s="86" t="b">
        <v>0</v>
      </c>
      <c r="J739" s="86" t="b">
        <v>0</v>
      </c>
      <c r="K739" s="86" t="b">
        <v>0</v>
      </c>
      <c r="L739" s="86" t="b">
        <v>0</v>
      </c>
    </row>
    <row r="740" spans="1:12" ht="15">
      <c r="A740" s="86" t="s">
        <v>2070</v>
      </c>
      <c r="B740" s="86" t="s">
        <v>2620</v>
      </c>
      <c r="C740" s="86">
        <v>3</v>
      </c>
      <c r="D740" s="121">
        <v>0</v>
      </c>
      <c r="E740" s="121">
        <v>1.3424226808222062</v>
      </c>
      <c r="F740" s="86" t="s">
        <v>1965</v>
      </c>
      <c r="G740" s="86" t="b">
        <v>0</v>
      </c>
      <c r="H740" s="86" t="b">
        <v>0</v>
      </c>
      <c r="I740" s="86" t="b">
        <v>0</v>
      </c>
      <c r="J740" s="86" t="b">
        <v>0</v>
      </c>
      <c r="K740" s="86" t="b">
        <v>0</v>
      </c>
      <c r="L740" s="86" t="b">
        <v>0</v>
      </c>
    </row>
    <row r="741" spans="1:12" ht="15">
      <c r="A741" s="86" t="s">
        <v>2620</v>
      </c>
      <c r="B741" s="86" t="s">
        <v>2049</v>
      </c>
      <c r="C741" s="86">
        <v>3</v>
      </c>
      <c r="D741" s="121">
        <v>0</v>
      </c>
      <c r="E741" s="121">
        <v>1.3424226808222062</v>
      </c>
      <c r="F741" s="86" t="s">
        <v>1965</v>
      </c>
      <c r="G741" s="86" t="b">
        <v>0</v>
      </c>
      <c r="H741" s="86" t="b">
        <v>0</v>
      </c>
      <c r="I741" s="86" t="b">
        <v>0</v>
      </c>
      <c r="J741" s="86" t="b">
        <v>0</v>
      </c>
      <c r="K741" s="86" t="b">
        <v>0</v>
      </c>
      <c r="L741" s="86" t="b">
        <v>0</v>
      </c>
    </row>
    <row r="742" spans="1:12" ht="15">
      <c r="A742" s="86" t="s">
        <v>2049</v>
      </c>
      <c r="B742" s="86" t="s">
        <v>2567</v>
      </c>
      <c r="C742" s="86">
        <v>3</v>
      </c>
      <c r="D742" s="121">
        <v>0</v>
      </c>
      <c r="E742" s="121">
        <v>1.3424226808222062</v>
      </c>
      <c r="F742" s="86" t="s">
        <v>1965</v>
      </c>
      <c r="G742" s="86" t="b">
        <v>0</v>
      </c>
      <c r="H742" s="86" t="b">
        <v>0</v>
      </c>
      <c r="I742" s="86" t="b">
        <v>0</v>
      </c>
      <c r="J742" s="86" t="b">
        <v>0</v>
      </c>
      <c r="K742" s="86" t="b">
        <v>0</v>
      </c>
      <c r="L742" s="86" t="b">
        <v>0</v>
      </c>
    </row>
    <row r="743" spans="1:12" ht="15">
      <c r="A743" s="86" t="s">
        <v>2567</v>
      </c>
      <c r="B743" s="86" t="s">
        <v>2621</v>
      </c>
      <c r="C743" s="86">
        <v>3</v>
      </c>
      <c r="D743" s="121">
        <v>0</v>
      </c>
      <c r="E743" s="121">
        <v>1.3424226808222062</v>
      </c>
      <c r="F743" s="86" t="s">
        <v>1965</v>
      </c>
      <c r="G743" s="86" t="b">
        <v>0</v>
      </c>
      <c r="H743" s="86" t="b">
        <v>0</v>
      </c>
      <c r="I743" s="86" t="b">
        <v>0</v>
      </c>
      <c r="J743" s="86" t="b">
        <v>0</v>
      </c>
      <c r="K743" s="86" t="b">
        <v>0</v>
      </c>
      <c r="L743" s="86" t="b">
        <v>0</v>
      </c>
    </row>
    <row r="744" spans="1:12" ht="15">
      <c r="A744" s="86" t="s">
        <v>2621</v>
      </c>
      <c r="B744" s="86" t="s">
        <v>2622</v>
      </c>
      <c r="C744" s="86">
        <v>3</v>
      </c>
      <c r="D744" s="121">
        <v>0</v>
      </c>
      <c r="E744" s="121">
        <v>1.3424226808222062</v>
      </c>
      <c r="F744" s="86" t="s">
        <v>1965</v>
      </c>
      <c r="G744" s="86" t="b">
        <v>0</v>
      </c>
      <c r="H744" s="86" t="b">
        <v>0</v>
      </c>
      <c r="I744" s="86" t="b">
        <v>0</v>
      </c>
      <c r="J744" s="86" t="b">
        <v>0</v>
      </c>
      <c r="K744" s="86" t="b">
        <v>0</v>
      </c>
      <c r="L744" s="86" t="b">
        <v>0</v>
      </c>
    </row>
    <row r="745" spans="1:12" ht="15">
      <c r="A745" s="86" t="s">
        <v>2622</v>
      </c>
      <c r="B745" s="86" t="s">
        <v>2623</v>
      </c>
      <c r="C745" s="86">
        <v>3</v>
      </c>
      <c r="D745" s="121">
        <v>0</v>
      </c>
      <c r="E745" s="121">
        <v>1.3424226808222062</v>
      </c>
      <c r="F745" s="86" t="s">
        <v>1965</v>
      </c>
      <c r="G745" s="86" t="b">
        <v>0</v>
      </c>
      <c r="H745" s="86" t="b">
        <v>0</v>
      </c>
      <c r="I745" s="86" t="b">
        <v>0</v>
      </c>
      <c r="J745" s="86" t="b">
        <v>0</v>
      </c>
      <c r="K745" s="86" t="b">
        <v>0</v>
      </c>
      <c r="L745" s="86" t="b">
        <v>0</v>
      </c>
    </row>
    <row r="746" spans="1:12" ht="15">
      <c r="A746" s="86" t="s">
        <v>2623</v>
      </c>
      <c r="B746" s="86" t="s">
        <v>2624</v>
      </c>
      <c r="C746" s="86">
        <v>3</v>
      </c>
      <c r="D746" s="121">
        <v>0</v>
      </c>
      <c r="E746" s="121">
        <v>1.3424226808222062</v>
      </c>
      <c r="F746" s="86" t="s">
        <v>1965</v>
      </c>
      <c r="G746" s="86" t="b">
        <v>0</v>
      </c>
      <c r="H746" s="86" t="b">
        <v>0</v>
      </c>
      <c r="I746" s="86" t="b">
        <v>0</v>
      </c>
      <c r="J746" s="86" t="b">
        <v>0</v>
      </c>
      <c r="K746" s="86" t="b">
        <v>0</v>
      </c>
      <c r="L746" s="86" t="b">
        <v>0</v>
      </c>
    </row>
    <row r="747" spans="1:12" ht="15">
      <c r="A747" s="86" t="s">
        <v>2624</v>
      </c>
      <c r="B747" s="86" t="s">
        <v>2625</v>
      </c>
      <c r="C747" s="86">
        <v>3</v>
      </c>
      <c r="D747" s="121">
        <v>0</v>
      </c>
      <c r="E747" s="121">
        <v>1.3424226808222062</v>
      </c>
      <c r="F747" s="86" t="s">
        <v>1965</v>
      </c>
      <c r="G747" s="86" t="b">
        <v>0</v>
      </c>
      <c r="H747" s="86" t="b">
        <v>0</v>
      </c>
      <c r="I747" s="86" t="b">
        <v>0</v>
      </c>
      <c r="J747" s="86" t="b">
        <v>0</v>
      </c>
      <c r="K747" s="86" t="b">
        <v>0</v>
      </c>
      <c r="L747" s="86" t="b">
        <v>0</v>
      </c>
    </row>
    <row r="748" spans="1:12" ht="15">
      <c r="A748" s="86" t="s">
        <v>2625</v>
      </c>
      <c r="B748" s="86" t="s">
        <v>2626</v>
      </c>
      <c r="C748" s="86">
        <v>3</v>
      </c>
      <c r="D748" s="121">
        <v>0</v>
      </c>
      <c r="E748" s="121">
        <v>1.3424226808222062</v>
      </c>
      <c r="F748" s="86" t="s">
        <v>1965</v>
      </c>
      <c r="G748" s="86" t="b">
        <v>0</v>
      </c>
      <c r="H748" s="86" t="b">
        <v>0</v>
      </c>
      <c r="I748" s="86" t="b">
        <v>0</v>
      </c>
      <c r="J748" s="86" t="b">
        <v>0</v>
      </c>
      <c r="K748" s="86" t="b">
        <v>0</v>
      </c>
      <c r="L748" s="86" t="b">
        <v>0</v>
      </c>
    </row>
    <row r="749" spans="1:12" ht="15">
      <c r="A749" s="86" t="s">
        <v>2626</v>
      </c>
      <c r="B749" s="86" t="s">
        <v>2504</v>
      </c>
      <c r="C749" s="86">
        <v>3</v>
      </c>
      <c r="D749" s="121">
        <v>0</v>
      </c>
      <c r="E749" s="121">
        <v>1.3424226808222062</v>
      </c>
      <c r="F749" s="86" t="s">
        <v>1965</v>
      </c>
      <c r="G749" s="86" t="b">
        <v>0</v>
      </c>
      <c r="H749" s="86" t="b">
        <v>0</v>
      </c>
      <c r="I749" s="86" t="b">
        <v>0</v>
      </c>
      <c r="J749" s="86" t="b">
        <v>0</v>
      </c>
      <c r="K749" s="86" t="b">
        <v>0</v>
      </c>
      <c r="L749" s="86" t="b">
        <v>0</v>
      </c>
    </row>
    <row r="750" spans="1:12" ht="15">
      <c r="A750" s="86" t="s">
        <v>2517</v>
      </c>
      <c r="B750" s="86" t="s">
        <v>2044</v>
      </c>
      <c r="C750" s="86">
        <v>3</v>
      </c>
      <c r="D750" s="121">
        <v>0</v>
      </c>
      <c r="E750" s="121">
        <v>1.0413926851582251</v>
      </c>
      <c r="F750" s="86" t="s">
        <v>1966</v>
      </c>
      <c r="G750" s="86" t="b">
        <v>0</v>
      </c>
      <c r="H750" s="86" t="b">
        <v>0</v>
      </c>
      <c r="I750" s="86" t="b">
        <v>0</v>
      </c>
      <c r="J750" s="86" t="b">
        <v>0</v>
      </c>
      <c r="K750" s="86" t="b">
        <v>0</v>
      </c>
      <c r="L750" s="86" t="b">
        <v>0</v>
      </c>
    </row>
    <row r="751" spans="1:12" ht="15">
      <c r="A751" s="86" t="s">
        <v>2044</v>
      </c>
      <c r="B751" s="86" t="s">
        <v>2049</v>
      </c>
      <c r="C751" s="86">
        <v>3</v>
      </c>
      <c r="D751" s="121">
        <v>0</v>
      </c>
      <c r="E751" s="121">
        <v>1.0413926851582251</v>
      </c>
      <c r="F751" s="86" t="s">
        <v>1966</v>
      </c>
      <c r="G751" s="86" t="b">
        <v>0</v>
      </c>
      <c r="H751" s="86" t="b">
        <v>0</v>
      </c>
      <c r="I751" s="86" t="b">
        <v>0</v>
      </c>
      <c r="J751" s="86" t="b">
        <v>0</v>
      </c>
      <c r="K751" s="86" t="b">
        <v>0</v>
      </c>
      <c r="L751" s="86" t="b">
        <v>0</v>
      </c>
    </row>
    <row r="752" spans="1:12" ht="15">
      <c r="A752" s="86" t="s">
        <v>2049</v>
      </c>
      <c r="B752" s="86" t="s">
        <v>2098</v>
      </c>
      <c r="C752" s="86">
        <v>3</v>
      </c>
      <c r="D752" s="121">
        <v>0</v>
      </c>
      <c r="E752" s="121">
        <v>1.3424226808222062</v>
      </c>
      <c r="F752" s="86" t="s">
        <v>1966</v>
      </c>
      <c r="G752" s="86" t="b">
        <v>0</v>
      </c>
      <c r="H752" s="86" t="b">
        <v>0</v>
      </c>
      <c r="I752" s="86" t="b">
        <v>0</v>
      </c>
      <c r="J752" s="86" t="b">
        <v>0</v>
      </c>
      <c r="K752" s="86" t="b">
        <v>0</v>
      </c>
      <c r="L752" s="86" t="b">
        <v>0</v>
      </c>
    </row>
    <row r="753" spans="1:12" ht="15">
      <c r="A753" s="86" t="s">
        <v>2098</v>
      </c>
      <c r="B753" s="86" t="s">
        <v>2518</v>
      </c>
      <c r="C753" s="86">
        <v>3</v>
      </c>
      <c r="D753" s="121">
        <v>0</v>
      </c>
      <c r="E753" s="121">
        <v>1.3424226808222062</v>
      </c>
      <c r="F753" s="86" t="s">
        <v>1966</v>
      </c>
      <c r="G753" s="86" t="b">
        <v>0</v>
      </c>
      <c r="H753" s="86" t="b">
        <v>0</v>
      </c>
      <c r="I753" s="86" t="b">
        <v>0</v>
      </c>
      <c r="J753" s="86" t="b">
        <v>0</v>
      </c>
      <c r="K753" s="86" t="b">
        <v>0</v>
      </c>
      <c r="L753" s="86" t="b">
        <v>0</v>
      </c>
    </row>
    <row r="754" spans="1:12" ht="15">
      <c r="A754" s="86" t="s">
        <v>2518</v>
      </c>
      <c r="B754" s="86" t="s">
        <v>2044</v>
      </c>
      <c r="C754" s="86">
        <v>3</v>
      </c>
      <c r="D754" s="121">
        <v>0</v>
      </c>
      <c r="E754" s="121">
        <v>1.0413926851582251</v>
      </c>
      <c r="F754" s="86" t="s">
        <v>1966</v>
      </c>
      <c r="G754" s="86" t="b">
        <v>0</v>
      </c>
      <c r="H754" s="86" t="b">
        <v>0</v>
      </c>
      <c r="I754" s="86" t="b">
        <v>0</v>
      </c>
      <c r="J754" s="86" t="b">
        <v>0</v>
      </c>
      <c r="K754" s="86" t="b">
        <v>0</v>
      </c>
      <c r="L754" s="86" t="b">
        <v>0</v>
      </c>
    </row>
    <row r="755" spans="1:12" ht="15">
      <c r="A755" s="86" t="s">
        <v>2044</v>
      </c>
      <c r="B755" s="86" t="s">
        <v>2045</v>
      </c>
      <c r="C755" s="86">
        <v>3</v>
      </c>
      <c r="D755" s="121">
        <v>0</v>
      </c>
      <c r="E755" s="121">
        <v>0.7403626894942439</v>
      </c>
      <c r="F755" s="86" t="s">
        <v>1966</v>
      </c>
      <c r="G755" s="86" t="b">
        <v>0</v>
      </c>
      <c r="H755" s="86" t="b">
        <v>0</v>
      </c>
      <c r="I755" s="86" t="b">
        <v>0</v>
      </c>
      <c r="J755" s="86" t="b">
        <v>0</v>
      </c>
      <c r="K755" s="86" t="b">
        <v>0</v>
      </c>
      <c r="L755" s="86" t="b">
        <v>0</v>
      </c>
    </row>
    <row r="756" spans="1:12" ht="15">
      <c r="A756" s="86" t="s">
        <v>2045</v>
      </c>
      <c r="B756" s="86" t="s">
        <v>2157</v>
      </c>
      <c r="C756" s="86">
        <v>3</v>
      </c>
      <c r="D756" s="121">
        <v>0</v>
      </c>
      <c r="E756" s="121">
        <v>0.7403626894942439</v>
      </c>
      <c r="F756" s="86" t="s">
        <v>1966</v>
      </c>
      <c r="G756" s="86" t="b">
        <v>0</v>
      </c>
      <c r="H756" s="86" t="b">
        <v>0</v>
      </c>
      <c r="I756" s="86" t="b">
        <v>0</v>
      </c>
      <c r="J756" s="86" t="b">
        <v>0</v>
      </c>
      <c r="K756" s="86" t="b">
        <v>0</v>
      </c>
      <c r="L756" s="86" t="b">
        <v>0</v>
      </c>
    </row>
    <row r="757" spans="1:12" ht="15">
      <c r="A757" s="86" t="s">
        <v>2157</v>
      </c>
      <c r="B757" s="86" t="s">
        <v>2070</v>
      </c>
      <c r="C757" s="86">
        <v>3</v>
      </c>
      <c r="D757" s="121">
        <v>0</v>
      </c>
      <c r="E757" s="121">
        <v>1.0413926851582251</v>
      </c>
      <c r="F757" s="86" t="s">
        <v>1966</v>
      </c>
      <c r="G757" s="86" t="b">
        <v>0</v>
      </c>
      <c r="H757" s="86" t="b">
        <v>0</v>
      </c>
      <c r="I757" s="86" t="b">
        <v>0</v>
      </c>
      <c r="J757" s="86" t="b">
        <v>0</v>
      </c>
      <c r="K757" s="86" t="b">
        <v>0</v>
      </c>
      <c r="L757" s="86" t="b">
        <v>0</v>
      </c>
    </row>
    <row r="758" spans="1:12" ht="15">
      <c r="A758" s="86" t="s">
        <v>2070</v>
      </c>
      <c r="B758" s="86" t="s">
        <v>2519</v>
      </c>
      <c r="C758" s="86">
        <v>3</v>
      </c>
      <c r="D758" s="121">
        <v>0</v>
      </c>
      <c r="E758" s="121">
        <v>1.3424226808222062</v>
      </c>
      <c r="F758" s="86" t="s">
        <v>1966</v>
      </c>
      <c r="G758" s="86" t="b">
        <v>0</v>
      </c>
      <c r="H758" s="86" t="b">
        <v>0</v>
      </c>
      <c r="I758" s="86" t="b">
        <v>0</v>
      </c>
      <c r="J758" s="86" t="b">
        <v>0</v>
      </c>
      <c r="K758" s="86" t="b">
        <v>0</v>
      </c>
      <c r="L758" s="86" t="b">
        <v>0</v>
      </c>
    </row>
    <row r="759" spans="1:12" ht="15">
      <c r="A759" s="86" t="s">
        <v>2519</v>
      </c>
      <c r="B759" s="86" t="s">
        <v>2520</v>
      </c>
      <c r="C759" s="86">
        <v>3</v>
      </c>
      <c r="D759" s="121">
        <v>0</v>
      </c>
      <c r="E759" s="121">
        <v>1.3424226808222062</v>
      </c>
      <c r="F759" s="86" t="s">
        <v>1966</v>
      </c>
      <c r="G759" s="86" t="b">
        <v>0</v>
      </c>
      <c r="H759" s="86" t="b">
        <v>0</v>
      </c>
      <c r="I759" s="86" t="b">
        <v>0</v>
      </c>
      <c r="J759" s="86" t="b">
        <v>0</v>
      </c>
      <c r="K759" s="86" t="b">
        <v>0</v>
      </c>
      <c r="L759" s="86" t="b">
        <v>0</v>
      </c>
    </row>
    <row r="760" spans="1:12" ht="15">
      <c r="A760" s="86" t="s">
        <v>2520</v>
      </c>
      <c r="B760" s="86" t="s">
        <v>2521</v>
      </c>
      <c r="C760" s="86">
        <v>3</v>
      </c>
      <c r="D760" s="121">
        <v>0</v>
      </c>
      <c r="E760" s="121">
        <v>1.3424226808222062</v>
      </c>
      <c r="F760" s="86" t="s">
        <v>1966</v>
      </c>
      <c r="G760" s="86" t="b">
        <v>0</v>
      </c>
      <c r="H760" s="86" t="b">
        <v>0</v>
      </c>
      <c r="I760" s="86" t="b">
        <v>0</v>
      </c>
      <c r="J760" s="86" t="b">
        <v>0</v>
      </c>
      <c r="K760" s="86" t="b">
        <v>0</v>
      </c>
      <c r="L760" s="86" t="b">
        <v>0</v>
      </c>
    </row>
    <row r="761" spans="1:12" ht="15">
      <c r="A761" s="86" t="s">
        <v>2521</v>
      </c>
      <c r="B761" s="86" t="s">
        <v>2522</v>
      </c>
      <c r="C761" s="86">
        <v>3</v>
      </c>
      <c r="D761" s="121">
        <v>0</v>
      </c>
      <c r="E761" s="121">
        <v>1.3424226808222062</v>
      </c>
      <c r="F761" s="86" t="s">
        <v>1966</v>
      </c>
      <c r="G761" s="86" t="b">
        <v>0</v>
      </c>
      <c r="H761" s="86" t="b">
        <v>0</v>
      </c>
      <c r="I761" s="86" t="b">
        <v>0</v>
      </c>
      <c r="J761" s="86" t="b">
        <v>0</v>
      </c>
      <c r="K761" s="86" t="b">
        <v>0</v>
      </c>
      <c r="L761" s="86" t="b">
        <v>0</v>
      </c>
    </row>
    <row r="762" spans="1:12" ht="15">
      <c r="A762" s="86" t="s">
        <v>2522</v>
      </c>
      <c r="B762" s="86" t="s">
        <v>2523</v>
      </c>
      <c r="C762" s="86">
        <v>3</v>
      </c>
      <c r="D762" s="121">
        <v>0</v>
      </c>
      <c r="E762" s="121">
        <v>1.3424226808222062</v>
      </c>
      <c r="F762" s="86" t="s">
        <v>1966</v>
      </c>
      <c r="G762" s="86" t="b">
        <v>0</v>
      </c>
      <c r="H762" s="86" t="b">
        <v>0</v>
      </c>
      <c r="I762" s="86" t="b">
        <v>0</v>
      </c>
      <c r="J762" s="86" t="b">
        <v>0</v>
      </c>
      <c r="K762" s="86" t="b">
        <v>0</v>
      </c>
      <c r="L762" s="86" t="b">
        <v>0</v>
      </c>
    </row>
    <row r="763" spans="1:12" ht="15">
      <c r="A763" s="86" t="s">
        <v>2523</v>
      </c>
      <c r="B763" s="86" t="s">
        <v>2629</v>
      </c>
      <c r="C763" s="86">
        <v>3</v>
      </c>
      <c r="D763" s="121">
        <v>0</v>
      </c>
      <c r="E763" s="121">
        <v>1.3424226808222062</v>
      </c>
      <c r="F763" s="86" t="s">
        <v>1966</v>
      </c>
      <c r="G763" s="86" t="b">
        <v>0</v>
      </c>
      <c r="H763" s="86" t="b">
        <v>0</v>
      </c>
      <c r="I763" s="86" t="b">
        <v>0</v>
      </c>
      <c r="J763" s="86" t="b">
        <v>0</v>
      </c>
      <c r="K763" s="86" t="b">
        <v>0</v>
      </c>
      <c r="L763" s="86" t="b">
        <v>0</v>
      </c>
    </row>
    <row r="764" spans="1:12" ht="15">
      <c r="A764" s="86" t="s">
        <v>2629</v>
      </c>
      <c r="B764" s="86" t="s">
        <v>2524</v>
      </c>
      <c r="C764" s="86">
        <v>3</v>
      </c>
      <c r="D764" s="121">
        <v>0</v>
      </c>
      <c r="E764" s="121">
        <v>1.3424226808222062</v>
      </c>
      <c r="F764" s="86" t="s">
        <v>1966</v>
      </c>
      <c r="G764" s="86" t="b">
        <v>0</v>
      </c>
      <c r="H764" s="86" t="b">
        <v>0</v>
      </c>
      <c r="I764" s="86" t="b">
        <v>0</v>
      </c>
      <c r="J764" s="86" t="b">
        <v>0</v>
      </c>
      <c r="K764" s="86" t="b">
        <v>0</v>
      </c>
      <c r="L764" s="86" t="b">
        <v>0</v>
      </c>
    </row>
    <row r="765" spans="1:12" ht="15">
      <c r="A765" s="86" t="s">
        <v>2524</v>
      </c>
      <c r="B765" s="86" t="s">
        <v>2157</v>
      </c>
      <c r="C765" s="86">
        <v>3</v>
      </c>
      <c r="D765" s="121">
        <v>0</v>
      </c>
      <c r="E765" s="121">
        <v>1.0413926851582251</v>
      </c>
      <c r="F765" s="86" t="s">
        <v>1966</v>
      </c>
      <c r="G765" s="86" t="b">
        <v>0</v>
      </c>
      <c r="H765" s="86" t="b">
        <v>0</v>
      </c>
      <c r="I765" s="86" t="b">
        <v>0</v>
      </c>
      <c r="J765" s="86" t="b">
        <v>0</v>
      </c>
      <c r="K765" s="86" t="b">
        <v>0</v>
      </c>
      <c r="L765" s="86" t="b">
        <v>0</v>
      </c>
    </row>
    <row r="766" spans="1:12" ht="15">
      <c r="A766" s="86" t="s">
        <v>2157</v>
      </c>
      <c r="B766" s="86" t="s">
        <v>2525</v>
      </c>
      <c r="C766" s="86">
        <v>3</v>
      </c>
      <c r="D766" s="121">
        <v>0</v>
      </c>
      <c r="E766" s="121">
        <v>1.0413926851582251</v>
      </c>
      <c r="F766" s="86" t="s">
        <v>1966</v>
      </c>
      <c r="G766" s="86" t="b">
        <v>0</v>
      </c>
      <c r="H766" s="86" t="b">
        <v>0</v>
      </c>
      <c r="I766" s="86" t="b">
        <v>0</v>
      </c>
      <c r="J766" s="86" t="b">
        <v>0</v>
      </c>
      <c r="K766" s="86" t="b">
        <v>0</v>
      </c>
      <c r="L766" s="86" t="b">
        <v>0</v>
      </c>
    </row>
    <row r="767" spans="1:12" ht="15">
      <c r="A767" s="86" t="s">
        <v>2525</v>
      </c>
      <c r="B767" s="86" t="s">
        <v>2045</v>
      </c>
      <c r="C767" s="86">
        <v>3</v>
      </c>
      <c r="D767" s="121">
        <v>0</v>
      </c>
      <c r="E767" s="121">
        <v>1.0413926851582251</v>
      </c>
      <c r="F767" s="86" t="s">
        <v>1966</v>
      </c>
      <c r="G767" s="86" t="b">
        <v>0</v>
      </c>
      <c r="H767" s="86" t="b">
        <v>0</v>
      </c>
      <c r="I767" s="86" t="b">
        <v>0</v>
      </c>
      <c r="J767" s="86" t="b">
        <v>0</v>
      </c>
      <c r="K767" s="86" t="b">
        <v>0</v>
      </c>
      <c r="L767" s="86" t="b">
        <v>0</v>
      </c>
    </row>
    <row r="768" spans="1:12" ht="15">
      <c r="A768" s="86" t="s">
        <v>2045</v>
      </c>
      <c r="B768" s="86" t="s">
        <v>2137</v>
      </c>
      <c r="C768" s="86">
        <v>3</v>
      </c>
      <c r="D768" s="121">
        <v>0</v>
      </c>
      <c r="E768" s="121">
        <v>1.0413926851582251</v>
      </c>
      <c r="F768" s="86" t="s">
        <v>1966</v>
      </c>
      <c r="G768" s="86" t="b">
        <v>0</v>
      </c>
      <c r="H768" s="86" t="b">
        <v>0</v>
      </c>
      <c r="I768" s="86" t="b">
        <v>0</v>
      </c>
      <c r="J768" s="86" t="b">
        <v>0</v>
      </c>
      <c r="K768" s="86" t="b">
        <v>0</v>
      </c>
      <c r="L768" s="86" t="b">
        <v>0</v>
      </c>
    </row>
    <row r="769" spans="1:12" ht="15">
      <c r="A769" s="86" t="s">
        <v>2137</v>
      </c>
      <c r="B769" s="86" t="s">
        <v>2526</v>
      </c>
      <c r="C769" s="86">
        <v>3</v>
      </c>
      <c r="D769" s="121">
        <v>0</v>
      </c>
      <c r="E769" s="121">
        <v>1.3424226808222062</v>
      </c>
      <c r="F769" s="86" t="s">
        <v>1966</v>
      </c>
      <c r="G769" s="86" t="b">
        <v>0</v>
      </c>
      <c r="H769" s="86" t="b">
        <v>0</v>
      </c>
      <c r="I769" s="86" t="b">
        <v>0</v>
      </c>
      <c r="J769" s="86" t="b">
        <v>0</v>
      </c>
      <c r="K769" s="86" t="b">
        <v>0</v>
      </c>
      <c r="L769" s="86" t="b">
        <v>0</v>
      </c>
    </row>
    <row r="770" spans="1:12" ht="15">
      <c r="A770" s="86" t="s">
        <v>2526</v>
      </c>
      <c r="B770" s="86" t="s">
        <v>2527</v>
      </c>
      <c r="C770" s="86">
        <v>3</v>
      </c>
      <c r="D770" s="121">
        <v>0</v>
      </c>
      <c r="E770" s="121">
        <v>1.3424226808222062</v>
      </c>
      <c r="F770" s="86" t="s">
        <v>1966</v>
      </c>
      <c r="G770" s="86" t="b">
        <v>0</v>
      </c>
      <c r="H770" s="86" t="b">
        <v>0</v>
      </c>
      <c r="I770" s="86" t="b">
        <v>0</v>
      </c>
      <c r="J770" s="86" t="b">
        <v>0</v>
      </c>
      <c r="K770" s="86" t="b">
        <v>0</v>
      </c>
      <c r="L770" s="86" t="b">
        <v>0</v>
      </c>
    </row>
    <row r="771" spans="1:12" ht="15">
      <c r="A771" s="86" t="s">
        <v>2527</v>
      </c>
      <c r="B771" s="86" t="s">
        <v>2630</v>
      </c>
      <c r="C771" s="86">
        <v>3</v>
      </c>
      <c r="D771" s="121">
        <v>0</v>
      </c>
      <c r="E771" s="121">
        <v>1.3424226808222062</v>
      </c>
      <c r="F771" s="86" t="s">
        <v>1966</v>
      </c>
      <c r="G771" s="86" t="b">
        <v>0</v>
      </c>
      <c r="H771" s="86" t="b">
        <v>0</v>
      </c>
      <c r="I771" s="86" t="b">
        <v>0</v>
      </c>
      <c r="J771" s="86" t="b">
        <v>0</v>
      </c>
      <c r="K771" s="86" t="b">
        <v>0</v>
      </c>
      <c r="L771" s="86" t="b">
        <v>0</v>
      </c>
    </row>
    <row r="772" spans="1:12" ht="15">
      <c r="A772" s="86" t="s">
        <v>2640</v>
      </c>
      <c r="B772" s="86" t="s">
        <v>2641</v>
      </c>
      <c r="C772" s="86">
        <v>3</v>
      </c>
      <c r="D772" s="121">
        <v>0</v>
      </c>
      <c r="E772" s="121">
        <v>1.3979400086720377</v>
      </c>
      <c r="F772" s="86" t="s">
        <v>1967</v>
      </c>
      <c r="G772" s="86" t="b">
        <v>0</v>
      </c>
      <c r="H772" s="86" t="b">
        <v>0</v>
      </c>
      <c r="I772" s="86" t="b">
        <v>0</v>
      </c>
      <c r="J772" s="86" t="b">
        <v>0</v>
      </c>
      <c r="K772" s="86" t="b">
        <v>0</v>
      </c>
      <c r="L772" s="86" t="b">
        <v>0</v>
      </c>
    </row>
    <row r="773" spans="1:12" ht="15">
      <c r="A773" s="86" t="s">
        <v>2641</v>
      </c>
      <c r="B773" s="86" t="s">
        <v>2642</v>
      </c>
      <c r="C773" s="86">
        <v>3</v>
      </c>
      <c r="D773" s="121">
        <v>0</v>
      </c>
      <c r="E773" s="121">
        <v>1.3979400086720377</v>
      </c>
      <c r="F773" s="86" t="s">
        <v>1967</v>
      </c>
      <c r="G773" s="86" t="b">
        <v>0</v>
      </c>
      <c r="H773" s="86" t="b">
        <v>0</v>
      </c>
      <c r="I773" s="86" t="b">
        <v>0</v>
      </c>
      <c r="J773" s="86" t="b">
        <v>1</v>
      </c>
      <c r="K773" s="86" t="b">
        <v>0</v>
      </c>
      <c r="L773" s="86" t="b">
        <v>0</v>
      </c>
    </row>
    <row r="774" spans="1:12" ht="15">
      <c r="A774" s="86" t="s">
        <v>2642</v>
      </c>
      <c r="B774" s="86" t="s">
        <v>2643</v>
      </c>
      <c r="C774" s="86">
        <v>3</v>
      </c>
      <c r="D774" s="121">
        <v>0</v>
      </c>
      <c r="E774" s="121">
        <v>1.3979400086720377</v>
      </c>
      <c r="F774" s="86" t="s">
        <v>1967</v>
      </c>
      <c r="G774" s="86" t="b">
        <v>1</v>
      </c>
      <c r="H774" s="86" t="b">
        <v>0</v>
      </c>
      <c r="I774" s="86" t="b">
        <v>0</v>
      </c>
      <c r="J774" s="86" t="b">
        <v>0</v>
      </c>
      <c r="K774" s="86" t="b">
        <v>0</v>
      </c>
      <c r="L774" s="86" t="b">
        <v>0</v>
      </c>
    </row>
    <row r="775" spans="1:12" ht="15">
      <c r="A775" s="86" t="s">
        <v>2643</v>
      </c>
      <c r="B775" s="86" t="s">
        <v>2490</v>
      </c>
      <c r="C775" s="86">
        <v>3</v>
      </c>
      <c r="D775" s="121">
        <v>0</v>
      </c>
      <c r="E775" s="121">
        <v>1.3979400086720377</v>
      </c>
      <c r="F775" s="86" t="s">
        <v>1967</v>
      </c>
      <c r="G775" s="86" t="b">
        <v>0</v>
      </c>
      <c r="H775" s="86" t="b">
        <v>0</v>
      </c>
      <c r="I775" s="86" t="b">
        <v>0</v>
      </c>
      <c r="J775" s="86" t="b">
        <v>0</v>
      </c>
      <c r="K775" s="86" t="b">
        <v>0</v>
      </c>
      <c r="L775" s="86" t="b">
        <v>0</v>
      </c>
    </row>
    <row r="776" spans="1:12" ht="15">
      <c r="A776" s="86" t="s">
        <v>2490</v>
      </c>
      <c r="B776" s="86" t="s">
        <v>2528</v>
      </c>
      <c r="C776" s="86">
        <v>3</v>
      </c>
      <c r="D776" s="121">
        <v>0</v>
      </c>
      <c r="E776" s="121">
        <v>1.3979400086720377</v>
      </c>
      <c r="F776" s="86" t="s">
        <v>1967</v>
      </c>
      <c r="G776" s="86" t="b">
        <v>0</v>
      </c>
      <c r="H776" s="86" t="b">
        <v>0</v>
      </c>
      <c r="I776" s="86" t="b">
        <v>0</v>
      </c>
      <c r="J776" s="86" t="b">
        <v>0</v>
      </c>
      <c r="K776" s="86" t="b">
        <v>0</v>
      </c>
      <c r="L776" s="86" t="b">
        <v>0</v>
      </c>
    </row>
    <row r="777" spans="1:12" ht="15">
      <c r="A777" s="86" t="s">
        <v>2528</v>
      </c>
      <c r="B777" s="86" t="s">
        <v>2644</v>
      </c>
      <c r="C777" s="86">
        <v>3</v>
      </c>
      <c r="D777" s="121">
        <v>0</v>
      </c>
      <c r="E777" s="121">
        <v>1.3979400086720377</v>
      </c>
      <c r="F777" s="86" t="s">
        <v>1967</v>
      </c>
      <c r="G777" s="86" t="b">
        <v>0</v>
      </c>
      <c r="H777" s="86" t="b">
        <v>0</v>
      </c>
      <c r="I777" s="86" t="b">
        <v>0</v>
      </c>
      <c r="J777" s="86" t="b">
        <v>0</v>
      </c>
      <c r="K777" s="86" t="b">
        <v>0</v>
      </c>
      <c r="L777" s="86" t="b">
        <v>0</v>
      </c>
    </row>
    <row r="778" spans="1:12" ht="15">
      <c r="A778" s="86" t="s">
        <v>2644</v>
      </c>
      <c r="B778" s="86" t="s">
        <v>2645</v>
      </c>
      <c r="C778" s="86">
        <v>3</v>
      </c>
      <c r="D778" s="121">
        <v>0</v>
      </c>
      <c r="E778" s="121">
        <v>1.3979400086720377</v>
      </c>
      <c r="F778" s="86" t="s">
        <v>1967</v>
      </c>
      <c r="G778" s="86" t="b">
        <v>0</v>
      </c>
      <c r="H778" s="86" t="b">
        <v>0</v>
      </c>
      <c r="I778" s="86" t="b">
        <v>0</v>
      </c>
      <c r="J778" s="86" t="b">
        <v>0</v>
      </c>
      <c r="K778" s="86" t="b">
        <v>0</v>
      </c>
      <c r="L778" s="86" t="b">
        <v>0</v>
      </c>
    </row>
    <row r="779" spans="1:12" ht="15">
      <c r="A779" s="86" t="s">
        <v>2645</v>
      </c>
      <c r="B779" s="86" t="s">
        <v>2578</v>
      </c>
      <c r="C779" s="86">
        <v>3</v>
      </c>
      <c r="D779" s="121">
        <v>0</v>
      </c>
      <c r="E779" s="121">
        <v>1.3979400086720377</v>
      </c>
      <c r="F779" s="86" t="s">
        <v>1967</v>
      </c>
      <c r="G779" s="86" t="b">
        <v>0</v>
      </c>
      <c r="H779" s="86" t="b">
        <v>0</v>
      </c>
      <c r="I779" s="86" t="b">
        <v>0</v>
      </c>
      <c r="J779" s="86" t="b">
        <v>0</v>
      </c>
      <c r="K779" s="86" t="b">
        <v>0</v>
      </c>
      <c r="L779" s="86" t="b">
        <v>0</v>
      </c>
    </row>
    <row r="780" spans="1:12" ht="15">
      <c r="A780" s="86" t="s">
        <v>2578</v>
      </c>
      <c r="B780" s="86" t="s">
        <v>2646</v>
      </c>
      <c r="C780" s="86">
        <v>3</v>
      </c>
      <c r="D780" s="121">
        <v>0</v>
      </c>
      <c r="E780" s="121">
        <v>1.3979400086720377</v>
      </c>
      <c r="F780" s="86" t="s">
        <v>1967</v>
      </c>
      <c r="G780" s="86" t="b">
        <v>0</v>
      </c>
      <c r="H780" s="86" t="b">
        <v>0</v>
      </c>
      <c r="I780" s="86" t="b">
        <v>0</v>
      </c>
      <c r="J780" s="86" t="b">
        <v>0</v>
      </c>
      <c r="K780" s="86" t="b">
        <v>0</v>
      </c>
      <c r="L780" s="86" t="b">
        <v>0</v>
      </c>
    </row>
    <row r="781" spans="1:12" ht="15">
      <c r="A781" s="86" t="s">
        <v>2646</v>
      </c>
      <c r="B781" s="86" t="s">
        <v>2647</v>
      </c>
      <c r="C781" s="86">
        <v>3</v>
      </c>
      <c r="D781" s="121">
        <v>0</v>
      </c>
      <c r="E781" s="121">
        <v>1.3979400086720377</v>
      </c>
      <c r="F781" s="86" t="s">
        <v>1967</v>
      </c>
      <c r="G781" s="86" t="b">
        <v>0</v>
      </c>
      <c r="H781" s="86" t="b">
        <v>0</v>
      </c>
      <c r="I781" s="86" t="b">
        <v>0</v>
      </c>
      <c r="J781" s="86" t="b">
        <v>0</v>
      </c>
      <c r="K781" s="86" t="b">
        <v>0</v>
      </c>
      <c r="L781" s="86" t="b">
        <v>0</v>
      </c>
    </row>
    <row r="782" spans="1:12" ht="15">
      <c r="A782" s="86" t="s">
        <v>2647</v>
      </c>
      <c r="B782" s="86" t="s">
        <v>2515</v>
      </c>
      <c r="C782" s="86">
        <v>3</v>
      </c>
      <c r="D782" s="121">
        <v>0</v>
      </c>
      <c r="E782" s="121">
        <v>1.3979400086720377</v>
      </c>
      <c r="F782" s="86" t="s">
        <v>1967</v>
      </c>
      <c r="G782" s="86" t="b">
        <v>0</v>
      </c>
      <c r="H782" s="86" t="b">
        <v>0</v>
      </c>
      <c r="I782" s="86" t="b">
        <v>0</v>
      </c>
      <c r="J782" s="86" t="b">
        <v>0</v>
      </c>
      <c r="K782" s="86" t="b">
        <v>0</v>
      </c>
      <c r="L782" s="86" t="b">
        <v>0</v>
      </c>
    </row>
    <row r="783" spans="1:12" ht="15">
      <c r="A783" s="86" t="s">
        <v>2515</v>
      </c>
      <c r="B783" s="86" t="s">
        <v>2648</v>
      </c>
      <c r="C783" s="86">
        <v>3</v>
      </c>
      <c r="D783" s="121">
        <v>0</v>
      </c>
      <c r="E783" s="121">
        <v>1.3979400086720377</v>
      </c>
      <c r="F783" s="86" t="s">
        <v>1967</v>
      </c>
      <c r="G783" s="86" t="b">
        <v>0</v>
      </c>
      <c r="H783" s="86" t="b">
        <v>0</v>
      </c>
      <c r="I783" s="86" t="b">
        <v>0</v>
      </c>
      <c r="J783" s="86" t="b">
        <v>0</v>
      </c>
      <c r="K783" s="86" t="b">
        <v>0</v>
      </c>
      <c r="L783" s="86" t="b">
        <v>0</v>
      </c>
    </row>
    <row r="784" spans="1:12" ht="15">
      <c r="A784" s="86" t="s">
        <v>2648</v>
      </c>
      <c r="B784" s="86" t="s">
        <v>2579</v>
      </c>
      <c r="C784" s="86">
        <v>3</v>
      </c>
      <c r="D784" s="121">
        <v>0</v>
      </c>
      <c r="E784" s="121">
        <v>1.3979400086720377</v>
      </c>
      <c r="F784" s="86" t="s">
        <v>1967</v>
      </c>
      <c r="G784" s="86" t="b">
        <v>0</v>
      </c>
      <c r="H784" s="86" t="b">
        <v>0</v>
      </c>
      <c r="I784" s="86" t="b">
        <v>0</v>
      </c>
      <c r="J784" s="86" t="b">
        <v>0</v>
      </c>
      <c r="K784" s="86" t="b">
        <v>0</v>
      </c>
      <c r="L784" s="86" t="b">
        <v>0</v>
      </c>
    </row>
    <row r="785" spans="1:12" ht="15">
      <c r="A785" s="86" t="s">
        <v>2579</v>
      </c>
      <c r="B785" s="86" t="s">
        <v>2649</v>
      </c>
      <c r="C785" s="86">
        <v>3</v>
      </c>
      <c r="D785" s="121">
        <v>0</v>
      </c>
      <c r="E785" s="121">
        <v>1.3979400086720377</v>
      </c>
      <c r="F785" s="86" t="s">
        <v>1967</v>
      </c>
      <c r="G785" s="86" t="b">
        <v>0</v>
      </c>
      <c r="H785" s="86" t="b">
        <v>0</v>
      </c>
      <c r="I785" s="86" t="b">
        <v>0</v>
      </c>
      <c r="J785" s="86" t="b">
        <v>0</v>
      </c>
      <c r="K785" s="86" t="b">
        <v>0</v>
      </c>
      <c r="L785" s="86" t="b">
        <v>0</v>
      </c>
    </row>
    <row r="786" spans="1:12" ht="15">
      <c r="A786" s="86" t="s">
        <v>2649</v>
      </c>
      <c r="B786" s="86" t="s">
        <v>2650</v>
      </c>
      <c r="C786" s="86">
        <v>3</v>
      </c>
      <c r="D786" s="121">
        <v>0</v>
      </c>
      <c r="E786" s="121">
        <v>1.3979400086720377</v>
      </c>
      <c r="F786" s="86" t="s">
        <v>1967</v>
      </c>
      <c r="G786" s="86" t="b">
        <v>0</v>
      </c>
      <c r="H786" s="86" t="b">
        <v>0</v>
      </c>
      <c r="I786" s="86" t="b">
        <v>0</v>
      </c>
      <c r="J786" s="86" t="b">
        <v>0</v>
      </c>
      <c r="K786" s="86" t="b">
        <v>0</v>
      </c>
      <c r="L786" s="86" t="b">
        <v>0</v>
      </c>
    </row>
    <row r="787" spans="1:12" ht="15">
      <c r="A787" s="86" t="s">
        <v>2650</v>
      </c>
      <c r="B787" s="86" t="s">
        <v>2651</v>
      </c>
      <c r="C787" s="86">
        <v>3</v>
      </c>
      <c r="D787" s="121">
        <v>0</v>
      </c>
      <c r="E787" s="121">
        <v>1.3979400086720377</v>
      </c>
      <c r="F787" s="86" t="s">
        <v>1967</v>
      </c>
      <c r="G787" s="86" t="b">
        <v>0</v>
      </c>
      <c r="H787" s="86" t="b">
        <v>0</v>
      </c>
      <c r="I787" s="86" t="b">
        <v>0</v>
      </c>
      <c r="J787" s="86" t="b">
        <v>1</v>
      </c>
      <c r="K787" s="86" t="b">
        <v>0</v>
      </c>
      <c r="L787" s="86" t="b">
        <v>0</v>
      </c>
    </row>
    <row r="788" spans="1:12" ht="15">
      <c r="A788" s="86" t="s">
        <v>2651</v>
      </c>
      <c r="B788" s="86" t="s">
        <v>2652</v>
      </c>
      <c r="C788" s="86">
        <v>3</v>
      </c>
      <c r="D788" s="121">
        <v>0</v>
      </c>
      <c r="E788" s="121">
        <v>1.3979400086720377</v>
      </c>
      <c r="F788" s="86" t="s">
        <v>1967</v>
      </c>
      <c r="G788" s="86" t="b">
        <v>1</v>
      </c>
      <c r="H788" s="86" t="b">
        <v>0</v>
      </c>
      <c r="I788" s="86" t="b">
        <v>0</v>
      </c>
      <c r="J788" s="86" t="b">
        <v>0</v>
      </c>
      <c r="K788" s="86" t="b">
        <v>0</v>
      </c>
      <c r="L788" s="86" t="b">
        <v>0</v>
      </c>
    </row>
    <row r="789" spans="1:12" ht="15">
      <c r="A789" s="86" t="s">
        <v>2652</v>
      </c>
      <c r="B789" s="86" t="s">
        <v>2653</v>
      </c>
      <c r="C789" s="86">
        <v>3</v>
      </c>
      <c r="D789" s="121">
        <v>0</v>
      </c>
      <c r="E789" s="121">
        <v>1.3979400086720377</v>
      </c>
      <c r="F789" s="86" t="s">
        <v>1967</v>
      </c>
      <c r="G789" s="86" t="b">
        <v>0</v>
      </c>
      <c r="H789" s="86" t="b">
        <v>0</v>
      </c>
      <c r="I789" s="86" t="b">
        <v>0</v>
      </c>
      <c r="J789" s="86" t="b">
        <v>0</v>
      </c>
      <c r="K789" s="86" t="b">
        <v>0</v>
      </c>
      <c r="L789" s="86" t="b">
        <v>0</v>
      </c>
    </row>
    <row r="790" spans="1:12" ht="15">
      <c r="A790" s="86" t="s">
        <v>2653</v>
      </c>
      <c r="B790" s="86" t="s">
        <v>2654</v>
      </c>
      <c r="C790" s="86">
        <v>3</v>
      </c>
      <c r="D790" s="121">
        <v>0</v>
      </c>
      <c r="E790" s="121">
        <v>1.3979400086720377</v>
      </c>
      <c r="F790" s="86" t="s">
        <v>1967</v>
      </c>
      <c r="G790" s="86" t="b">
        <v>0</v>
      </c>
      <c r="H790" s="86" t="b">
        <v>0</v>
      </c>
      <c r="I790" s="86" t="b">
        <v>0</v>
      </c>
      <c r="J790" s="86" t="b">
        <v>0</v>
      </c>
      <c r="K790" s="86" t="b">
        <v>0</v>
      </c>
      <c r="L790" s="86" t="b">
        <v>0</v>
      </c>
    </row>
    <row r="791" spans="1:12" ht="15">
      <c r="A791" s="86" t="s">
        <v>2654</v>
      </c>
      <c r="B791" s="86" t="s">
        <v>2091</v>
      </c>
      <c r="C791" s="86">
        <v>3</v>
      </c>
      <c r="D791" s="121">
        <v>0</v>
      </c>
      <c r="E791" s="121">
        <v>1.3979400086720377</v>
      </c>
      <c r="F791" s="86" t="s">
        <v>1967</v>
      </c>
      <c r="G791" s="86" t="b">
        <v>0</v>
      </c>
      <c r="H791" s="86" t="b">
        <v>0</v>
      </c>
      <c r="I791" s="86" t="b">
        <v>0</v>
      </c>
      <c r="J791" s="86" t="b">
        <v>1</v>
      </c>
      <c r="K791" s="86" t="b">
        <v>0</v>
      </c>
      <c r="L791" s="86" t="b">
        <v>0</v>
      </c>
    </row>
    <row r="792" spans="1:12" ht="15">
      <c r="A792" s="86" t="s">
        <v>2091</v>
      </c>
      <c r="B792" s="86" t="s">
        <v>2541</v>
      </c>
      <c r="C792" s="86">
        <v>3</v>
      </c>
      <c r="D792" s="121">
        <v>0</v>
      </c>
      <c r="E792" s="121">
        <v>1.3979400086720377</v>
      </c>
      <c r="F792" s="86" t="s">
        <v>1967</v>
      </c>
      <c r="G792" s="86" t="b">
        <v>1</v>
      </c>
      <c r="H792" s="86" t="b">
        <v>0</v>
      </c>
      <c r="I792" s="86" t="b">
        <v>0</v>
      </c>
      <c r="J792" s="86" t="b">
        <v>0</v>
      </c>
      <c r="K792" s="86" t="b">
        <v>0</v>
      </c>
      <c r="L792" s="86" t="b">
        <v>0</v>
      </c>
    </row>
    <row r="793" spans="1:12" ht="15">
      <c r="A793" s="86" t="s">
        <v>2541</v>
      </c>
      <c r="B793" s="86" t="s">
        <v>2049</v>
      </c>
      <c r="C793" s="86">
        <v>3</v>
      </c>
      <c r="D793" s="121">
        <v>0</v>
      </c>
      <c r="E793" s="121">
        <v>1.3979400086720377</v>
      </c>
      <c r="F793" s="86" t="s">
        <v>1967</v>
      </c>
      <c r="G793" s="86" t="b">
        <v>0</v>
      </c>
      <c r="H793" s="86" t="b">
        <v>0</v>
      </c>
      <c r="I793" s="86" t="b">
        <v>0</v>
      </c>
      <c r="J793" s="86" t="b">
        <v>0</v>
      </c>
      <c r="K793" s="86" t="b">
        <v>0</v>
      </c>
      <c r="L793" s="86" t="b">
        <v>0</v>
      </c>
    </row>
    <row r="794" spans="1:12" ht="15">
      <c r="A794" s="86" t="s">
        <v>2049</v>
      </c>
      <c r="B794" s="86" t="s">
        <v>2491</v>
      </c>
      <c r="C794" s="86">
        <v>3</v>
      </c>
      <c r="D794" s="121">
        <v>0</v>
      </c>
      <c r="E794" s="121">
        <v>1.3979400086720377</v>
      </c>
      <c r="F794" s="86" t="s">
        <v>1967</v>
      </c>
      <c r="G794" s="86" t="b">
        <v>0</v>
      </c>
      <c r="H794" s="86" t="b">
        <v>0</v>
      </c>
      <c r="I794" s="86" t="b">
        <v>0</v>
      </c>
      <c r="J794" s="86" t="b">
        <v>0</v>
      </c>
      <c r="K794" s="86" t="b">
        <v>0</v>
      </c>
      <c r="L794" s="86" t="b">
        <v>0</v>
      </c>
    </row>
    <row r="795" spans="1:12" ht="15">
      <c r="A795" s="86" t="s">
        <v>2491</v>
      </c>
      <c r="B795" s="86" t="s">
        <v>2655</v>
      </c>
      <c r="C795" s="86">
        <v>3</v>
      </c>
      <c r="D795" s="121">
        <v>0</v>
      </c>
      <c r="E795" s="121">
        <v>1.3979400086720377</v>
      </c>
      <c r="F795" s="86" t="s">
        <v>1967</v>
      </c>
      <c r="G795" s="86" t="b">
        <v>0</v>
      </c>
      <c r="H795" s="86" t="b">
        <v>0</v>
      </c>
      <c r="I795" s="86" t="b">
        <v>0</v>
      </c>
      <c r="J795" s="86" t="b">
        <v>0</v>
      </c>
      <c r="K795" s="86" t="b">
        <v>0</v>
      </c>
      <c r="L795" s="86" t="b">
        <v>0</v>
      </c>
    </row>
    <row r="796" spans="1:12" ht="15">
      <c r="A796" s="86" t="s">
        <v>2655</v>
      </c>
      <c r="B796" s="86" t="s">
        <v>2563</v>
      </c>
      <c r="C796" s="86">
        <v>3</v>
      </c>
      <c r="D796" s="121">
        <v>0</v>
      </c>
      <c r="E796" s="121">
        <v>1.3979400086720377</v>
      </c>
      <c r="F796" s="86" t="s">
        <v>1967</v>
      </c>
      <c r="G796" s="86" t="b">
        <v>0</v>
      </c>
      <c r="H796" s="86" t="b">
        <v>0</v>
      </c>
      <c r="I796" s="86" t="b">
        <v>0</v>
      </c>
      <c r="J796" s="86" t="b">
        <v>0</v>
      </c>
      <c r="K796" s="86" t="b">
        <v>0</v>
      </c>
      <c r="L796" s="86" t="b">
        <v>0</v>
      </c>
    </row>
    <row r="797" spans="1:12" ht="15">
      <c r="A797" s="86" t="s">
        <v>2661</v>
      </c>
      <c r="B797" s="86" t="s">
        <v>2662</v>
      </c>
      <c r="C797" s="86">
        <v>3</v>
      </c>
      <c r="D797" s="121">
        <v>0</v>
      </c>
      <c r="E797" s="121">
        <v>1.3979400086720377</v>
      </c>
      <c r="F797" s="86" t="s">
        <v>1969</v>
      </c>
      <c r="G797" s="86" t="b">
        <v>0</v>
      </c>
      <c r="H797" s="86" t="b">
        <v>0</v>
      </c>
      <c r="I797" s="86" t="b">
        <v>0</v>
      </c>
      <c r="J797" s="86" t="b">
        <v>0</v>
      </c>
      <c r="K797" s="86" t="b">
        <v>0</v>
      </c>
      <c r="L797" s="86" t="b">
        <v>0</v>
      </c>
    </row>
    <row r="798" spans="1:12" ht="15">
      <c r="A798" s="86" t="s">
        <v>2662</v>
      </c>
      <c r="B798" s="86" t="s">
        <v>2663</v>
      </c>
      <c r="C798" s="86">
        <v>3</v>
      </c>
      <c r="D798" s="121">
        <v>0</v>
      </c>
      <c r="E798" s="121">
        <v>1.3979400086720377</v>
      </c>
      <c r="F798" s="86" t="s">
        <v>1969</v>
      </c>
      <c r="G798" s="86" t="b">
        <v>0</v>
      </c>
      <c r="H798" s="86" t="b">
        <v>0</v>
      </c>
      <c r="I798" s="86" t="b">
        <v>0</v>
      </c>
      <c r="J798" s="86" t="b">
        <v>0</v>
      </c>
      <c r="K798" s="86" t="b">
        <v>0</v>
      </c>
      <c r="L798" s="86" t="b">
        <v>0</v>
      </c>
    </row>
    <row r="799" spans="1:12" ht="15">
      <c r="A799" s="86" t="s">
        <v>2663</v>
      </c>
      <c r="B799" s="86" t="s">
        <v>2516</v>
      </c>
      <c r="C799" s="86">
        <v>3</v>
      </c>
      <c r="D799" s="121">
        <v>0</v>
      </c>
      <c r="E799" s="121">
        <v>1.3979400086720377</v>
      </c>
      <c r="F799" s="86" t="s">
        <v>1969</v>
      </c>
      <c r="G799" s="86" t="b">
        <v>0</v>
      </c>
      <c r="H799" s="86" t="b">
        <v>0</v>
      </c>
      <c r="I799" s="86" t="b">
        <v>0</v>
      </c>
      <c r="J799" s="86" t="b">
        <v>0</v>
      </c>
      <c r="K799" s="86" t="b">
        <v>0</v>
      </c>
      <c r="L799" s="86" t="b">
        <v>0</v>
      </c>
    </row>
    <row r="800" spans="1:12" ht="15">
      <c r="A800" s="86" t="s">
        <v>2516</v>
      </c>
      <c r="B800" s="86" t="s">
        <v>2664</v>
      </c>
      <c r="C800" s="86">
        <v>3</v>
      </c>
      <c r="D800" s="121">
        <v>0</v>
      </c>
      <c r="E800" s="121">
        <v>1.3979400086720377</v>
      </c>
      <c r="F800" s="86" t="s">
        <v>1969</v>
      </c>
      <c r="G800" s="86" t="b">
        <v>0</v>
      </c>
      <c r="H800" s="86" t="b">
        <v>0</v>
      </c>
      <c r="I800" s="86" t="b">
        <v>0</v>
      </c>
      <c r="J800" s="86" t="b">
        <v>0</v>
      </c>
      <c r="K800" s="86" t="b">
        <v>0</v>
      </c>
      <c r="L800" s="86" t="b">
        <v>0</v>
      </c>
    </row>
    <row r="801" spans="1:12" ht="15">
      <c r="A801" s="86" t="s">
        <v>2664</v>
      </c>
      <c r="B801" s="86" t="s">
        <v>2494</v>
      </c>
      <c r="C801" s="86">
        <v>3</v>
      </c>
      <c r="D801" s="121">
        <v>0</v>
      </c>
      <c r="E801" s="121">
        <v>1.3979400086720377</v>
      </c>
      <c r="F801" s="86" t="s">
        <v>1969</v>
      </c>
      <c r="G801" s="86" t="b">
        <v>0</v>
      </c>
      <c r="H801" s="86" t="b">
        <v>0</v>
      </c>
      <c r="I801" s="86" t="b">
        <v>0</v>
      </c>
      <c r="J801" s="86" t="b">
        <v>0</v>
      </c>
      <c r="K801" s="86" t="b">
        <v>0</v>
      </c>
      <c r="L801" s="86" t="b">
        <v>0</v>
      </c>
    </row>
    <row r="802" spans="1:12" ht="15">
      <c r="A802" s="86" t="s">
        <v>2494</v>
      </c>
      <c r="B802" s="86" t="s">
        <v>2665</v>
      </c>
      <c r="C802" s="86">
        <v>3</v>
      </c>
      <c r="D802" s="121">
        <v>0</v>
      </c>
      <c r="E802" s="121">
        <v>1.3979400086720377</v>
      </c>
      <c r="F802" s="86" t="s">
        <v>1969</v>
      </c>
      <c r="G802" s="86" t="b">
        <v>0</v>
      </c>
      <c r="H802" s="86" t="b">
        <v>0</v>
      </c>
      <c r="I802" s="86" t="b">
        <v>0</v>
      </c>
      <c r="J802" s="86" t="b">
        <v>0</v>
      </c>
      <c r="K802" s="86" t="b">
        <v>0</v>
      </c>
      <c r="L802" s="86" t="b">
        <v>0</v>
      </c>
    </row>
    <row r="803" spans="1:12" ht="15">
      <c r="A803" s="86" t="s">
        <v>2665</v>
      </c>
      <c r="B803" s="86" t="s">
        <v>2666</v>
      </c>
      <c r="C803" s="86">
        <v>3</v>
      </c>
      <c r="D803" s="121">
        <v>0</v>
      </c>
      <c r="E803" s="121">
        <v>1.3979400086720377</v>
      </c>
      <c r="F803" s="86" t="s">
        <v>1969</v>
      </c>
      <c r="G803" s="86" t="b">
        <v>0</v>
      </c>
      <c r="H803" s="86" t="b">
        <v>0</v>
      </c>
      <c r="I803" s="86" t="b">
        <v>0</v>
      </c>
      <c r="J803" s="86" t="b">
        <v>0</v>
      </c>
      <c r="K803" s="86" t="b">
        <v>0</v>
      </c>
      <c r="L803" s="86" t="b">
        <v>0</v>
      </c>
    </row>
    <row r="804" spans="1:12" ht="15">
      <c r="A804" s="86" t="s">
        <v>2666</v>
      </c>
      <c r="B804" s="86" t="s">
        <v>2540</v>
      </c>
      <c r="C804" s="86">
        <v>3</v>
      </c>
      <c r="D804" s="121">
        <v>0</v>
      </c>
      <c r="E804" s="121">
        <v>1.3979400086720377</v>
      </c>
      <c r="F804" s="86" t="s">
        <v>1969</v>
      </c>
      <c r="G804" s="86" t="b">
        <v>0</v>
      </c>
      <c r="H804" s="86" t="b">
        <v>0</v>
      </c>
      <c r="I804" s="86" t="b">
        <v>0</v>
      </c>
      <c r="J804" s="86" t="b">
        <v>1</v>
      </c>
      <c r="K804" s="86" t="b">
        <v>0</v>
      </c>
      <c r="L804" s="86" t="b">
        <v>0</v>
      </c>
    </row>
    <row r="805" spans="1:12" ht="15">
      <c r="A805" s="86" t="s">
        <v>2540</v>
      </c>
      <c r="B805" s="86" t="s">
        <v>2667</v>
      </c>
      <c r="C805" s="86">
        <v>3</v>
      </c>
      <c r="D805" s="121">
        <v>0</v>
      </c>
      <c r="E805" s="121">
        <v>1.3979400086720377</v>
      </c>
      <c r="F805" s="86" t="s">
        <v>1969</v>
      </c>
      <c r="G805" s="86" t="b">
        <v>1</v>
      </c>
      <c r="H805" s="86" t="b">
        <v>0</v>
      </c>
      <c r="I805" s="86" t="b">
        <v>0</v>
      </c>
      <c r="J805" s="86" t="b">
        <v>0</v>
      </c>
      <c r="K805" s="86" t="b">
        <v>0</v>
      </c>
      <c r="L805" s="86" t="b">
        <v>0</v>
      </c>
    </row>
    <row r="806" spans="1:12" ht="15">
      <c r="A806" s="86" t="s">
        <v>2667</v>
      </c>
      <c r="B806" s="86" t="s">
        <v>2553</v>
      </c>
      <c r="C806" s="86">
        <v>3</v>
      </c>
      <c r="D806" s="121">
        <v>0</v>
      </c>
      <c r="E806" s="121">
        <v>1.3979400086720377</v>
      </c>
      <c r="F806" s="86" t="s">
        <v>1969</v>
      </c>
      <c r="G806" s="86" t="b">
        <v>0</v>
      </c>
      <c r="H806" s="86" t="b">
        <v>0</v>
      </c>
      <c r="I806" s="86" t="b">
        <v>0</v>
      </c>
      <c r="J806" s="86" t="b">
        <v>0</v>
      </c>
      <c r="K806" s="86" t="b">
        <v>0</v>
      </c>
      <c r="L806" s="86" t="b">
        <v>0</v>
      </c>
    </row>
    <row r="807" spans="1:12" ht="15">
      <c r="A807" s="86" t="s">
        <v>2553</v>
      </c>
      <c r="B807" s="86" t="s">
        <v>2070</v>
      </c>
      <c r="C807" s="86">
        <v>3</v>
      </c>
      <c r="D807" s="121">
        <v>0</v>
      </c>
      <c r="E807" s="121">
        <v>1.3979400086720377</v>
      </c>
      <c r="F807" s="86" t="s">
        <v>1969</v>
      </c>
      <c r="G807" s="86" t="b">
        <v>0</v>
      </c>
      <c r="H807" s="86" t="b">
        <v>0</v>
      </c>
      <c r="I807" s="86" t="b">
        <v>0</v>
      </c>
      <c r="J807" s="86" t="b">
        <v>0</v>
      </c>
      <c r="K807" s="86" t="b">
        <v>0</v>
      </c>
      <c r="L807" s="86" t="b">
        <v>0</v>
      </c>
    </row>
    <row r="808" spans="1:12" ht="15">
      <c r="A808" s="86" t="s">
        <v>2070</v>
      </c>
      <c r="B808" s="86" t="s">
        <v>2049</v>
      </c>
      <c r="C808" s="86">
        <v>3</v>
      </c>
      <c r="D808" s="121">
        <v>0</v>
      </c>
      <c r="E808" s="121">
        <v>1.3979400086720377</v>
      </c>
      <c r="F808" s="86" t="s">
        <v>1969</v>
      </c>
      <c r="G808" s="86" t="b">
        <v>0</v>
      </c>
      <c r="H808" s="86" t="b">
        <v>0</v>
      </c>
      <c r="I808" s="86" t="b">
        <v>0</v>
      </c>
      <c r="J808" s="86" t="b">
        <v>0</v>
      </c>
      <c r="K808" s="86" t="b">
        <v>0</v>
      </c>
      <c r="L808" s="86" t="b">
        <v>0</v>
      </c>
    </row>
    <row r="809" spans="1:12" ht="15">
      <c r="A809" s="86" t="s">
        <v>2049</v>
      </c>
      <c r="B809" s="86" t="s">
        <v>2668</v>
      </c>
      <c r="C809" s="86">
        <v>3</v>
      </c>
      <c r="D809" s="121">
        <v>0</v>
      </c>
      <c r="E809" s="121">
        <v>1.3979400086720377</v>
      </c>
      <c r="F809" s="86" t="s">
        <v>1969</v>
      </c>
      <c r="G809" s="86" t="b">
        <v>0</v>
      </c>
      <c r="H809" s="86" t="b">
        <v>0</v>
      </c>
      <c r="I809" s="86" t="b">
        <v>0</v>
      </c>
      <c r="J809" s="86" t="b">
        <v>0</v>
      </c>
      <c r="K809" s="86" t="b">
        <v>0</v>
      </c>
      <c r="L809" s="86" t="b">
        <v>0</v>
      </c>
    </row>
    <row r="810" spans="1:12" ht="15">
      <c r="A810" s="86" t="s">
        <v>2668</v>
      </c>
      <c r="B810" s="86" t="s">
        <v>2669</v>
      </c>
      <c r="C810" s="86">
        <v>3</v>
      </c>
      <c r="D810" s="121">
        <v>0</v>
      </c>
      <c r="E810" s="121">
        <v>1.3979400086720377</v>
      </c>
      <c r="F810" s="86" t="s">
        <v>1969</v>
      </c>
      <c r="G810" s="86" t="b">
        <v>0</v>
      </c>
      <c r="H810" s="86" t="b">
        <v>0</v>
      </c>
      <c r="I810" s="86" t="b">
        <v>0</v>
      </c>
      <c r="J810" s="86" t="b">
        <v>0</v>
      </c>
      <c r="K810" s="86" t="b">
        <v>0</v>
      </c>
      <c r="L810" s="86" t="b">
        <v>0</v>
      </c>
    </row>
    <row r="811" spans="1:12" ht="15">
      <c r="A811" s="86" t="s">
        <v>2669</v>
      </c>
      <c r="B811" s="86" t="s">
        <v>2552</v>
      </c>
      <c r="C811" s="86">
        <v>3</v>
      </c>
      <c r="D811" s="121">
        <v>0</v>
      </c>
      <c r="E811" s="121">
        <v>1.3979400086720377</v>
      </c>
      <c r="F811" s="86" t="s">
        <v>1969</v>
      </c>
      <c r="G811" s="86" t="b">
        <v>0</v>
      </c>
      <c r="H811" s="86" t="b">
        <v>0</v>
      </c>
      <c r="I811" s="86" t="b">
        <v>0</v>
      </c>
      <c r="J811" s="86" t="b">
        <v>0</v>
      </c>
      <c r="K811" s="86" t="b">
        <v>0</v>
      </c>
      <c r="L811" s="86" t="b">
        <v>0</v>
      </c>
    </row>
    <row r="812" spans="1:12" ht="15">
      <c r="A812" s="86" t="s">
        <v>2552</v>
      </c>
      <c r="B812" s="86" t="s">
        <v>2670</v>
      </c>
      <c r="C812" s="86">
        <v>3</v>
      </c>
      <c r="D812" s="121">
        <v>0</v>
      </c>
      <c r="E812" s="121">
        <v>1.3979400086720377</v>
      </c>
      <c r="F812" s="86" t="s">
        <v>1969</v>
      </c>
      <c r="G812" s="86" t="b">
        <v>0</v>
      </c>
      <c r="H812" s="86" t="b">
        <v>0</v>
      </c>
      <c r="I812" s="86" t="b">
        <v>0</v>
      </c>
      <c r="J812" s="86" t="b">
        <v>0</v>
      </c>
      <c r="K812" s="86" t="b">
        <v>0</v>
      </c>
      <c r="L812" s="86" t="b">
        <v>0</v>
      </c>
    </row>
    <row r="813" spans="1:12" ht="15">
      <c r="A813" s="86" t="s">
        <v>2670</v>
      </c>
      <c r="B813" s="86" t="s">
        <v>2671</v>
      </c>
      <c r="C813" s="86">
        <v>3</v>
      </c>
      <c r="D813" s="121">
        <v>0</v>
      </c>
      <c r="E813" s="121">
        <v>1.3979400086720377</v>
      </c>
      <c r="F813" s="86" t="s">
        <v>1969</v>
      </c>
      <c r="G813" s="86" t="b">
        <v>0</v>
      </c>
      <c r="H813" s="86" t="b">
        <v>0</v>
      </c>
      <c r="I813" s="86" t="b">
        <v>0</v>
      </c>
      <c r="J813" s="86" t="b">
        <v>0</v>
      </c>
      <c r="K813" s="86" t="b">
        <v>0</v>
      </c>
      <c r="L813" s="86" t="b">
        <v>0</v>
      </c>
    </row>
    <row r="814" spans="1:12" ht="15">
      <c r="A814" s="86" t="s">
        <v>2671</v>
      </c>
      <c r="B814" s="86" t="s">
        <v>2672</v>
      </c>
      <c r="C814" s="86">
        <v>3</v>
      </c>
      <c r="D814" s="121">
        <v>0</v>
      </c>
      <c r="E814" s="121">
        <v>1.3979400086720377</v>
      </c>
      <c r="F814" s="86" t="s">
        <v>1969</v>
      </c>
      <c r="G814" s="86" t="b">
        <v>0</v>
      </c>
      <c r="H814" s="86" t="b">
        <v>0</v>
      </c>
      <c r="I814" s="86" t="b">
        <v>0</v>
      </c>
      <c r="J814" s="86" t="b">
        <v>0</v>
      </c>
      <c r="K814" s="86" t="b">
        <v>0</v>
      </c>
      <c r="L814" s="86" t="b">
        <v>0</v>
      </c>
    </row>
    <row r="815" spans="1:12" ht="15">
      <c r="A815" s="86" t="s">
        <v>2672</v>
      </c>
      <c r="B815" s="86" t="s">
        <v>2673</v>
      </c>
      <c r="C815" s="86">
        <v>3</v>
      </c>
      <c r="D815" s="121">
        <v>0</v>
      </c>
      <c r="E815" s="121">
        <v>1.3979400086720377</v>
      </c>
      <c r="F815" s="86" t="s">
        <v>1969</v>
      </c>
      <c r="G815" s="86" t="b">
        <v>0</v>
      </c>
      <c r="H815" s="86" t="b">
        <v>0</v>
      </c>
      <c r="I815" s="86" t="b">
        <v>0</v>
      </c>
      <c r="J815" s="86" t="b">
        <v>0</v>
      </c>
      <c r="K815" s="86" t="b">
        <v>0</v>
      </c>
      <c r="L815" s="86" t="b">
        <v>0</v>
      </c>
    </row>
    <row r="816" spans="1:12" ht="15">
      <c r="A816" s="86" t="s">
        <v>2673</v>
      </c>
      <c r="B816" s="86" t="s">
        <v>2674</v>
      </c>
      <c r="C816" s="86">
        <v>3</v>
      </c>
      <c r="D816" s="121">
        <v>0</v>
      </c>
      <c r="E816" s="121">
        <v>1.3979400086720377</v>
      </c>
      <c r="F816" s="86" t="s">
        <v>1969</v>
      </c>
      <c r="G816" s="86" t="b">
        <v>0</v>
      </c>
      <c r="H816" s="86" t="b">
        <v>0</v>
      </c>
      <c r="I816" s="86" t="b">
        <v>0</v>
      </c>
      <c r="J816" s="86" t="b">
        <v>0</v>
      </c>
      <c r="K816" s="86" t="b">
        <v>0</v>
      </c>
      <c r="L816" s="86" t="b">
        <v>0</v>
      </c>
    </row>
    <row r="817" spans="1:12" ht="15">
      <c r="A817" s="86" t="s">
        <v>2674</v>
      </c>
      <c r="B817" s="86" t="s">
        <v>2675</v>
      </c>
      <c r="C817" s="86">
        <v>3</v>
      </c>
      <c r="D817" s="121">
        <v>0</v>
      </c>
      <c r="E817" s="121">
        <v>1.3979400086720377</v>
      </c>
      <c r="F817" s="86" t="s">
        <v>1969</v>
      </c>
      <c r="G817" s="86" t="b">
        <v>0</v>
      </c>
      <c r="H817" s="86" t="b">
        <v>0</v>
      </c>
      <c r="I817" s="86" t="b">
        <v>0</v>
      </c>
      <c r="J817" s="86" t="b">
        <v>0</v>
      </c>
      <c r="K817" s="86" t="b">
        <v>0</v>
      </c>
      <c r="L817" s="86" t="b">
        <v>0</v>
      </c>
    </row>
    <row r="818" spans="1:12" ht="15">
      <c r="A818" s="86" t="s">
        <v>2675</v>
      </c>
      <c r="B818" s="86" t="s">
        <v>2585</v>
      </c>
      <c r="C818" s="86">
        <v>3</v>
      </c>
      <c r="D818" s="121">
        <v>0</v>
      </c>
      <c r="E818" s="121">
        <v>1.3979400086720377</v>
      </c>
      <c r="F818" s="86" t="s">
        <v>1969</v>
      </c>
      <c r="G818" s="86" t="b">
        <v>0</v>
      </c>
      <c r="H818" s="86" t="b">
        <v>0</v>
      </c>
      <c r="I818" s="86" t="b">
        <v>0</v>
      </c>
      <c r="J818" s="86" t="b">
        <v>0</v>
      </c>
      <c r="K818" s="86" t="b">
        <v>0</v>
      </c>
      <c r="L818" s="86" t="b">
        <v>0</v>
      </c>
    </row>
    <row r="819" spans="1:12" ht="15">
      <c r="A819" s="86" t="s">
        <v>2585</v>
      </c>
      <c r="B819" s="86" t="s">
        <v>2554</v>
      </c>
      <c r="C819" s="86">
        <v>3</v>
      </c>
      <c r="D819" s="121">
        <v>0</v>
      </c>
      <c r="E819" s="121">
        <v>1.3979400086720377</v>
      </c>
      <c r="F819" s="86" t="s">
        <v>1969</v>
      </c>
      <c r="G819" s="86" t="b">
        <v>0</v>
      </c>
      <c r="H819" s="86" t="b">
        <v>0</v>
      </c>
      <c r="I819" s="86" t="b">
        <v>0</v>
      </c>
      <c r="J819" s="86" t="b">
        <v>0</v>
      </c>
      <c r="K819" s="86" t="b">
        <v>0</v>
      </c>
      <c r="L819" s="86" t="b">
        <v>0</v>
      </c>
    </row>
    <row r="820" spans="1:12" ht="15">
      <c r="A820" s="86" t="s">
        <v>2554</v>
      </c>
      <c r="B820" s="86" t="s">
        <v>2549</v>
      </c>
      <c r="C820" s="86">
        <v>3</v>
      </c>
      <c r="D820" s="121">
        <v>0</v>
      </c>
      <c r="E820" s="121">
        <v>1.3979400086720377</v>
      </c>
      <c r="F820" s="86" t="s">
        <v>1969</v>
      </c>
      <c r="G820" s="86" t="b">
        <v>0</v>
      </c>
      <c r="H820" s="86" t="b">
        <v>0</v>
      </c>
      <c r="I820" s="86" t="b">
        <v>0</v>
      </c>
      <c r="J820" s="86" t="b">
        <v>0</v>
      </c>
      <c r="K820" s="86" t="b">
        <v>0</v>
      </c>
      <c r="L820" s="86" t="b">
        <v>0</v>
      </c>
    </row>
    <row r="821" spans="1:12" ht="15">
      <c r="A821" s="86" t="s">
        <v>2549</v>
      </c>
      <c r="B821" s="86" t="s">
        <v>2676</v>
      </c>
      <c r="C821" s="86">
        <v>3</v>
      </c>
      <c r="D821" s="121">
        <v>0</v>
      </c>
      <c r="E821" s="121">
        <v>1.3979400086720377</v>
      </c>
      <c r="F821" s="86" t="s">
        <v>1969</v>
      </c>
      <c r="G821" s="86" t="b">
        <v>0</v>
      </c>
      <c r="H821" s="86" t="b">
        <v>0</v>
      </c>
      <c r="I821" s="86" t="b">
        <v>0</v>
      </c>
      <c r="J821" s="86" t="b">
        <v>0</v>
      </c>
      <c r="K821" s="86" t="b">
        <v>0</v>
      </c>
      <c r="L821" s="86" t="b">
        <v>0</v>
      </c>
    </row>
    <row r="822" spans="1:12" ht="15">
      <c r="A822" s="86" t="s">
        <v>2803</v>
      </c>
      <c r="B822" s="86" t="s">
        <v>2070</v>
      </c>
      <c r="C822" s="86">
        <v>2</v>
      </c>
      <c r="D822" s="121">
        <v>0.012577947075405802</v>
      </c>
      <c r="E822" s="121">
        <v>1.0969100130080565</v>
      </c>
      <c r="F822" s="86" t="s">
        <v>1970</v>
      </c>
      <c r="G822" s="86" t="b">
        <v>0</v>
      </c>
      <c r="H822" s="86" t="b">
        <v>0</v>
      </c>
      <c r="I822" s="86" t="b">
        <v>0</v>
      </c>
      <c r="J822" s="86" t="b">
        <v>0</v>
      </c>
      <c r="K822" s="86" t="b">
        <v>0</v>
      </c>
      <c r="L822" s="86" t="b">
        <v>0</v>
      </c>
    </row>
    <row r="823" spans="1:12" ht="15">
      <c r="A823" s="86" t="s">
        <v>2070</v>
      </c>
      <c r="B823" s="86" t="s">
        <v>2071</v>
      </c>
      <c r="C823" s="86">
        <v>2</v>
      </c>
      <c r="D823" s="121">
        <v>0.012577947075405802</v>
      </c>
      <c r="E823" s="121">
        <v>1.0969100130080565</v>
      </c>
      <c r="F823" s="86" t="s">
        <v>1970</v>
      </c>
      <c r="G823" s="86" t="b">
        <v>0</v>
      </c>
      <c r="H823" s="86" t="b">
        <v>0</v>
      </c>
      <c r="I823" s="86" t="b">
        <v>0</v>
      </c>
      <c r="J823" s="86" t="b">
        <v>0</v>
      </c>
      <c r="K823" s="86" t="b">
        <v>0</v>
      </c>
      <c r="L823" s="86" t="b">
        <v>0</v>
      </c>
    </row>
    <row r="824" spans="1:12" ht="15">
      <c r="A824" s="86" t="s">
        <v>2071</v>
      </c>
      <c r="B824" s="86" t="s">
        <v>2804</v>
      </c>
      <c r="C824" s="86">
        <v>2</v>
      </c>
      <c r="D824" s="121">
        <v>0.012577947075405802</v>
      </c>
      <c r="E824" s="121">
        <v>1.0969100130080565</v>
      </c>
      <c r="F824" s="86" t="s">
        <v>1970</v>
      </c>
      <c r="G824" s="86" t="b">
        <v>0</v>
      </c>
      <c r="H824" s="86" t="b">
        <v>0</v>
      </c>
      <c r="I824" s="86" t="b">
        <v>0</v>
      </c>
      <c r="J824" s="86" t="b">
        <v>1</v>
      </c>
      <c r="K824" s="86" t="b">
        <v>0</v>
      </c>
      <c r="L824" s="86" t="b">
        <v>0</v>
      </c>
    </row>
    <row r="825" spans="1:12" ht="15">
      <c r="A825" s="86" t="s">
        <v>2804</v>
      </c>
      <c r="B825" s="86" t="s">
        <v>2539</v>
      </c>
      <c r="C825" s="86">
        <v>2</v>
      </c>
      <c r="D825" s="121">
        <v>0.012577947075405802</v>
      </c>
      <c r="E825" s="121">
        <v>1.0969100130080565</v>
      </c>
      <c r="F825" s="86" t="s">
        <v>1970</v>
      </c>
      <c r="G825" s="86" t="b">
        <v>1</v>
      </c>
      <c r="H825" s="86" t="b">
        <v>0</v>
      </c>
      <c r="I825" s="86" t="b">
        <v>0</v>
      </c>
      <c r="J825" s="86" t="b">
        <v>0</v>
      </c>
      <c r="K825" s="86" t="b">
        <v>0</v>
      </c>
      <c r="L825" s="86" t="b">
        <v>0</v>
      </c>
    </row>
    <row r="826" spans="1:12" ht="15">
      <c r="A826" s="86" t="s">
        <v>2539</v>
      </c>
      <c r="B826" s="86" t="s">
        <v>274</v>
      </c>
      <c r="C826" s="86">
        <v>2</v>
      </c>
      <c r="D826" s="121">
        <v>0.012577947075405802</v>
      </c>
      <c r="E826" s="121">
        <v>1.0969100130080565</v>
      </c>
      <c r="F826" s="86" t="s">
        <v>1970</v>
      </c>
      <c r="G826" s="86" t="b">
        <v>0</v>
      </c>
      <c r="H826" s="86" t="b">
        <v>0</v>
      </c>
      <c r="I826" s="86" t="b">
        <v>0</v>
      </c>
      <c r="J826" s="86" t="b">
        <v>0</v>
      </c>
      <c r="K826" s="86" t="b">
        <v>0</v>
      </c>
      <c r="L826" s="86" t="b">
        <v>0</v>
      </c>
    </row>
    <row r="827" spans="1:12" ht="15">
      <c r="A827" s="86" t="s">
        <v>274</v>
      </c>
      <c r="B827" s="86" t="s">
        <v>2545</v>
      </c>
      <c r="C827" s="86">
        <v>2</v>
      </c>
      <c r="D827" s="121">
        <v>0.012577947075405802</v>
      </c>
      <c r="E827" s="121">
        <v>1.0969100130080565</v>
      </c>
      <c r="F827" s="86" t="s">
        <v>1970</v>
      </c>
      <c r="G827" s="86" t="b">
        <v>0</v>
      </c>
      <c r="H827" s="86" t="b">
        <v>0</v>
      </c>
      <c r="I827" s="86" t="b">
        <v>0</v>
      </c>
      <c r="J827" s="86" t="b">
        <v>0</v>
      </c>
      <c r="K827" s="86" t="b">
        <v>0</v>
      </c>
      <c r="L827" s="86" t="b">
        <v>0</v>
      </c>
    </row>
    <row r="828" spans="1:12" ht="15">
      <c r="A828" s="86" t="s">
        <v>2545</v>
      </c>
      <c r="B828" s="86" t="s">
        <v>2558</v>
      </c>
      <c r="C828" s="86">
        <v>2</v>
      </c>
      <c r="D828" s="121">
        <v>0.012577947075405802</v>
      </c>
      <c r="E828" s="121">
        <v>0.9208187539523752</v>
      </c>
      <c r="F828" s="86" t="s">
        <v>1970</v>
      </c>
      <c r="G828" s="86" t="b">
        <v>0</v>
      </c>
      <c r="H828" s="86" t="b">
        <v>0</v>
      </c>
      <c r="I828" s="86" t="b">
        <v>0</v>
      </c>
      <c r="J828" s="86" t="b">
        <v>0</v>
      </c>
      <c r="K828" s="86" t="b">
        <v>0</v>
      </c>
      <c r="L828" s="86" t="b">
        <v>0</v>
      </c>
    </row>
    <row r="829" spans="1:12" ht="15">
      <c r="A829" s="86" t="s">
        <v>2558</v>
      </c>
      <c r="B829" s="86" t="s">
        <v>2805</v>
      </c>
      <c r="C829" s="86">
        <v>2</v>
      </c>
      <c r="D829" s="121">
        <v>0.012577947075405802</v>
      </c>
      <c r="E829" s="121">
        <v>1.0969100130080565</v>
      </c>
      <c r="F829" s="86" t="s">
        <v>1970</v>
      </c>
      <c r="G829" s="86" t="b">
        <v>0</v>
      </c>
      <c r="H829" s="86" t="b">
        <v>0</v>
      </c>
      <c r="I829" s="86" t="b">
        <v>0</v>
      </c>
      <c r="J829" s="86" t="b">
        <v>0</v>
      </c>
      <c r="K829" s="86" t="b">
        <v>0</v>
      </c>
      <c r="L829" s="86" t="b">
        <v>0</v>
      </c>
    </row>
    <row r="830" spans="1:12" ht="15">
      <c r="A830" s="86" t="s">
        <v>2805</v>
      </c>
      <c r="B830" s="86" t="s">
        <v>2806</v>
      </c>
      <c r="C830" s="86">
        <v>2</v>
      </c>
      <c r="D830" s="121">
        <v>0.012577947075405802</v>
      </c>
      <c r="E830" s="121">
        <v>1.0969100130080565</v>
      </c>
      <c r="F830" s="86" t="s">
        <v>1970</v>
      </c>
      <c r="G830" s="86" t="b">
        <v>0</v>
      </c>
      <c r="H830" s="86" t="b">
        <v>0</v>
      </c>
      <c r="I830" s="86" t="b">
        <v>0</v>
      </c>
      <c r="J830" s="86" t="b">
        <v>0</v>
      </c>
      <c r="K830" s="86" t="b">
        <v>0</v>
      </c>
      <c r="L830" s="86" t="b">
        <v>0</v>
      </c>
    </row>
    <row r="831" spans="1:12" ht="15">
      <c r="A831" s="86" t="s">
        <v>2677</v>
      </c>
      <c r="B831" s="86" t="s">
        <v>2542</v>
      </c>
      <c r="C831" s="86">
        <v>2</v>
      </c>
      <c r="D831" s="121">
        <v>0</v>
      </c>
      <c r="E831" s="121">
        <v>1.4313637641589874</v>
      </c>
      <c r="F831" s="86" t="s">
        <v>1971</v>
      </c>
      <c r="G831" s="86" t="b">
        <v>1</v>
      </c>
      <c r="H831" s="86" t="b">
        <v>0</v>
      </c>
      <c r="I831" s="86" t="b">
        <v>0</v>
      </c>
      <c r="J831" s="86" t="b">
        <v>0</v>
      </c>
      <c r="K831" s="86" t="b">
        <v>0</v>
      </c>
      <c r="L831" s="86" t="b">
        <v>0</v>
      </c>
    </row>
    <row r="832" spans="1:12" ht="15">
      <c r="A832" s="86" t="s">
        <v>2542</v>
      </c>
      <c r="B832" s="86" t="s">
        <v>2678</v>
      </c>
      <c r="C832" s="86">
        <v>2</v>
      </c>
      <c r="D832" s="121">
        <v>0</v>
      </c>
      <c r="E832" s="121">
        <v>1.4313637641589874</v>
      </c>
      <c r="F832" s="86" t="s">
        <v>1971</v>
      </c>
      <c r="G832" s="86" t="b">
        <v>0</v>
      </c>
      <c r="H832" s="86" t="b">
        <v>0</v>
      </c>
      <c r="I832" s="86" t="b">
        <v>0</v>
      </c>
      <c r="J832" s="86" t="b">
        <v>0</v>
      </c>
      <c r="K832" s="86" t="b">
        <v>0</v>
      </c>
      <c r="L832" s="86" t="b">
        <v>0</v>
      </c>
    </row>
    <row r="833" spans="1:12" ht="15">
      <c r="A833" s="86" t="s">
        <v>2678</v>
      </c>
      <c r="B833" s="86" t="s">
        <v>2679</v>
      </c>
      <c r="C833" s="86">
        <v>2</v>
      </c>
      <c r="D833" s="121">
        <v>0</v>
      </c>
      <c r="E833" s="121">
        <v>1.4313637641589874</v>
      </c>
      <c r="F833" s="86" t="s">
        <v>1971</v>
      </c>
      <c r="G833" s="86" t="b">
        <v>0</v>
      </c>
      <c r="H833" s="86" t="b">
        <v>0</v>
      </c>
      <c r="I833" s="86" t="b">
        <v>0</v>
      </c>
      <c r="J833" s="86" t="b">
        <v>0</v>
      </c>
      <c r="K833" s="86" t="b">
        <v>0</v>
      </c>
      <c r="L833" s="86" t="b">
        <v>0</v>
      </c>
    </row>
    <row r="834" spans="1:12" ht="15">
      <c r="A834" s="86" t="s">
        <v>2679</v>
      </c>
      <c r="B834" s="86" t="s">
        <v>2680</v>
      </c>
      <c r="C834" s="86">
        <v>2</v>
      </c>
      <c r="D834" s="121">
        <v>0</v>
      </c>
      <c r="E834" s="121">
        <v>1.4313637641589874</v>
      </c>
      <c r="F834" s="86" t="s">
        <v>1971</v>
      </c>
      <c r="G834" s="86" t="b">
        <v>0</v>
      </c>
      <c r="H834" s="86" t="b">
        <v>0</v>
      </c>
      <c r="I834" s="86" t="b">
        <v>0</v>
      </c>
      <c r="J834" s="86" t="b">
        <v>0</v>
      </c>
      <c r="K834" s="86" t="b">
        <v>0</v>
      </c>
      <c r="L834" s="86" t="b">
        <v>0</v>
      </c>
    </row>
    <row r="835" spans="1:12" ht="15">
      <c r="A835" s="86" t="s">
        <v>2680</v>
      </c>
      <c r="B835" s="86" t="s">
        <v>2555</v>
      </c>
      <c r="C835" s="86">
        <v>2</v>
      </c>
      <c r="D835" s="121">
        <v>0</v>
      </c>
      <c r="E835" s="121">
        <v>1.4313637641589874</v>
      </c>
      <c r="F835" s="86" t="s">
        <v>1971</v>
      </c>
      <c r="G835" s="86" t="b">
        <v>0</v>
      </c>
      <c r="H835" s="86" t="b">
        <v>0</v>
      </c>
      <c r="I835" s="86" t="b">
        <v>0</v>
      </c>
      <c r="J835" s="86" t="b">
        <v>0</v>
      </c>
      <c r="K835" s="86" t="b">
        <v>0</v>
      </c>
      <c r="L835" s="86" t="b">
        <v>0</v>
      </c>
    </row>
    <row r="836" spans="1:12" ht="15">
      <c r="A836" s="86" t="s">
        <v>2555</v>
      </c>
      <c r="B836" s="86" t="s">
        <v>2681</v>
      </c>
      <c r="C836" s="86">
        <v>2</v>
      </c>
      <c r="D836" s="121">
        <v>0</v>
      </c>
      <c r="E836" s="121">
        <v>1.4313637641589874</v>
      </c>
      <c r="F836" s="86" t="s">
        <v>1971</v>
      </c>
      <c r="G836" s="86" t="b">
        <v>0</v>
      </c>
      <c r="H836" s="86" t="b">
        <v>0</v>
      </c>
      <c r="I836" s="86" t="b">
        <v>0</v>
      </c>
      <c r="J836" s="86" t="b">
        <v>0</v>
      </c>
      <c r="K836" s="86" t="b">
        <v>0</v>
      </c>
      <c r="L836" s="86" t="b">
        <v>0</v>
      </c>
    </row>
    <row r="837" spans="1:12" ht="15">
      <c r="A837" s="86" t="s">
        <v>2681</v>
      </c>
      <c r="B837" s="86" t="s">
        <v>2682</v>
      </c>
      <c r="C837" s="86">
        <v>2</v>
      </c>
      <c r="D837" s="121">
        <v>0</v>
      </c>
      <c r="E837" s="121">
        <v>1.4313637641589874</v>
      </c>
      <c r="F837" s="86" t="s">
        <v>1971</v>
      </c>
      <c r="G837" s="86" t="b">
        <v>0</v>
      </c>
      <c r="H837" s="86" t="b">
        <v>0</v>
      </c>
      <c r="I837" s="86" t="b">
        <v>0</v>
      </c>
      <c r="J837" s="86" t="b">
        <v>0</v>
      </c>
      <c r="K837" s="86" t="b">
        <v>0</v>
      </c>
      <c r="L837" s="86" t="b">
        <v>0</v>
      </c>
    </row>
    <row r="838" spans="1:12" ht="15">
      <c r="A838" s="86" t="s">
        <v>2682</v>
      </c>
      <c r="B838" s="86" t="s">
        <v>2683</v>
      </c>
      <c r="C838" s="86">
        <v>2</v>
      </c>
      <c r="D838" s="121">
        <v>0</v>
      </c>
      <c r="E838" s="121">
        <v>1.4313637641589874</v>
      </c>
      <c r="F838" s="86" t="s">
        <v>1971</v>
      </c>
      <c r="G838" s="86" t="b">
        <v>0</v>
      </c>
      <c r="H838" s="86" t="b">
        <v>0</v>
      </c>
      <c r="I838" s="86" t="b">
        <v>0</v>
      </c>
      <c r="J838" s="86" t="b">
        <v>0</v>
      </c>
      <c r="K838" s="86" t="b">
        <v>0</v>
      </c>
      <c r="L838" s="86" t="b">
        <v>0</v>
      </c>
    </row>
    <row r="839" spans="1:12" ht="15">
      <c r="A839" s="86" t="s">
        <v>2683</v>
      </c>
      <c r="B839" s="86" t="s">
        <v>2556</v>
      </c>
      <c r="C839" s="86">
        <v>2</v>
      </c>
      <c r="D839" s="121">
        <v>0</v>
      </c>
      <c r="E839" s="121">
        <v>1.4313637641589874</v>
      </c>
      <c r="F839" s="86" t="s">
        <v>1971</v>
      </c>
      <c r="G839" s="86" t="b">
        <v>0</v>
      </c>
      <c r="H839" s="86" t="b">
        <v>0</v>
      </c>
      <c r="I839" s="86" t="b">
        <v>0</v>
      </c>
      <c r="J839" s="86" t="b">
        <v>0</v>
      </c>
      <c r="K839" s="86" t="b">
        <v>0</v>
      </c>
      <c r="L839" s="86" t="b">
        <v>0</v>
      </c>
    </row>
    <row r="840" spans="1:12" ht="15">
      <c r="A840" s="86" t="s">
        <v>2556</v>
      </c>
      <c r="B840" s="86" t="s">
        <v>2543</v>
      </c>
      <c r="C840" s="86">
        <v>2</v>
      </c>
      <c r="D840" s="121">
        <v>0</v>
      </c>
      <c r="E840" s="121">
        <v>1.4313637641589874</v>
      </c>
      <c r="F840" s="86" t="s">
        <v>1971</v>
      </c>
      <c r="G840" s="86" t="b">
        <v>0</v>
      </c>
      <c r="H840" s="86" t="b">
        <v>0</v>
      </c>
      <c r="I840" s="86" t="b">
        <v>0</v>
      </c>
      <c r="J840" s="86" t="b">
        <v>0</v>
      </c>
      <c r="K840" s="86" t="b">
        <v>0</v>
      </c>
      <c r="L840" s="86" t="b">
        <v>0</v>
      </c>
    </row>
    <row r="841" spans="1:12" ht="15">
      <c r="A841" s="86" t="s">
        <v>2543</v>
      </c>
      <c r="B841" s="86" t="s">
        <v>2684</v>
      </c>
      <c r="C841" s="86">
        <v>2</v>
      </c>
      <c r="D841" s="121">
        <v>0</v>
      </c>
      <c r="E841" s="121">
        <v>1.4313637641589874</v>
      </c>
      <c r="F841" s="86" t="s">
        <v>1971</v>
      </c>
      <c r="G841" s="86" t="b">
        <v>0</v>
      </c>
      <c r="H841" s="86" t="b">
        <v>0</v>
      </c>
      <c r="I841" s="86" t="b">
        <v>0</v>
      </c>
      <c r="J841" s="86" t="b">
        <v>1</v>
      </c>
      <c r="K841" s="86" t="b">
        <v>0</v>
      </c>
      <c r="L841" s="86" t="b">
        <v>0</v>
      </c>
    </row>
    <row r="842" spans="1:12" ht="15">
      <c r="A842" s="86" t="s">
        <v>2684</v>
      </c>
      <c r="B842" s="86" t="s">
        <v>2685</v>
      </c>
      <c r="C842" s="86">
        <v>2</v>
      </c>
      <c r="D842" s="121">
        <v>0</v>
      </c>
      <c r="E842" s="121">
        <v>1.4313637641589874</v>
      </c>
      <c r="F842" s="86" t="s">
        <v>1971</v>
      </c>
      <c r="G842" s="86" t="b">
        <v>1</v>
      </c>
      <c r="H842" s="86" t="b">
        <v>0</v>
      </c>
      <c r="I842" s="86" t="b">
        <v>0</v>
      </c>
      <c r="J842" s="86" t="b">
        <v>1</v>
      </c>
      <c r="K842" s="86" t="b">
        <v>0</v>
      </c>
      <c r="L842" s="86" t="b">
        <v>0</v>
      </c>
    </row>
    <row r="843" spans="1:12" ht="15">
      <c r="A843" s="86" t="s">
        <v>2685</v>
      </c>
      <c r="B843" s="86" t="s">
        <v>2686</v>
      </c>
      <c r="C843" s="86">
        <v>2</v>
      </c>
      <c r="D843" s="121">
        <v>0</v>
      </c>
      <c r="E843" s="121">
        <v>1.4313637641589874</v>
      </c>
      <c r="F843" s="86" t="s">
        <v>1971</v>
      </c>
      <c r="G843" s="86" t="b">
        <v>1</v>
      </c>
      <c r="H843" s="86" t="b">
        <v>0</v>
      </c>
      <c r="I843" s="86" t="b">
        <v>0</v>
      </c>
      <c r="J843" s="86" t="b">
        <v>0</v>
      </c>
      <c r="K843" s="86" t="b">
        <v>0</v>
      </c>
      <c r="L843" s="86" t="b">
        <v>0</v>
      </c>
    </row>
    <row r="844" spans="1:12" ht="15">
      <c r="A844" s="86" t="s">
        <v>2686</v>
      </c>
      <c r="B844" s="86" t="s">
        <v>2586</v>
      </c>
      <c r="C844" s="86">
        <v>2</v>
      </c>
      <c r="D844" s="121">
        <v>0</v>
      </c>
      <c r="E844" s="121">
        <v>1.4313637641589874</v>
      </c>
      <c r="F844" s="86" t="s">
        <v>1971</v>
      </c>
      <c r="G844" s="86" t="b">
        <v>0</v>
      </c>
      <c r="H844" s="86" t="b">
        <v>0</v>
      </c>
      <c r="I844" s="86" t="b">
        <v>0</v>
      </c>
      <c r="J844" s="86" t="b">
        <v>0</v>
      </c>
      <c r="K844" s="86" t="b">
        <v>0</v>
      </c>
      <c r="L844" s="86" t="b">
        <v>0</v>
      </c>
    </row>
    <row r="845" spans="1:12" ht="15">
      <c r="A845" s="86" t="s">
        <v>2586</v>
      </c>
      <c r="B845" s="86" t="s">
        <v>2687</v>
      </c>
      <c r="C845" s="86">
        <v>2</v>
      </c>
      <c r="D845" s="121">
        <v>0</v>
      </c>
      <c r="E845" s="121">
        <v>1.4313637641589874</v>
      </c>
      <c r="F845" s="86" t="s">
        <v>1971</v>
      </c>
      <c r="G845" s="86" t="b">
        <v>0</v>
      </c>
      <c r="H845" s="86" t="b">
        <v>0</v>
      </c>
      <c r="I845" s="86" t="b">
        <v>0</v>
      </c>
      <c r="J845" s="86" t="b">
        <v>0</v>
      </c>
      <c r="K845" s="86" t="b">
        <v>0</v>
      </c>
      <c r="L845" s="86" t="b">
        <v>0</v>
      </c>
    </row>
    <row r="846" spans="1:12" ht="15">
      <c r="A846" s="86" t="s">
        <v>2687</v>
      </c>
      <c r="B846" s="86" t="s">
        <v>2070</v>
      </c>
      <c r="C846" s="86">
        <v>2</v>
      </c>
      <c r="D846" s="121">
        <v>0</v>
      </c>
      <c r="E846" s="121">
        <v>1.4313637641589874</v>
      </c>
      <c r="F846" s="86" t="s">
        <v>1971</v>
      </c>
      <c r="G846" s="86" t="b">
        <v>0</v>
      </c>
      <c r="H846" s="86" t="b">
        <v>0</v>
      </c>
      <c r="I846" s="86" t="b">
        <v>0</v>
      </c>
      <c r="J846" s="86" t="b">
        <v>0</v>
      </c>
      <c r="K846" s="86" t="b">
        <v>0</v>
      </c>
      <c r="L846" s="86" t="b">
        <v>0</v>
      </c>
    </row>
    <row r="847" spans="1:12" ht="15">
      <c r="A847" s="86" t="s">
        <v>2070</v>
      </c>
      <c r="B847" s="86" t="s">
        <v>2688</v>
      </c>
      <c r="C847" s="86">
        <v>2</v>
      </c>
      <c r="D847" s="121">
        <v>0</v>
      </c>
      <c r="E847" s="121">
        <v>1.4313637641589874</v>
      </c>
      <c r="F847" s="86" t="s">
        <v>1971</v>
      </c>
      <c r="G847" s="86" t="b">
        <v>0</v>
      </c>
      <c r="H847" s="86" t="b">
        <v>0</v>
      </c>
      <c r="I847" s="86" t="b">
        <v>0</v>
      </c>
      <c r="J847" s="86" t="b">
        <v>0</v>
      </c>
      <c r="K847" s="86" t="b">
        <v>0</v>
      </c>
      <c r="L847" s="86" t="b">
        <v>0</v>
      </c>
    </row>
    <row r="848" spans="1:12" ht="15">
      <c r="A848" s="86" t="s">
        <v>2688</v>
      </c>
      <c r="B848" s="86" t="s">
        <v>2689</v>
      </c>
      <c r="C848" s="86">
        <v>2</v>
      </c>
      <c r="D848" s="121">
        <v>0</v>
      </c>
      <c r="E848" s="121">
        <v>1.4313637641589874</v>
      </c>
      <c r="F848" s="86" t="s">
        <v>1971</v>
      </c>
      <c r="G848" s="86" t="b">
        <v>0</v>
      </c>
      <c r="H848" s="86" t="b">
        <v>0</v>
      </c>
      <c r="I848" s="86" t="b">
        <v>0</v>
      </c>
      <c r="J848" s="86" t="b">
        <v>0</v>
      </c>
      <c r="K848" s="86" t="b">
        <v>0</v>
      </c>
      <c r="L848" s="86" t="b">
        <v>0</v>
      </c>
    </row>
    <row r="849" spans="1:12" ht="15">
      <c r="A849" s="86" t="s">
        <v>2689</v>
      </c>
      <c r="B849" s="86" t="s">
        <v>2515</v>
      </c>
      <c r="C849" s="86">
        <v>2</v>
      </c>
      <c r="D849" s="121">
        <v>0</v>
      </c>
      <c r="E849" s="121">
        <v>1.4313637641589874</v>
      </c>
      <c r="F849" s="86" t="s">
        <v>1971</v>
      </c>
      <c r="G849" s="86" t="b">
        <v>0</v>
      </c>
      <c r="H849" s="86" t="b">
        <v>0</v>
      </c>
      <c r="I849" s="86" t="b">
        <v>0</v>
      </c>
      <c r="J849" s="86" t="b">
        <v>0</v>
      </c>
      <c r="K849" s="86" t="b">
        <v>0</v>
      </c>
      <c r="L849" s="86" t="b">
        <v>0</v>
      </c>
    </row>
    <row r="850" spans="1:12" ht="15">
      <c r="A850" s="86" t="s">
        <v>2515</v>
      </c>
      <c r="B850" s="86" t="s">
        <v>2557</v>
      </c>
      <c r="C850" s="86">
        <v>2</v>
      </c>
      <c r="D850" s="121">
        <v>0</v>
      </c>
      <c r="E850" s="121">
        <v>1.4313637641589874</v>
      </c>
      <c r="F850" s="86" t="s">
        <v>1971</v>
      </c>
      <c r="G850" s="86" t="b">
        <v>0</v>
      </c>
      <c r="H850" s="86" t="b">
        <v>0</v>
      </c>
      <c r="I850" s="86" t="b">
        <v>0</v>
      </c>
      <c r="J850" s="86" t="b">
        <v>0</v>
      </c>
      <c r="K850" s="86" t="b">
        <v>0</v>
      </c>
      <c r="L850" s="86" t="b">
        <v>0</v>
      </c>
    </row>
    <row r="851" spans="1:12" ht="15">
      <c r="A851" s="86" t="s">
        <v>2557</v>
      </c>
      <c r="B851" s="86" t="s">
        <v>2690</v>
      </c>
      <c r="C851" s="86">
        <v>2</v>
      </c>
      <c r="D851" s="121">
        <v>0</v>
      </c>
      <c r="E851" s="121">
        <v>1.4313637641589874</v>
      </c>
      <c r="F851" s="86" t="s">
        <v>1971</v>
      </c>
      <c r="G851" s="86" t="b">
        <v>0</v>
      </c>
      <c r="H851" s="86" t="b">
        <v>0</v>
      </c>
      <c r="I851" s="86" t="b">
        <v>0</v>
      </c>
      <c r="J851" s="86" t="b">
        <v>1</v>
      </c>
      <c r="K851" s="86" t="b">
        <v>0</v>
      </c>
      <c r="L851" s="86" t="b">
        <v>0</v>
      </c>
    </row>
    <row r="852" spans="1:12" ht="15">
      <c r="A852" s="86" t="s">
        <v>2690</v>
      </c>
      <c r="B852" s="86" t="s">
        <v>2691</v>
      </c>
      <c r="C852" s="86">
        <v>2</v>
      </c>
      <c r="D852" s="121">
        <v>0</v>
      </c>
      <c r="E852" s="121">
        <v>1.4313637641589874</v>
      </c>
      <c r="F852" s="86" t="s">
        <v>1971</v>
      </c>
      <c r="G852" s="86" t="b">
        <v>1</v>
      </c>
      <c r="H852" s="86" t="b">
        <v>0</v>
      </c>
      <c r="I852" s="86" t="b">
        <v>0</v>
      </c>
      <c r="J852" s="86" t="b">
        <v>0</v>
      </c>
      <c r="K852" s="86" t="b">
        <v>0</v>
      </c>
      <c r="L852" s="86" t="b">
        <v>0</v>
      </c>
    </row>
    <row r="853" spans="1:12" ht="15">
      <c r="A853" s="86" t="s">
        <v>2691</v>
      </c>
      <c r="B853" s="86" t="s">
        <v>2692</v>
      </c>
      <c r="C853" s="86">
        <v>2</v>
      </c>
      <c r="D853" s="121">
        <v>0</v>
      </c>
      <c r="E853" s="121">
        <v>1.4313637641589874</v>
      </c>
      <c r="F853" s="86" t="s">
        <v>1971</v>
      </c>
      <c r="G853" s="86" t="b">
        <v>0</v>
      </c>
      <c r="H853" s="86" t="b">
        <v>0</v>
      </c>
      <c r="I853" s="86" t="b">
        <v>0</v>
      </c>
      <c r="J853" s="86" t="b">
        <v>0</v>
      </c>
      <c r="K853" s="86" t="b">
        <v>0</v>
      </c>
      <c r="L853" s="86" t="b">
        <v>0</v>
      </c>
    </row>
    <row r="854" spans="1:12" ht="15">
      <c r="A854" s="86" t="s">
        <v>2692</v>
      </c>
      <c r="B854" s="86" t="s">
        <v>2693</v>
      </c>
      <c r="C854" s="86">
        <v>2</v>
      </c>
      <c r="D854" s="121">
        <v>0</v>
      </c>
      <c r="E854" s="121">
        <v>1.4313637641589874</v>
      </c>
      <c r="F854" s="86" t="s">
        <v>1971</v>
      </c>
      <c r="G854" s="86" t="b">
        <v>0</v>
      </c>
      <c r="H854" s="86" t="b">
        <v>0</v>
      </c>
      <c r="I854" s="86" t="b">
        <v>0</v>
      </c>
      <c r="J854" s="86" t="b">
        <v>0</v>
      </c>
      <c r="K854" s="86" t="b">
        <v>0</v>
      </c>
      <c r="L854" s="86" t="b">
        <v>0</v>
      </c>
    </row>
    <row r="855" spans="1:12" ht="15">
      <c r="A855" s="86" t="s">
        <v>2693</v>
      </c>
      <c r="B855" s="86" t="s">
        <v>2587</v>
      </c>
      <c r="C855" s="86">
        <v>2</v>
      </c>
      <c r="D855" s="121">
        <v>0</v>
      </c>
      <c r="E855" s="121">
        <v>1.4313637641589874</v>
      </c>
      <c r="F855" s="86" t="s">
        <v>1971</v>
      </c>
      <c r="G855" s="86" t="b">
        <v>0</v>
      </c>
      <c r="H855" s="86" t="b">
        <v>0</v>
      </c>
      <c r="I855" s="86" t="b">
        <v>0</v>
      </c>
      <c r="J855" s="86" t="b">
        <v>0</v>
      </c>
      <c r="K855" s="86" t="b">
        <v>0</v>
      </c>
      <c r="L855" s="86" t="b">
        <v>0</v>
      </c>
    </row>
    <row r="856" spans="1:12" ht="15">
      <c r="A856" s="86" t="s">
        <v>2587</v>
      </c>
      <c r="B856" s="86" t="s">
        <v>2049</v>
      </c>
      <c r="C856" s="86">
        <v>2</v>
      </c>
      <c r="D856" s="121">
        <v>0</v>
      </c>
      <c r="E856" s="121">
        <v>1.4313637641589874</v>
      </c>
      <c r="F856" s="86" t="s">
        <v>1971</v>
      </c>
      <c r="G856" s="86" t="b">
        <v>0</v>
      </c>
      <c r="H856" s="86" t="b">
        <v>0</v>
      </c>
      <c r="I856" s="86" t="b">
        <v>0</v>
      </c>
      <c r="J856" s="86" t="b">
        <v>0</v>
      </c>
      <c r="K856" s="86" t="b">
        <v>0</v>
      </c>
      <c r="L856" s="86" t="b">
        <v>0</v>
      </c>
    </row>
    <row r="857" spans="1:12" ht="15">
      <c r="A857" s="86" t="s">
        <v>2049</v>
      </c>
      <c r="B857" s="86" t="s">
        <v>2694</v>
      </c>
      <c r="C857" s="86">
        <v>2</v>
      </c>
      <c r="D857" s="121">
        <v>0</v>
      </c>
      <c r="E857" s="121">
        <v>1.4313637641589874</v>
      </c>
      <c r="F857" s="86" t="s">
        <v>1971</v>
      </c>
      <c r="G857" s="86" t="b">
        <v>0</v>
      </c>
      <c r="H857" s="86" t="b">
        <v>0</v>
      </c>
      <c r="I857" s="86" t="b">
        <v>0</v>
      </c>
      <c r="J857" s="86" t="b">
        <v>0</v>
      </c>
      <c r="K857" s="86" t="b">
        <v>0</v>
      </c>
      <c r="L857" s="86" t="b">
        <v>0</v>
      </c>
    </row>
    <row r="858" spans="1:12" ht="15">
      <c r="A858" s="86" t="s">
        <v>2517</v>
      </c>
      <c r="B858" s="86" t="s">
        <v>2547</v>
      </c>
      <c r="C858" s="86">
        <v>2</v>
      </c>
      <c r="D858" s="121">
        <v>0</v>
      </c>
      <c r="E858" s="121">
        <v>1.0791812460476249</v>
      </c>
      <c r="F858" s="86" t="s">
        <v>1973</v>
      </c>
      <c r="G858" s="86" t="b">
        <v>0</v>
      </c>
      <c r="H858" s="86" t="b">
        <v>0</v>
      </c>
      <c r="I858" s="86" t="b">
        <v>0</v>
      </c>
      <c r="J858" s="86" t="b">
        <v>0</v>
      </c>
      <c r="K858" s="86" t="b">
        <v>0</v>
      </c>
      <c r="L858" s="86" t="b">
        <v>0</v>
      </c>
    </row>
    <row r="859" spans="1:12" ht="15">
      <c r="A859" s="86" t="s">
        <v>2547</v>
      </c>
      <c r="B859" s="86" t="s">
        <v>2049</v>
      </c>
      <c r="C859" s="86">
        <v>2</v>
      </c>
      <c r="D859" s="121">
        <v>0</v>
      </c>
      <c r="E859" s="121">
        <v>1.0791812460476249</v>
      </c>
      <c r="F859" s="86" t="s">
        <v>1973</v>
      </c>
      <c r="G859" s="86" t="b">
        <v>0</v>
      </c>
      <c r="H859" s="86" t="b">
        <v>0</v>
      </c>
      <c r="I859" s="86" t="b">
        <v>0</v>
      </c>
      <c r="J859" s="86" t="b">
        <v>0</v>
      </c>
      <c r="K859" s="86" t="b">
        <v>0</v>
      </c>
      <c r="L859" s="86" t="b">
        <v>0</v>
      </c>
    </row>
    <row r="860" spans="1:12" ht="15">
      <c r="A860" s="86" t="s">
        <v>2049</v>
      </c>
      <c r="B860" s="86" t="s">
        <v>2098</v>
      </c>
      <c r="C860" s="86">
        <v>2</v>
      </c>
      <c r="D860" s="121">
        <v>0</v>
      </c>
      <c r="E860" s="121">
        <v>1.380211241711606</v>
      </c>
      <c r="F860" s="86" t="s">
        <v>1973</v>
      </c>
      <c r="G860" s="86" t="b">
        <v>0</v>
      </c>
      <c r="H860" s="86" t="b">
        <v>0</v>
      </c>
      <c r="I860" s="86" t="b">
        <v>0</v>
      </c>
      <c r="J860" s="86" t="b">
        <v>0</v>
      </c>
      <c r="K860" s="86" t="b">
        <v>0</v>
      </c>
      <c r="L860" s="86" t="b">
        <v>0</v>
      </c>
    </row>
    <row r="861" spans="1:12" ht="15">
      <c r="A861" s="86" t="s">
        <v>2098</v>
      </c>
      <c r="B861" s="86" t="s">
        <v>2518</v>
      </c>
      <c r="C861" s="86">
        <v>2</v>
      </c>
      <c r="D861" s="121">
        <v>0</v>
      </c>
      <c r="E861" s="121">
        <v>1.380211241711606</v>
      </c>
      <c r="F861" s="86" t="s">
        <v>1973</v>
      </c>
      <c r="G861" s="86" t="b">
        <v>0</v>
      </c>
      <c r="H861" s="86" t="b">
        <v>0</v>
      </c>
      <c r="I861" s="86" t="b">
        <v>0</v>
      </c>
      <c r="J861" s="86" t="b">
        <v>0</v>
      </c>
      <c r="K861" s="86" t="b">
        <v>0</v>
      </c>
      <c r="L861" s="86" t="b">
        <v>0</v>
      </c>
    </row>
    <row r="862" spans="1:12" ht="15">
      <c r="A862" s="86" t="s">
        <v>2518</v>
      </c>
      <c r="B862" s="86" t="s">
        <v>2547</v>
      </c>
      <c r="C862" s="86">
        <v>2</v>
      </c>
      <c r="D862" s="121">
        <v>0</v>
      </c>
      <c r="E862" s="121">
        <v>1.0791812460476249</v>
      </c>
      <c r="F862" s="86" t="s">
        <v>1973</v>
      </c>
      <c r="G862" s="86" t="b">
        <v>0</v>
      </c>
      <c r="H862" s="86" t="b">
        <v>0</v>
      </c>
      <c r="I862" s="86" t="b">
        <v>0</v>
      </c>
      <c r="J862" s="86" t="b">
        <v>0</v>
      </c>
      <c r="K862" s="86" t="b">
        <v>0</v>
      </c>
      <c r="L862" s="86" t="b">
        <v>0</v>
      </c>
    </row>
    <row r="863" spans="1:12" ht="15">
      <c r="A863" s="86" t="s">
        <v>2547</v>
      </c>
      <c r="B863" s="86" t="s">
        <v>2536</v>
      </c>
      <c r="C863" s="86">
        <v>2</v>
      </c>
      <c r="D863" s="121">
        <v>0</v>
      </c>
      <c r="E863" s="121">
        <v>0.7781512503836436</v>
      </c>
      <c r="F863" s="86" t="s">
        <v>1973</v>
      </c>
      <c r="G863" s="86" t="b">
        <v>0</v>
      </c>
      <c r="H863" s="86" t="b">
        <v>0</v>
      </c>
      <c r="I863" s="86" t="b">
        <v>0</v>
      </c>
      <c r="J863" s="86" t="b">
        <v>0</v>
      </c>
      <c r="K863" s="86" t="b">
        <v>0</v>
      </c>
      <c r="L863" s="86" t="b">
        <v>0</v>
      </c>
    </row>
    <row r="864" spans="1:12" ht="15">
      <c r="A864" s="86" t="s">
        <v>2536</v>
      </c>
      <c r="B864" s="86" t="s">
        <v>2735</v>
      </c>
      <c r="C864" s="86">
        <v>2</v>
      </c>
      <c r="D864" s="121">
        <v>0</v>
      </c>
      <c r="E864" s="121">
        <v>1.0791812460476249</v>
      </c>
      <c r="F864" s="86" t="s">
        <v>1973</v>
      </c>
      <c r="G864" s="86" t="b">
        <v>0</v>
      </c>
      <c r="H864" s="86" t="b">
        <v>0</v>
      </c>
      <c r="I864" s="86" t="b">
        <v>0</v>
      </c>
      <c r="J864" s="86" t="b">
        <v>0</v>
      </c>
      <c r="K864" s="86" t="b">
        <v>0</v>
      </c>
      <c r="L864" s="86" t="b">
        <v>0</v>
      </c>
    </row>
    <row r="865" spans="1:12" ht="15">
      <c r="A865" s="86" t="s">
        <v>2735</v>
      </c>
      <c r="B865" s="86" t="s">
        <v>2070</v>
      </c>
      <c r="C865" s="86">
        <v>2</v>
      </c>
      <c r="D865" s="121">
        <v>0</v>
      </c>
      <c r="E865" s="121">
        <v>1.380211241711606</v>
      </c>
      <c r="F865" s="86" t="s">
        <v>1973</v>
      </c>
      <c r="G865" s="86" t="b">
        <v>0</v>
      </c>
      <c r="H865" s="86" t="b">
        <v>0</v>
      </c>
      <c r="I865" s="86" t="b">
        <v>0</v>
      </c>
      <c r="J865" s="86" t="b">
        <v>0</v>
      </c>
      <c r="K865" s="86" t="b">
        <v>0</v>
      </c>
      <c r="L865" s="86" t="b">
        <v>0</v>
      </c>
    </row>
    <row r="866" spans="1:12" ht="15">
      <c r="A866" s="86" t="s">
        <v>2070</v>
      </c>
      <c r="B866" s="86" t="s">
        <v>2519</v>
      </c>
      <c r="C866" s="86">
        <v>2</v>
      </c>
      <c r="D866" s="121">
        <v>0</v>
      </c>
      <c r="E866" s="121">
        <v>1.380211241711606</v>
      </c>
      <c r="F866" s="86" t="s">
        <v>1973</v>
      </c>
      <c r="G866" s="86" t="b">
        <v>0</v>
      </c>
      <c r="H866" s="86" t="b">
        <v>0</v>
      </c>
      <c r="I866" s="86" t="b">
        <v>0</v>
      </c>
      <c r="J866" s="86" t="b">
        <v>0</v>
      </c>
      <c r="K866" s="86" t="b">
        <v>0</v>
      </c>
      <c r="L866" s="86" t="b">
        <v>0</v>
      </c>
    </row>
    <row r="867" spans="1:12" ht="15">
      <c r="A867" s="86" t="s">
        <v>2519</v>
      </c>
      <c r="B867" s="86" t="s">
        <v>2520</v>
      </c>
      <c r="C867" s="86">
        <v>2</v>
      </c>
      <c r="D867" s="121">
        <v>0</v>
      </c>
      <c r="E867" s="121">
        <v>1.380211241711606</v>
      </c>
      <c r="F867" s="86" t="s">
        <v>1973</v>
      </c>
      <c r="G867" s="86" t="b">
        <v>0</v>
      </c>
      <c r="H867" s="86" t="b">
        <v>0</v>
      </c>
      <c r="I867" s="86" t="b">
        <v>0</v>
      </c>
      <c r="J867" s="86" t="b">
        <v>0</v>
      </c>
      <c r="K867" s="86" t="b">
        <v>0</v>
      </c>
      <c r="L867" s="86" t="b">
        <v>0</v>
      </c>
    </row>
    <row r="868" spans="1:12" ht="15">
      <c r="A868" s="86" t="s">
        <v>2520</v>
      </c>
      <c r="B868" s="86" t="s">
        <v>2521</v>
      </c>
      <c r="C868" s="86">
        <v>2</v>
      </c>
      <c r="D868" s="121">
        <v>0</v>
      </c>
      <c r="E868" s="121">
        <v>1.380211241711606</v>
      </c>
      <c r="F868" s="86" t="s">
        <v>1973</v>
      </c>
      <c r="G868" s="86" t="b">
        <v>0</v>
      </c>
      <c r="H868" s="86" t="b">
        <v>0</v>
      </c>
      <c r="I868" s="86" t="b">
        <v>0</v>
      </c>
      <c r="J868" s="86" t="b">
        <v>0</v>
      </c>
      <c r="K868" s="86" t="b">
        <v>0</v>
      </c>
      <c r="L868" s="86" t="b">
        <v>0</v>
      </c>
    </row>
    <row r="869" spans="1:12" ht="15">
      <c r="A869" s="86" t="s">
        <v>2521</v>
      </c>
      <c r="B869" s="86" t="s">
        <v>2522</v>
      </c>
      <c r="C869" s="86">
        <v>2</v>
      </c>
      <c r="D869" s="121">
        <v>0</v>
      </c>
      <c r="E869" s="121">
        <v>1.380211241711606</v>
      </c>
      <c r="F869" s="86" t="s">
        <v>1973</v>
      </c>
      <c r="G869" s="86" t="b">
        <v>0</v>
      </c>
      <c r="H869" s="86" t="b">
        <v>0</v>
      </c>
      <c r="I869" s="86" t="b">
        <v>0</v>
      </c>
      <c r="J869" s="86" t="b">
        <v>0</v>
      </c>
      <c r="K869" s="86" t="b">
        <v>0</v>
      </c>
      <c r="L869" s="86" t="b">
        <v>0</v>
      </c>
    </row>
    <row r="870" spans="1:12" ht="15">
      <c r="A870" s="86" t="s">
        <v>2522</v>
      </c>
      <c r="B870" s="86" t="s">
        <v>2523</v>
      </c>
      <c r="C870" s="86">
        <v>2</v>
      </c>
      <c r="D870" s="121">
        <v>0</v>
      </c>
      <c r="E870" s="121">
        <v>1.380211241711606</v>
      </c>
      <c r="F870" s="86" t="s">
        <v>1973</v>
      </c>
      <c r="G870" s="86" t="b">
        <v>0</v>
      </c>
      <c r="H870" s="86" t="b">
        <v>0</v>
      </c>
      <c r="I870" s="86" t="b">
        <v>0</v>
      </c>
      <c r="J870" s="86" t="b">
        <v>0</v>
      </c>
      <c r="K870" s="86" t="b">
        <v>0</v>
      </c>
      <c r="L870" s="86" t="b">
        <v>0</v>
      </c>
    </row>
    <row r="871" spans="1:12" ht="15">
      <c r="A871" s="86" t="s">
        <v>2523</v>
      </c>
      <c r="B871" s="86" t="s">
        <v>2568</v>
      </c>
      <c r="C871" s="86">
        <v>2</v>
      </c>
      <c r="D871" s="121">
        <v>0</v>
      </c>
      <c r="E871" s="121">
        <v>1.380211241711606</v>
      </c>
      <c r="F871" s="86" t="s">
        <v>1973</v>
      </c>
      <c r="G871" s="86" t="b">
        <v>0</v>
      </c>
      <c r="H871" s="86" t="b">
        <v>0</v>
      </c>
      <c r="I871" s="86" t="b">
        <v>0</v>
      </c>
      <c r="J871" s="86" t="b">
        <v>0</v>
      </c>
      <c r="K871" s="86" t="b">
        <v>0</v>
      </c>
      <c r="L871" s="86" t="b">
        <v>0</v>
      </c>
    </row>
    <row r="872" spans="1:12" ht="15">
      <c r="A872" s="86" t="s">
        <v>2568</v>
      </c>
      <c r="B872" s="86" t="s">
        <v>2524</v>
      </c>
      <c r="C872" s="86">
        <v>2</v>
      </c>
      <c r="D872" s="121">
        <v>0</v>
      </c>
      <c r="E872" s="121">
        <v>1.380211241711606</v>
      </c>
      <c r="F872" s="86" t="s">
        <v>1973</v>
      </c>
      <c r="G872" s="86" t="b">
        <v>0</v>
      </c>
      <c r="H872" s="86" t="b">
        <v>0</v>
      </c>
      <c r="I872" s="86" t="b">
        <v>0</v>
      </c>
      <c r="J872" s="86" t="b">
        <v>0</v>
      </c>
      <c r="K872" s="86" t="b">
        <v>0</v>
      </c>
      <c r="L872" s="86" t="b">
        <v>0</v>
      </c>
    </row>
    <row r="873" spans="1:12" ht="15">
      <c r="A873" s="86" t="s">
        <v>2524</v>
      </c>
      <c r="B873" s="86" t="s">
        <v>2157</v>
      </c>
      <c r="C873" s="86">
        <v>2</v>
      </c>
      <c r="D873" s="121">
        <v>0</v>
      </c>
      <c r="E873" s="121">
        <v>1.380211241711606</v>
      </c>
      <c r="F873" s="86" t="s">
        <v>1973</v>
      </c>
      <c r="G873" s="86" t="b">
        <v>0</v>
      </c>
      <c r="H873" s="86" t="b">
        <v>0</v>
      </c>
      <c r="I873" s="86" t="b">
        <v>0</v>
      </c>
      <c r="J873" s="86" t="b">
        <v>0</v>
      </c>
      <c r="K873" s="86" t="b">
        <v>0</v>
      </c>
      <c r="L873" s="86" t="b">
        <v>0</v>
      </c>
    </row>
    <row r="874" spans="1:12" ht="15">
      <c r="A874" s="86" t="s">
        <v>2157</v>
      </c>
      <c r="B874" s="86" t="s">
        <v>2525</v>
      </c>
      <c r="C874" s="86">
        <v>2</v>
      </c>
      <c r="D874" s="121">
        <v>0</v>
      </c>
      <c r="E874" s="121">
        <v>1.380211241711606</v>
      </c>
      <c r="F874" s="86" t="s">
        <v>1973</v>
      </c>
      <c r="G874" s="86" t="b">
        <v>0</v>
      </c>
      <c r="H874" s="86" t="b">
        <v>0</v>
      </c>
      <c r="I874" s="86" t="b">
        <v>0</v>
      </c>
      <c r="J874" s="86" t="b">
        <v>0</v>
      </c>
      <c r="K874" s="86" t="b">
        <v>0</v>
      </c>
      <c r="L874" s="86" t="b">
        <v>0</v>
      </c>
    </row>
    <row r="875" spans="1:12" ht="15">
      <c r="A875" s="86" t="s">
        <v>2525</v>
      </c>
      <c r="B875" s="86" t="s">
        <v>2536</v>
      </c>
      <c r="C875" s="86">
        <v>2</v>
      </c>
      <c r="D875" s="121">
        <v>0</v>
      </c>
      <c r="E875" s="121">
        <v>1.0791812460476249</v>
      </c>
      <c r="F875" s="86" t="s">
        <v>1973</v>
      </c>
      <c r="G875" s="86" t="b">
        <v>0</v>
      </c>
      <c r="H875" s="86" t="b">
        <v>0</v>
      </c>
      <c r="I875" s="86" t="b">
        <v>0</v>
      </c>
      <c r="J875" s="86" t="b">
        <v>0</v>
      </c>
      <c r="K875" s="86" t="b">
        <v>0</v>
      </c>
      <c r="L875" s="86" t="b">
        <v>0</v>
      </c>
    </row>
    <row r="876" spans="1:12" ht="15">
      <c r="A876" s="86" t="s">
        <v>2536</v>
      </c>
      <c r="B876" s="86" t="s">
        <v>2137</v>
      </c>
      <c r="C876" s="86">
        <v>2</v>
      </c>
      <c r="D876" s="121">
        <v>0</v>
      </c>
      <c r="E876" s="121">
        <v>1.0791812460476249</v>
      </c>
      <c r="F876" s="86" t="s">
        <v>1973</v>
      </c>
      <c r="G876" s="86" t="b">
        <v>0</v>
      </c>
      <c r="H876" s="86" t="b">
        <v>0</v>
      </c>
      <c r="I876" s="86" t="b">
        <v>0</v>
      </c>
      <c r="J876" s="86" t="b">
        <v>0</v>
      </c>
      <c r="K876" s="86" t="b">
        <v>0</v>
      </c>
      <c r="L876" s="86" t="b">
        <v>0</v>
      </c>
    </row>
    <row r="877" spans="1:12" ht="15">
      <c r="A877" s="86" t="s">
        <v>2137</v>
      </c>
      <c r="B877" s="86" t="s">
        <v>2526</v>
      </c>
      <c r="C877" s="86">
        <v>2</v>
      </c>
      <c r="D877" s="121">
        <v>0</v>
      </c>
      <c r="E877" s="121">
        <v>1.380211241711606</v>
      </c>
      <c r="F877" s="86" t="s">
        <v>1973</v>
      </c>
      <c r="G877" s="86" t="b">
        <v>0</v>
      </c>
      <c r="H877" s="86" t="b">
        <v>0</v>
      </c>
      <c r="I877" s="86" t="b">
        <v>0</v>
      </c>
      <c r="J877" s="86" t="b">
        <v>0</v>
      </c>
      <c r="K877" s="86" t="b">
        <v>0</v>
      </c>
      <c r="L877" s="86" t="b">
        <v>0</v>
      </c>
    </row>
    <row r="878" spans="1:12" ht="15">
      <c r="A878" s="86" t="s">
        <v>2526</v>
      </c>
      <c r="B878" s="86" t="s">
        <v>2527</v>
      </c>
      <c r="C878" s="86">
        <v>2</v>
      </c>
      <c r="D878" s="121">
        <v>0</v>
      </c>
      <c r="E878" s="121">
        <v>1.380211241711606</v>
      </c>
      <c r="F878" s="86" t="s">
        <v>1973</v>
      </c>
      <c r="G878" s="86" t="b">
        <v>0</v>
      </c>
      <c r="H878" s="86" t="b">
        <v>0</v>
      </c>
      <c r="I878" s="86" t="b">
        <v>0</v>
      </c>
      <c r="J878" s="86" t="b">
        <v>0</v>
      </c>
      <c r="K878" s="86" t="b">
        <v>0</v>
      </c>
      <c r="L878" s="86" t="b">
        <v>0</v>
      </c>
    </row>
    <row r="879" spans="1:12" ht="15">
      <c r="A879" s="86" t="s">
        <v>2527</v>
      </c>
      <c r="B879" s="86" t="s">
        <v>2569</v>
      </c>
      <c r="C879" s="86">
        <v>2</v>
      </c>
      <c r="D879" s="121">
        <v>0</v>
      </c>
      <c r="E879" s="121">
        <v>1.380211241711606</v>
      </c>
      <c r="F879" s="86" t="s">
        <v>1973</v>
      </c>
      <c r="G879" s="86" t="b">
        <v>0</v>
      </c>
      <c r="H879" s="86" t="b">
        <v>0</v>
      </c>
      <c r="I879" s="86" t="b">
        <v>0</v>
      </c>
      <c r="J879" s="86" t="b">
        <v>0</v>
      </c>
      <c r="K879" s="86" t="b">
        <v>0</v>
      </c>
      <c r="L879" s="86" t="b">
        <v>0</v>
      </c>
    </row>
    <row r="880" spans="1:12" ht="15">
      <c r="A880" s="86" t="s">
        <v>2569</v>
      </c>
      <c r="B880" s="86" t="s">
        <v>2504</v>
      </c>
      <c r="C880" s="86">
        <v>2</v>
      </c>
      <c r="D880" s="121">
        <v>0</v>
      </c>
      <c r="E880" s="121">
        <v>1.380211241711606</v>
      </c>
      <c r="F880" s="86" t="s">
        <v>1973</v>
      </c>
      <c r="G880" s="86" t="b">
        <v>0</v>
      </c>
      <c r="H880" s="86" t="b">
        <v>0</v>
      </c>
      <c r="I880" s="86" t="b">
        <v>0</v>
      </c>
      <c r="J880" s="86" t="b">
        <v>0</v>
      </c>
      <c r="K880" s="86" t="b">
        <v>0</v>
      </c>
      <c r="L880" s="86" t="b">
        <v>0</v>
      </c>
    </row>
    <row r="881" spans="1:12" ht="15">
      <c r="A881" s="86" t="s">
        <v>2504</v>
      </c>
      <c r="B881" s="86" t="s">
        <v>2627</v>
      </c>
      <c r="C881" s="86">
        <v>2</v>
      </c>
      <c r="D881" s="121">
        <v>0</v>
      </c>
      <c r="E881" s="121">
        <v>1.380211241711606</v>
      </c>
      <c r="F881" s="86" t="s">
        <v>1973</v>
      </c>
      <c r="G881" s="86" t="b">
        <v>0</v>
      </c>
      <c r="H881" s="86" t="b">
        <v>0</v>
      </c>
      <c r="I881" s="86" t="b">
        <v>0</v>
      </c>
      <c r="J881" s="86" t="b">
        <v>0</v>
      </c>
      <c r="K881" s="86" t="b">
        <v>0</v>
      </c>
      <c r="L881" s="86" t="b">
        <v>0</v>
      </c>
    </row>
    <row r="882" spans="1:12" ht="15">
      <c r="A882" s="86" t="s">
        <v>2736</v>
      </c>
      <c r="B882" s="86" t="s">
        <v>2737</v>
      </c>
      <c r="C882" s="86">
        <v>2</v>
      </c>
      <c r="D882" s="121">
        <v>0</v>
      </c>
      <c r="E882" s="121">
        <v>1.3222192947339193</v>
      </c>
      <c r="F882" s="86" t="s">
        <v>1974</v>
      </c>
      <c r="G882" s="86" t="b">
        <v>1</v>
      </c>
      <c r="H882" s="86" t="b">
        <v>0</v>
      </c>
      <c r="I882" s="86" t="b">
        <v>0</v>
      </c>
      <c r="J882" s="86" t="b">
        <v>0</v>
      </c>
      <c r="K882" s="86" t="b">
        <v>0</v>
      </c>
      <c r="L882" s="86" t="b">
        <v>0</v>
      </c>
    </row>
    <row r="883" spans="1:12" ht="15">
      <c r="A883" s="86" t="s">
        <v>2737</v>
      </c>
      <c r="B883" s="86" t="s">
        <v>2528</v>
      </c>
      <c r="C883" s="86">
        <v>2</v>
      </c>
      <c r="D883" s="121">
        <v>0</v>
      </c>
      <c r="E883" s="121">
        <v>1.3222192947339193</v>
      </c>
      <c r="F883" s="86" t="s">
        <v>1974</v>
      </c>
      <c r="G883" s="86" t="b">
        <v>0</v>
      </c>
      <c r="H883" s="86" t="b">
        <v>0</v>
      </c>
      <c r="I883" s="86" t="b">
        <v>0</v>
      </c>
      <c r="J883" s="86" t="b">
        <v>0</v>
      </c>
      <c r="K883" s="86" t="b">
        <v>0</v>
      </c>
      <c r="L883" s="86" t="b">
        <v>0</v>
      </c>
    </row>
    <row r="884" spans="1:12" ht="15">
      <c r="A884" s="86" t="s">
        <v>2528</v>
      </c>
      <c r="B884" s="86" t="s">
        <v>2738</v>
      </c>
      <c r="C884" s="86">
        <v>2</v>
      </c>
      <c r="D884" s="121">
        <v>0</v>
      </c>
      <c r="E884" s="121">
        <v>1.3222192947339193</v>
      </c>
      <c r="F884" s="86" t="s">
        <v>1974</v>
      </c>
      <c r="G884" s="86" t="b">
        <v>0</v>
      </c>
      <c r="H884" s="86" t="b">
        <v>0</v>
      </c>
      <c r="I884" s="86" t="b">
        <v>0</v>
      </c>
      <c r="J884" s="86" t="b">
        <v>0</v>
      </c>
      <c r="K884" s="86" t="b">
        <v>0</v>
      </c>
      <c r="L884" s="86" t="b">
        <v>0</v>
      </c>
    </row>
    <row r="885" spans="1:12" ht="15">
      <c r="A885" s="86" t="s">
        <v>2738</v>
      </c>
      <c r="B885" s="86" t="s">
        <v>2739</v>
      </c>
      <c r="C885" s="86">
        <v>2</v>
      </c>
      <c r="D885" s="121">
        <v>0</v>
      </c>
      <c r="E885" s="121">
        <v>1.3222192947339193</v>
      </c>
      <c r="F885" s="86" t="s">
        <v>1974</v>
      </c>
      <c r="G885" s="86" t="b">
        <v>0</v>
      </c>
      <c r="H885" s="86" t="b">
        <v>0</v>
      </c>
      <c r="I885" s="86" t="b">
        <v>0</v>
      </c>
      <c r="J885" s="86" t="b">
        <v>0</v>
      </c>
      <c r="K885" s="86" t="b">
        <v>0</v>
      </c>
      <c r="L885" s="86" t="b">
        <v>0</v>
      </c>
    </row>
    <row r="886" spans="1:12" ht="15">
      <c r="A886" s="86" t="s">
        <v>2739</v>
      </c>
      <c r="B886" s="86" t="s">
        <v>2740</v>
      </c>
      <c r="C886" s="86">
        <v>2</v>
      </c>
      <c r="D886" s="121">
        <v>0</v>
      </c>
      <c r="E886" s="121">
        <v>1.3222192947339193</v>
      </c>
      <c r="F886" s="86" t="s">
        <v>1974</v>
      </c>
      <c r="G886" s="86" t="b">
        <v>0</v>
      </c>
      <c r="H886" s="86" t="b">
        <v>0</v>
      </c>
      <c r="I886" s="86" t="b">
        <v>0</v>
      </c>
      <c r="J886" s="86" t="b">
        <v>0</v>
      </c>
      <c r="K886" s="86" t="b">
        <v>0</v>
      </c>
      <c r="L886" s="86" t="b">
        <v>0</v>
      </c>
    </row>
    <row r="887" spans="1:12" ht="15">
      <c r="A887" s="86" t="s">
        <v>2740</v>
      </c>
      <c r="B887" s="86" t="s">
        <v>2741</v>
      </c>
      <c r="C887" s="86">
        <v>2</v>
      </c>
      <c r="D887" s="121">
        <v>0</v>
      </c>
      <c r="E887" s="121">
        <v>1.3222192947339193</v>
      </c>
      <c r="F887" s="86" t="s">
        <v>1974</v>
      </c>
      <c r="G887" s="86" t="b">
        <v>0</v>
      </c>
      <c r="H887" s="86" t="b">
        <v>0</v>
      </c>
      <c r="I887" s="86" t="b">
        <v>0</v>
      </c>
      <c r="J887" s="86" t="b">
        <v>0</v>
      </c>
      <c r="K887" s="86" t="b">
        <v>0</v>
      </c>
      <c r="L887" s="86" t="b">
        <v>0</v>
      </c>
    </row>
    <row r="888" spans="1:12" ht="15">
      <c r="A888" s="86" t="s">
        <v>2741</v>
      </c>
      <c r="B888" s="86" t="s">
        <v>2742</v>
      </c>
      <c r="C888" s="86">
        <v>2</v>
      </c>
      <c r="D888" s="121">
        <v>0</v>
      </c>
      <c r="E888" s="121">
        <v>1.3222192947339193</v>
      </c>
      <c r="F888" s="86" t="s">
        <v>1974</v>
      </c>
      <c r="G888" s="86" t="b">
        <v>0</v>
      </c>
      <c r="H888" s="86" t="b">
        <v>0</v>
      </c>
      <c r="I888" s="86" t="b">
        <v>0</v>
      </c>
      <c r="J888" s="86" t="b">
        <v>0</v>
      </c>
      <c r="K888" s="86" t="b">
        <v>0</v>
      </c>
      <c r="L888" s="86" t="b">
        <v>0</v>
      </c>
    </row>
    <row r="889" spans="1:12" ht="15">
      <c r="A889" s="86" t="s">
        <v>2742</v>
      </c>
      <c r="B889" s="86" t="s">
        <v>2743</v>
      </c>
      <c r="C889" s="86">
        <v>2</v>
      </c>
      <c r="D889" s="121">
        <v>0</v>
      </c>
      <c r="E889" s="121">
        <v>1.3222192947339193</v>
      </c>
      <c r="F889" s="86" t="s">
        <v>1974</v>
      </c>
      <c r="G889" s="86" t="b">
        <v>0</v>
      </c>
      <c r="H889" s="86" t="b">
        <v>0</v>
      </c>
      <c r="I889" s="86" t="b">
        <v>0</v>
      </c>
      <c r="J889" s="86" t="b">
        <v>0</v>
      </c>
      <c r="K889" s="86" t="b">
        <v>0</v>
      </c>
      <c r="L889" s="86" t="b">
        <v>0</v>
      </c>
    </row>
    <row r="890" spans="1:12" ht="15">
      <c r="A890" s="86" t="s">
        <v>2743</v>
      </c>
      <c r="B890" s="86" t="s">
        <v>2631</v>
      </c>
      <c r="C890" s="86">
        <v>2</v>
      </c>
      <c r="D890" s="121">
        <v>0</v>
      </c>
      <c r="E890" s="121">
        <v>1.3222192947339193</v>
      </c>
      <c r="F890" s="86" t="s">
        <v>1974</v>
      </c>
      <c r="G890" s="86" t="b">
        <v>0</v>
      </c>
      <c r="H890" s="86" t="b">
        <v>0</v>
      </c>
      <c r="I890" s="86" t="b">
        <v>0</v>
      </c>
      <c r="J890" s="86" t="b">
        <v>0</v>
      </c>
      <c r="K890" s="86" t="b">
        <v>0</v>
      </c>
      <c r="L890" s="86" t="b">
        <v>0</v>
      </c>
    </row>
    <row r="891" spans="1:12" ht="15">
      <c r="A891" s="86" t="s">
        <v>2631</v>
      </c>
      <c r="B891" s="86" t="s">
        <v>2744</v>
      </c>
      <c r="C891" s="86">
        <v>2</v>
      </c>
      <c r="D891" s="121">
        <v>0</v>
      </c>
      <c r="E891" s="121">
        <v>1.3222192947339193</v>
      </c>
      <c r="F891" s="86" t="s">
        <v>1974</v>
      </c>
      <c r="G891" s="86" t="b">
        <v>0</v>
      </c>
      <c r="H891" s="86" t="b">
        <v>0</v>
      </c>
      <c r="I891" s="86" t="b">
        <v>0</v>
      </c>
      <c r="J891" s="86" t="b">
        <v>0</v>
      </c>
      <c r="K891" s="86" t="b">
        <v>0</v>
      </c>
      <c r="L891" s="86" t="b">
        <v>0</v>
      </c>
    </row>
    <row r="892" spans="1:12" ht="15">
      <c r="A892" s="86" t="s">
        <v>2744</v>
      </c>
      <c r="B892" s="86" t="s">
        <v>2745</v>
      </c>
      <c r="C892" s="86">
        <v>2</v>
      </c>
      <c r="D892" s="121">
        <v>0</v>
      </c>
      <c r="E892" s="121">
        <v>1.3222192947339193</v>
      </c>
      <c r="F892" s="86" t="s">
        <v>1974</v>
      </c>
      <c r="G892" s="86" t="b">
        <v>0</v>
      </c>
      <c r="H892" s="86" t="b">
        <v>0</v>
      </c>
      <c r="I892" s="86" t="b">
        <v>0</v>
      </c>
      <c r="J892" s="86" t="b">
        <v>1</v>
      </c>
      <c r="K892" s="86" t="b">
        <v>0</v>
      </c>
      <c r="L892" s="86" t="b">
        <v>0</v>
      </c>
    </row>
    <row r="893" spans="1:12" ht="15">
      <c r="A893" s="86" t="s">
        <v>2745</v>
      </c>
      <c r="B893" s="86" t="s">
        <v>2746</v>
      </c>
      <c r="C893" s="86">
        <v>2</v>
      </c>
      <c r="D893" s="121">
        <v>0</v>
      </c>
      <c r="E893" s="121">
        <v>1.3222192947339193</v>
      </c>
      <c r="F893" s="86" t="s">
        <v>1974</v>
      </c>
      <c r="G893" s="86" t="b">
        <v>1</v>
      </c>
      <c r="H893" s="86" t="b">
        <v>0</v>
      </c>
      <c r="I893" s="86" t="b">
        <v>0</v>
      </c>
      <c r="J893" s="86" t="b">
        <v>0</v>
      </c>
      <c r="K893" s="86" t="b">
        <v>0</v>
      </c>
      <c r="L893" s="86" t="b">
        <v>0</v>
      </c>
    </row>
    <row r="894" spans="1:12" ht="15">
      <c r="A894" s="86" t="s">
        <v>2746</v>
      </c>
      <c r="B894" s="86" t="s">
        <v>2747</v>
      </c>
      <c r="C894" s="86">
        <v>2</v>
      </c>
      <c r="D894" s="121">
        <v>0</v>
      </c>
      <c r="E894" s="121">
        <v>1.3222192947339193</v>
      </c>
      <c r="F894" s="86" t="s">
        <v>1974</v>
      </c>
      <c r="G894" s="86" t="b">
        <v>0</v>
      </c>
      <c r="H894" s="86" t="b">
        <v>0</v>
      </c>
      <c r="I894" s="86" t="b">
        <v>0</v>
      </c>
      <c r="J894" s="86" t="b">
        <v>0</v>
      </c>
      <c r="K894" s="86" t="b">
        <v>0</v>
      </c>
      <c r="L894" s="86" t="b">
        <v>0</v>
      </c>
    </row>
    <row r="895" spans="1:12" ht="15">
      <c r="A895" s="86" t="s">
        <v>2747</v>
      </c>
      <c r="B895" s="86" t="s">
        <v>2070</v>
      </c>
      <c r="C895" s="86">
        <v>2</v>
      </c>
      <c r="D895" s="121">
        <v>0</v>
      </c>
      <c r="E895" s="121">
        <v>1.3222192947339193</v>
      </c>
      <c r="F895" s="86" t="s">
        <v>1974</v>
      </c>
      <c r="G895" s="86" t="b">
        <v>0</v>
      </c>
      <c r="H895" s="86" t="b">
        <v>0</v>
      </c>
      <c r="I895" s="86" t="b">
        <v>0</v>
      </c>
      <c r="J895" s="86" t="b">
        <v>0</v>
      </c>
      <c r="K895" s="86" t="b">
        <v>0</v>
      </c>
      <c r="L895" s="86" t="b">
        <v>0</v>
      </c>
    </row>
    <row r="896" spans="1:12" ht="15">
      <c r="A896" s="86" t="s">
        <v>2070</v>
      </c>
      <c r="B896" s="86" t="s">
        <v>2748</v>
      </c>
      <c r="C896" s="86">
        <v>2</v>
      </c>
      <c r="D896" s="121">
        <v>0</v>
      </c>
      <c r="E896" s="121">
        <v>1.3222192947339193</v>
      </c>
      <c r="F896" s="86" t="s">
        <v>1974</v>
      </c>
      <c r="G896" s="86" t="b">
        <v>0</v>
      </c>
      <c r="H896" s="86" t="b">
        <v>0</v>
      </c>
      <c r="I896" s="86" t="b">
        <v>0</v>
      </c>
      <c r="J896" s="86" t="b">
        <v>0</v>
      </c>
      <c r="K896" s="86" t="b">
        <v>0</v>
      </c>
      <c r="L896" s="86" t="b">
        <v>0</v>
      </c>
    </row>
    <row r="897" spans="1:12" ht="15">
      <c r="A897" s="86" t="s">
        <v>2748</v>
      </c>
      <c r="B897" s="86" t="s">
        <v>2749</v>
      </c>
      <c r="C897" s="86">
        <v>2</v>
      </c>
      <c r="D897" s="121">
        <v>0</v>
      </c>
      <c r="E897" s="121">
        <v>1.3222192947339193</v>
      </c>
      <c r="F897" s="86" t="s">
        <v>1974</v>
      </c>
      <c r="G897" s="86" t="b">
        <v>0</v>
      </c>
      <c r="H897" s="86" t="b">
        <v>0</v>
      </c>
      <c r="I897" s="86" t="b">
        <v>0</v>
      </c>
      <c r="J897" s="86" t="b">
        <v>0</v>
      </c>
      <c r="K897" s="86" t="b">
        <v>0</v>
      </c>
      <c r="L897" s="86" t="b">
        <v>0</v>
      </c>
    </row>
    <row r="898" spans="1:12" ht="15">
      <c r="A898" s="86" t="s">
        <v>2749</v>
      </c>
      <c r="B898" s="86" t="s">
        <v>2614</v>
      </c>
      <c r="C898" s="86">
        <v>2</v>
      </c>
      <c r="D898" s="121">
        <v>0</v>
      </c>
      <c r="E898" s="121">
        <v>1.3222192947339193</v>
      </c>
      <c r="F898" s="86" t="s">
        <v>1974</v>
      </c>
      <c r="G898" s="86" t="b">
        <v>0</v>
      </c>
      <c r="H898" s="86" t="b">
        <v>0</v>
      </c>
      <c r="I898" s="86" t="b">
        <v>0</v>
      </c>
      <c r="J898" s="86" t="b">
        <v>0</v>
      </c>
      <c r="K898" s="86" t="b">
        <v>0</v>
      </c>
      <c r="L898" s="86" t="b">
        <v>0</v>
      </c>
    </row>
    <row r="899" spans="1:12" ht="15">
      <c r="A899" s="86" t="s">
        <v>2614</v>
      </c>
      <c r="B899" s="86" t="s">
        <v>2750</v>
      </c>
      <c r="C899" s="86">
        <v>2</v>
      </c>
      <c r="D899" s="121">
        <v>0</v>
      </c>
      <c r="E899" s="121">
        <v>1.3222192947339193</v>
      </c>
      <c r="F899" s="86" t="s">
        <v>1974</v>
      </c>
      <c r="G899" s="86" t="b">
        <v>0</v>
      </c>
      <c r="H899" s="86" t="b">
        <v>0</v>
      </c>
      <c r="I899" s="86" t="b">
        <v>0</v>
      </c>
      <c r="J899" s="86" t="b">
        <v>0</v>
      </c>
      <c r="K899" s="86" t="b">
        <v>0</v>
      </c>
      <c r="L899" s="86" t="b">
        <v>0</v>
      </c>
    </row>
    <row r="900" spans="1:12" ht="15">
      <c r="A900" s="86" t="s">
        <v>2750</v>
      </c>
      <c r="B900" s="86" t="s">
        <v>2751</v>
      </c>
      <c r="C900" s="86">
        <v>2</v>
      </c>
      <c r="D900" s="121">
        <v>0</v>
      </c>
      <c r="E900" s="121">
        <v>1.3222192947339193</v>
      </c>
      <c r="F900" s="86" t="s">
        <v>1974</v>
      </c>
      <c r="G900" s="86" t="b">
        <v>0</v>
      </c>
      <c r="H900" s="86" t="b">
        <v>0</v>
      </c>
      <c r="I900" s="86" t="b">
        <v>0</v>
      </c>
      <c r="J900" s="86" t="b">
        <v>0</v>
      </c>
      <c r="K900" s="86" t="b">
        <v>0</v>
      </c>
      <c r="L900" s="86" t="b">
        <v>0</v>
      </c>
    </row>
    <row r="901" spans="1:12" ht="15">
      <c r="A901" s="86" t="s">
        <v>2751</v>
      </c>
      <c r="B901" s="86" t="s">
        <v>2570</v>
      </c>
      <c r="C901" s="86">
        <v>2</v>
      </c>
      <c r="D901" s="121">
        <v>0</v>
      </c>
      <c r="E901" s="121">
        <v>1.3222192947339193</v>
      </c>
      <c r="F901" s="86" t="s">
        <v>1974</v>
      </c>
      <c r="G901" s="86" t="b">
        <v>0</v>
      </c>
      <c r="H901" s="86" t="b">
        <v>0</v>
      </c>
      <c r="I901" s="86" t="b">
        <v>0</v>
      </c>
      <c r="J901" s="86" t="b">
        <v>0</v>
      </c>
      <c r="K901" s="86" t="b">
        <v>0</v>
      </c>
      <c r="L901" s="86" t="b">
        <v>0</v>
      </c>
    </row>
    <row r="902" spans="1:12" ht="15">
      <c r="A902" s="86" t="s">
        <v>2570</v>
      </c>
      <c r="B902" s="86" t="s">
        <v>2544</v>
      </c>
      <c r="C902" s="86">
        <v>2</v>
      </c>
      <c r="D902" s="121">
        <v>0</v>
      </c>
      <c r="E902" s="121">
        <v>1.3222192947339193</v>
      </c>
      <c r="F902" s="86" t="s">
        <v>1974</v>
      </c>
      <c r="G902" s="86" t="b">
        <v>0</v>
      </c>
      <c r="H902" s="86" t="b">
        <v>0</v>
      </c>
      <c r="I902" s="86" t="b">
        <v>0</v>
      </c>
      <c r="J902" s="86" t="b">
        <v>0</v>
      </c>
      <c r="K902" s="86" t="b">
        <v>0</v>
      </c>
      <c r="L902" s="86" t="b">
        <v>0</v>
      </c>
    </row>
    <row r="903" spans="1:12" ht="15">
      <c r="A903" s="86" t="s">
        <v>2049</v>
      </c>
      <c r="B903" s="86" t="s">
        <v>2070</v>
      </c>
      <c r="C903" s="86">
        <v>2</v>
      </c>
      <c r="D903" s="121">
        <v>0</v>
      </c>
      <c r="E903" s="121">
        <v>1.1760912590556813</v>
      </c>
      <c r="F903" s="86" t="s">
        <v>1975</v>
      </c>
      <c r="G903" s="86" t="b">
        <v>0</v>
      </c>
      <c r="H903" s="86" t="b">
        <v>0</v>
      </c>
      <c r="I903" s="86" t="b">
        <v>0</v>
      </c>
      <c r="J903" s="86" t="b">
        <v>0</v>
      </c>
      <c r="K903" s="86" t="b">
        <v>0</v>
      </c>
      <c r="L903" s="86" t="b">
        <v>0</v>
      </c>
    </row>
    <row r="904" spans="1:12" ht="15">
      <c r="A904" s="86" t="s">
        <v>2070</v>
      </c>
      <c r="B904" s="86" t="s">
        <v>2071</v>
      </c>
      <c r="C904" s="86">
        <v>2</v>
      </c>
      <c r="D904" s="121">
        <v>0</v>
      </c>
      <c r="E904" s="121">
        <v>1.1760912590556813</v>
      </c>
      <c r="F904" s="86" t="s">
        <v>1975</v>
      </c>
      <c r="G904" s="86" t="b">
        <v>0</v>
      </c>
      <c r="H904" s="86" t="b">
        <v>0</v>
      </c>
      <c r="I904" s="86" t="b">
        <v>0</v>
      </c>
      <c r="J904" s="86" t="b">
        <v>0</v>
      </c>
      <c r="K904" s="86" t="b">
        <v>0</v>
      </c>
      <c r="L904" s="86" t="b">
        <v>0</v>
      </c>
    </row>
    <row r="905" spans="1:12" ht="15">
      <c r="A905" s="86" t="s">
        <v>2071</v>
      </c>
      <c r="B905" s="86" t="s">
        <v>2767</v>
      </c>
      <c r="C905" s="86">
        <v>2</v>
      </c>
      <c r="D905" s="121">
        <v>0</v>
      </c>
      <c r="E905" s="121">
        <v>1.1760912590556813</v>
      </c>
      <c r="F905" s="86" t="s">
        <v>1975</v>
      </c>
      <c r="G905" s="86" t="b">
        <v>0</v>
      </c>
      <c r="H905" s="86" t="b">
        <v>0</v>
      </c>
      <c r="I905" s="86" t="b">
        <v>0</v>
      </c>
      <c r="J905" s="86" t="b">
        <v>0</v>
      </c>
      <c r="K905" s="86" t="b">
        <v>0</v>
      </c>
      <c r="L905" s="86" t="b">
        <v>0</v>
      </c>
    </row>
    <row r="906" spans="1:12" ht="15">
      <c r="A906" s="86" t="s">
        <v>2767</v>
      </c>
      <c r="B906" s="86" t="s">
        <v>2516</v>
      </c>
      <c r="C906" s="86">
        <v>2</v>
      </c>
      <c r="D906" s="121">
        <v>0</v>
      </c>
      <c r="E906" s="121">
        <v>1.1760912590556813</v>
      </c>
      <c r="F906" s="86" t="s">
        <v>1975</v>
      </c>
      <c r="G906" s="86" t="b">
        <v>0</v>
      </c>
      <c r="H906" s="86" t="b">
        <v>0</v>
      </c>
      <c r="I906" s="86" t="b">
        <v>0</v>
      </c>
      <c r="J906" s="86" t="b">
        <v>0</v>
      </c>
      <c r="K906" s="86" t="b">
        <v>0</v>
      </c>
      <c r="L906" s="86" t="b">
        <v>0</v>
      </c>
    </row>
    <row r="907" spans="1:12" ht="15">
      <c r="A907" s="86" t="s">
        <v>2516</v>
      </c>
      <c r="B907" s="86" t="s">
        <v>2768</v>
      </c>
      <c r="C907" s="86">
        <v>2</v>
      </c>
      <c r="D907" s="121">
        <v>0</v>
      </c>
      <c r="E907" s="121">
        <v>1.1760912590556813</v>
      </c>
      <c r="F907" s="86" t="s">
        <v>1975</v>
      </c>
      <c r="G907" s="86" t="b">
        <v>0</v>
      </c>
      <c r="H907" s="86" t="b">
        <v>0</v>
      </c>
      <c r="I907" s="86" t="b">
        <v>0</v>
      </c>
      <c r="J907" s="86" t="b">
        <v>0</v>
      </c>
      <c r="K907" s="86" t="b">
        <v>0</v>
      </c>
      <c r="L907" s="86" t="b">
        <v>0</v>
      </c>
    </row>
    <row r="908" spans="1:12" ht="15">
      <c r="A908" s="86" t="s">
        <v>2768</v>
      </c>
      <c r="B908" s="86" t="s">
        <v>2769</v>
      </c>
      <c r="C908" s="86">
        <v>2</v>
      </c>
      <c r="D908" s="121">
        <v>0</v>
      </c>
      <c r="E908" s="121">
        <v>1.1760912590556813</v>
      </c>
      <c r="F908" s="86" t="s">
        <v>1975</v>
      </c>
      <c r="G908" s="86" t="b">
        <v>0</v>
      </c>
      <c r="H908" s="86" t="b">
        <v>0</v>
      </c>
      <c r="I908" s="86" t="b">
        <v>0</v>
      </c>
      <c r="J908" s="86" t="b">
        <v>0</v>
      </c>
      <c r="K908" s="86" t="b">
        <v>0</v>
      </c>
      <c r="L908" s="86" t="b">
        <v>0</v>
      </c>
    </row>
    <row r="909" spans="1:12" ht="15">
      <c r="A909" s="86" t="s">
        <v>2769</v>
      </c>
      <c r="B909" s="86" t="s">
        <v>2770</v>
      </c>
      <c r="C909" s="86">
        <v>2</v>
      </c>
      <c r="D909" s="121">
        <v>0</v>
      </c>
      <c r="E909" s="121">
        <v>1.1760912590556813</v>
      </c>
      <c r="F909" s="86" t="s">
        <v>1975</v>
      </c>
      <c r="G909" s="86" t="b">
        <v>0</v>
      </c>
      <c r="H909" s="86" t="b">
        <v>0</v>
      </c>
      <c r="I909" s="86" t="b">
        <v>0</v>
      </c>
      <c r="J909" s="86" t="b">
        <v>0</v>
      </c>
      <c r="K909" s="86" t="b">
        <v>0</v>
      </c>
      <c r="L909" s="86" t="b">
        <v>0</v>
      </c>
    </row>
    <row r="910" spans="1:12" ht="15">
      <c r="A910" s="86" t="s">
        <v>2770</v>
      </c>
      <c r="B910" s="86" t="s">
        <v>2771</v>
      </c>
      <c r="C910" s="86">
        <v>2</v>
      </c>
      <c r="D910" s="121">
        <v>0</v>
      </c>
      <c r="E910" s="121">
        <v>1.1760912590556813</v>
      </c>
      <c r="F910" s="86" t="s">
        <v>1975</v>
      </c>
      <c r="G910" s="86" t="b">
        <v>0</v>
      </c>
      <c r="H910" s="86" t="b">
        <v>0</v>
      </c>
      <c r="I910" s="86" t="b">
        <v>0</v>
      </c>
      <c r="J910" s="86" t="b">
        <v>1</v>
      </c>
      <c r="K910" s="86" t="b">
        <v>0</v>
      </c>
      <c r="L910" s="86" t="b">
        <v>0</v>
      </c>
    </row>
    <row r="911" spans="1:12" ht="15">
      <c r="A911" s="86" t="s">
        <v>2771</v>
      </c>
      <c r="B911" s="86" t="s">
        <v>2550</v>
      </c>
      <c r="C911" s="86">
        <v>2</v>
      </c>
      <c r="D911" s="121">
        <v>0</v>
      </c>
      <c r="E911" s="121">
        <v>0.8750612633917001</v>
      </c>
      <c r="F911" s="86" t="s">
        <v>1975</v>
      </c>
      <c r="G911" s="86" t="b">
        <v>1</v>
      </c>
      <c r="H911" s="86" t="b">
        <v>0</v>
      </c>
      <c r="I911" s="86" t="b">
        <v>0</v>
      </c>
      <c r="J911" s="86" t="b">
        <v>0</v>
      </c>
      <c r="K911" s="86" t="b">
        <v>0</v>
      </c>
      <c r="L911" s="86" t="b">
        <v>0</v>
      </c>
    </row>
    <row r="912" spans="1:12" ht="15">
      <c r="A912" s="86" t="s">
        <v>2550</v>
      </c>
      <c r="B912" s="86" t="s">
        <v>2772</v>
      </c>
      <c r="C912" s="86">
        <v>2</v>
      </c>
      <c r="D912" s="121">
        <v>0</v>
      </c>
      <c r="E912" s="121">
        <v>1.1760912590556813</v>
      </c>
      <c r="F912" s="86" t="s">
        <v>1975</v>
      </c>
      <c r="G912" s="86" t="b">
        <v>0</v>
      </c>
      <c r="H912" s="86" t="b">
        <v>0</v>
      </c>
      <c r="I912" s="86" t="b">
        <v>0</v>
      </c>
      <c r="J912" s="86" t="b">
        <v>0</v>
      </c>
      <c r="K912" s="86" t="b">
        <v>0</v>
      </c>
      <c r="L912" s="86" t="b">
        <v>0</v>
      </c>
    </row>
    <row r="913" spans="1:12" ht="15">
      <c r="A913" s="86" t="s">
        <v>2772</v>
      </c>
      <c r="B913" s="86" t="s">
        <v>2580</v>
      </c>
      <c r="C913" s="86">
        <v>2</v>
      </c>
      <c r="D913" s="121">
        <v>0</v>
      </c>
      <c r="E913" s="121">
        <v>0.8750612633917001</v>
      </c>
      <c r="F913" s="86" t="s">
        <v>1975</v>
      </c>
      <c r="G913" s="86" t="b">
        <v>0</v>
      </c>
      <c r="H913" s="86" t="b">
        <v>0</v>
      </c>
      <c r="I913" s="86" t="b">
        <v>0</v>
      </c>
      <c r="J913" s="86" t="b">
        <v>0</v>
      </c>
      <c r="K913" s="86" t="b">
        <v>0</v>
      </c>
      <c r="L913" s="86" t="b">
        <v>0</v>
      </c>
    </row>
    <row r="914" spans="1:12" ht="15">
      <c r="A914" s="86" t="s">
        <v>2580</v>
      </c>
      <c r="B914" s="86" t="s">
        <v>2773</v>
      </c>
      <c r="C914" s="86">
        <v>2</v>
      </c>
      <c r="D914" s="121">
        <v>0</v>
      </c>
      <c r="E914" s="121">
        <v>0.8750612633917001</v>
      </c>
      <c r="F914" s="86" t="s">
        <v>1975</v>
      </c>
      <c r="G914" s="86" t="b">
        <v>0</v>
      </c>
      <c r="H914" s="86" t="b">
        <v>0</v>
      </c>
      <c r="I914" s="86" t="b">
        <v>0</v>
      </c>
      <c r="J914" s="86" t="b">
        <v>0</v>
      </c>
      <c r="K914" s="86" t="b">
        <v>0</v>
      </c>
      <c r="L914" s="86" t="b">
        <v>0</v>
      </c>
    </row>
    <row r="915" spans="1:12" ht="15">
      <c r="A915" s="86" t="s">
        <v>2773</v>
      </c>
      <c r="B915" s="86" t="s">
        <v>2580</v>
      </c>
      <c r="C915" s="86">
        <v>2</v>
      </c>
      <c r="D915" s="121">
        <v>0</v>
      </c>
      <c r="E915" s="121">
        <v>0.8750612633917001</v>
      </c>
      <c r="F915" s="86" t="s">
        <v>1975</v>
      </c>
      <c r="G915" s="86" t="b">
        <v>0</v>
      </c>
      <c r="H915" s="86" t="b">
        <v>0</v>
      </c>
      <c r="I915" s="86" t="b">
        <v>0</v>
      </c>
      <c r="J915" s="86" t="b">
        <v>0</v>
      </c>
      <c r="K915" s="86" t="b">
        <v>0</v>
      </c>
      <c r="L915" s="86" t="b">
        <v>0</v>
      </c>
    </row>
    <row r="916" spans="1:12" ht="15">
      <c r="A916" s="86" t="s">
        <v>2580</v>
      </c>
      <c r="B916" s="86" t="s">
        <v>2774</v>
      </c>
      <c r="C916" s="86">
        <v>2</v>
      </c>
      <c r="D916" s="121">
        <v>0</v>
      </c>
      <c r="E916" s="121">
        <v>0.8750612633917001</v>
      </c>
      <c r="F916" s="86" t="s">
        <v>1975</v>
      </c>
      <c r="G916" s="86" t="b">
        <v>0</v>
      </c>
      <c r="H916" s="86" t="b">
        <v>0</v>
      </c>
      <c r="I916" s="86" t="b">
        <v>0</v>
      </c>
      <c r="J916" s="86" t="b">
        <v>0</v>
      </c>
      <c r="K916" s="86" t="b">
        <v>0</v>
      </c>
      <c r="L916" s="86" t="b">
        <v>0</v>
      </c>
    </row>
    <row r="917" spans="1:12" ht="15">
      <c r="A917" s="86" t="s">
        <v>2774</v>
      </c>
      <c r="B917" s="86" t="s">
        <v>2550</v>
      </c>
      <c r="C917" s="86">
        <v>2</v>
      </c>
      <c r="D917" s="121">
        <v>0</v>
      </c>
      <c r="E917" s="121">
        <v>0.8750612633917001</v>
      </c>
      <c r="F917" s="86" t="s">
        <v>1975</v>
      </c>
      <c r="G917" s="86" t="b">
        <v>0</v>
      </c>
      <c r="H917" s="86" t="b">
        <v>0</v>
      </c>
      <c r="I917" s="86" t="b">
        <v>0</v>
      </c>
      <c r="J917" s="86" t="b">
        <v>0</v>
      </c>
      <c r="K917" s="86" t="b">
        <v>0</v>
      </c>
      <c r="L917" s="86" t="b">
        <v>0</v>
      </c>
    </row>
    <row r="918" spans="1:12" ht="15">
      <c r="A918" s="86" t="s">
        <v>2657</v>
      </c>
      <c r="B918" s="86" t="s">
        <v>2584</v>
      </c>
      <c r="C918" s="86">
        <v>2</v>
      </c>
      <c r="D918" s="121">
        <v>0</v>
      </c>
      <c r="E918" s="121">
        <v>0.6532125137753437</v>
      </c>
      <c r="F918" s="86" t="s">
        <v>1976</v>
      </c>
      <c r="G918" s="86" t="b">
        <v>1</v>
      </c>
      <c r="H918" s="86" t="b">
        <v>0</v>
      </c>
      <c r="I918" s="86" t="b">
        <v>0</v>
      </c>
      <c r="J918" s="86" t="b">
        <v>0</v>
      </c>
      <c r="K918" s="86" t="b">
        <v>0</v>
      </c>
      <c r="L918" s="86" t="b">
        <v>0</v>
      </c>
    </row>
    <row r="919" spans="1:12" ht="15">
      <c r="A919" s="86" t="s">
        <v>2584</v>
      </c>
      <c r="B919" s="86" t="s">
        <v>2553</v>
      </c>
      <c r="C919" s="86">
        <v>2</v>
      </c>
      <c r="D919" s="121">
        <v>0</v>
      </c>
      <c r="E919" s="121">
        <v>0.6532125137753437</v>
      </c>
      <c r="F919" s="86" t="s">
        <v>1976</v>
      </c>
      <c r="G919" s="86" t="b">
        <v>0</v>
      </c>
      <c r="H919" s="86" t="b">
        <v>0</v>
      </c>
      <c r="I919" s="86" t="b">
        <v>0</v>
      </c>
      <c r="J919" s="86" t="b">
        <v>0</v>
      </c>
      <c r="K919" s="86" t="b">
        <v>0</v>
      </c>
      <c r="L919" s="86" t="b">
        <v>0</v>
      </c>
    </row>
    <row r="920" spans="1:12" ht="15">
      <c r="A920" s="86" t="s">
        <v>2553</v>
      </c>
      <c r="B920" s="86" t="s">
        <v>2789</v>
      </c>
      <c r="C920" s="86">
        <v>2</v>
      </c>
      <c r="D920" s="121">
        <v>0</v>
      </c>
      <c r="E920" s="121">
        <v>0.9542425094393249</v>
      </c>
      <c r="F920" s="86" t="s">
        <v>1976</v>
      </c>
      <c r="G920" s="86" t="b">
        <v>0</v>
      </c>
      <c r="H920" s="86" t="b">
        <v>0</v>
      </c>
      <c r="I920" s="86" t="b">
        <v>0</v>
      </c>
      <c r="J920" s="86" t="b">
        <v>0</v>
      </c>
      <c r="K920" s="86" t="b">
        <v>0</v>
      </c>
      <c r="L920" s="86" t="b">
        <v>0</v>
      </c>
    </row>
    <row r="921" spans="1:12" ht="15">
      <c r="A921" s="86" t="s">
        <v>2789</v>
      </c>
      <c r="B921" s="86" t="s">
        <v>2790</v>
      </c>
      <c r="C921" s="86">
        <v>2</v>
      </c>
      <c r="D921" s="121">
        <v>0</v>
      </c>
      <c r="E921" s="121">
        <v>0.9542425094393249</v>
      </c>
      <c r="F921" s="86" t="s">
        <v>1976</v>
      </c>
      <c r="G921" s="86" t="b">
        <v>0</v>
      </c>
      <c r="H921" s="86" t="b">
        <v>0</v>
      </c>
      <c r="I921" s="86" t="b">
        <v>0</v>
      </c>
      <c r="J921" s="86" t="b">
        <v>0</v>
      </c>
      <c r="K921" s="86" t="b">
        <v>0</v>
      </c>
      <c r="L921" s="86" t="b">
        <v>0</v>
      </c>
    </row>
    <row r="922" spans="1:12" ht="15">
      <c r="A922" s="86" t="s">
        <v>2790</v>
      </c>
      <c r="B922" s="86" t="s">
        <v>2134</v>
      </c>
      <c r="C922" s="86">
        <v>2</v>
      </c>
      <c r="D922" s="121">
        <v>0</v>
      </c>
      <c r="E922" s="121">
        <v>0.9542425094393249</v>
      </c>
      <c r="F922" s="86" t="s">
        <v>1976</v>
      </c>
      <c r="G922" s="86" t="b">
        <v>0</v>
      </c>
      <c r="H922" s="86" t="b">
        <v>0</v>
      </c>
      <c r="I922" s="86" t="b">
        <v>0</v>
      </c>
      <c r="J922" s="86" t="b">
        <v>1</v>
      </c>
      <c r="K922" s="86" t="b">
        <v>0</v>
      </c>
      <c r="L922" s="86" t="b">
        <v>0</v>
      </c>
    </row>
    <row r="923" spans="1:12" ht="15">
      <c r="A923" s="86" t="s">
        <v>2134</v>
      </c>
      <c r="B923" s="86" t="s">
        <v>2791</v>
      </c>
      <c r="C923" s="86">
        <v>2</v>
      </c>
      <c r="D923" s="121">
        <v>0</v>
      </c>
      <c r="E923" s="121">
        <v>0.9542425094393249</v>
      </c>
      <c r="F923" s="86" t="s">
        <v>1976</v>
      </c>
      <c r="G923" s="86" t="b">
        <v>1</v>
      </c>
      <c r="H923" s="86" t="b">
        <v>0</v>
      </c>
      <c r="I923" s="86" t="b">
        <v>0</v>
      </c>
      <c r="J923" s="86" t="b">
        <v>0</v>
      </c>
      <c r="K923" s="86" t="b">
        <v>0</v>
      </c>
      <c r="L923" s="86" t="b">
        <v>0</v>
      </c>
    </row>
    <row r="924" spans="1:12" ht="15">
      <c r="A924" s="86" t="s">
        <v>2791</v>
      </c>
      <c r="B924" s="86" t="s">
        <v>2584</v>
      </c>
      <c r="C924" s="86">
        <v>2</v>
      </c>
      <c r="D924" s="121">
        <v>0</v>
      </c>
      <c r="E924" s="121">
        <v>0.6532125137753437</v>
      </c>
      <c r="F924" s="86" t="s">
        <v>1976</v>
      </c>
      <c r="G924" s="86" t="b">
        <v>0</v>
      </c>
      <c r="H924" s="86" t="b">
        <v>0</v>
      </c>
      <c r="I924" s="86" t="b">
        <v>0</v>
      </c>
      <c r="J924" s="86" t="b">
        <v>0</v>
      </c>
      <c r="K924" s="86" t="b">
        <v>0</v>
      </c>
      <c r="L924" s="86" t="b">
        <v>0</v>
      </c>
    </row>
    <row r="925" spans="1:12" ht="15">
      <c r="A925" s="86" t="s">
        <v>2584</v>
      </c>
      <c r="B925" s="86" t="s">
        <v>2049</v>
      </c>
      <c r="C925" s="86">
        <v>2</v>
      </c>
      <c r="D925" s="121">
        <v>0</v>
      </c>
      <c r="E925" s="121">
        <v>0.6532125137753437</v>
      </c>
      <c r="F925" s="86" t="s">
        <v>1976</v>
      </c>
      <c r="G925" s="86" t="b">
        <v>0</v>
      </c>
      <c r="H925" s="86" t="b">
        <v>0</v>
      </c>
      <c r="I925" s="86" t="b">
        <v>0</v>
      </c>
      <c r="J925" s="86" t="b">
        <v>0</v>
      </c>
      <c r="K925" s="86" t="b">
        <v>0</v>
      </c>
      <c r="L925" s="86" t="b">
        <v>0</v>
      </c>
    </row>
    <row r="926" spans="1:12" ht="15">
      <c r="A926" s="86" t="s">
        <v>2049</v>
      </c>
      <c r="B926" s="86" t="s">
        <v>2792</v>
      </c>
      <c r="C926" s="86">
        <v>2</v>
      </c>
      <c r="D926" s="121">
        <v>0</v>
      </c>
      <c r="E926" s="121">
        <v>0.9542425094393249</v>
      </c>
      <c r="F926" s="86" t="s">
        <v>1976</v>
      </c>
      <c r="G926" s="86" t="b">
        <v>0</v>
      </c>
      <c r="H926" s="86" t="b">
        <v>0</v>
      </c>
      <c r="I926" s="86" t="b">
        <v>0</v>
      </c>
      <c r="J926" s="86" t="b">
        <v>1</v>
      </c>
      <c r="K926" s="86" t="b">
        <v>0</v>
      </c>
      <c r="L926" s="86" t="b">
        <v>0</v>
      </c>
    </row>
    <row r="927" spans="1:12" ht="15">
      <c r="A927" s="86" t="s">
        <v>2555</v>
      </c>
      <c r="B927" s="86" t="s">
        <v>2562</v>
      </c>
      <c r="C927" s="86">
        <v>2</v>
      </c>
      <c r="D927" s="121">
        <v>0</v>
      </c>
      <c r="E927" s="121">
        <v>1.3424226808222062</v>
      </c>
      <c r="F927" s="86" t="s">
        <v>1979</v>
      </c>
      <c r="G927" s="86" t="b">
        <v>0</v>
      </c>
      <c r="H927" s="86" t="b">
        <v>0</v>
      </c>
      <c r="I927" s="86" t="b">
        <v>0</v>
      </c>
      <c r="J927" s="86" t="b">
        <v>1</v>
      </c>
      <c r="K927" s="86" t="b">
        <v>0</v>
      </c>
      <c r="L927" s="86" t="b">
        <v>0</v>
      </c>
    </row>
    <row r="928" spans="1:12" ht="15">
      <c r="A928" s="86" t="s">
        <v>2562</v>
      </c>
      <c r="B928" s="86" t="s">
        <v>2538</v>
      </c>
      <c r="C928" s="86">
        <v>2</v>
      </c>
      <c r="D928" s="121">
        <v>0</v>
      </c>
      <c r="E928" s="121">
        <v>1.3424226808222062</v>
      </c>
      <c r="F928" s="86" t="s">
        <v>1979</v>
      </c>
      <c r="G928" s="86" t="b">
        <v>1</v>
      </c>
      <c r="H928" s="86" t="b">
        <v>0</v>
      </c>
      <c r="I928" s="86" t="b">
        <v>0</v>
      </c>
      <c r="J928" s="86" t="b">
        <v>0</v>
      </c>
      <c r="K928" s="86" t="b">
        <v>0</v>
      </c>
      <c r="L928" s="86" t="b">
        <v>0</v>
      </c>
    </row>
    <row r="929" spans="1:12" ht="15">
      <c r="A929" s="86" t="s">
        <v>2538</v>
      </c>
      <c r="B929" s="86" t="s">
        <v>2095</v>
      </c>
      <c r="C929" s="86">
        <v>2</v>
      </c>
      <c r="D929" s="121">
        <v>0</v>
      </c>
      <c r="E929" s="121">
        <v>1.3424226808222062</v>
      </c>
      <c r="F929" s="86" t="s">
        <v>1979</v>
      </c>
      <c r="G929" s="86" t="b">
        <v>0</v>
      </c>
      <c r="H929" s="86" t="b">
        <v>0</v>
      </c>
      <c r="I929" s="86" t="b">
        <v>0</v>
      </c>
      <c r="J929" s="86" t="b">
        <v>0</v>
      </c>
      <c r="K929" s="86" t="b">
        <v>0</v>
      </c>
      <c r="L929" s="86" t="b">
        <v>0</v>
      </c>
    </row>
    <row r="930" spans="1:12" ht="15">
      <c r="A930" s="86" t="s">
        <v>2095</v>
      </c>
      <c r="B930" s="86" t="s">
        <v>2542</v>
      </c>
      <c r="C930" s="86">
        <v>2</v>
      </c>
      <c r="D930" s="121">
        <v>0</v>
      </c>
      <c r="E930" s="121">
        <v>1.3424226808222062</v>
      </c>
      <c r="F930" s="86" t="s">
        <v>1979</v>
      </c>
      <c r="G930" s="86" t="b">
        <v>0</v>
      </c>
      <c r="H930" s="86" t="b">
        <v>0</v>
      </c>
      <c r="I930" s="86" t="b">
        <v>0</v>
      </c>
      <c r="J930" s="86" t="b">
        <v>0</v>
      </c>
      <c r="K930" s="86" t="b">
        <v>0</v>
      </c>
      <c r="L930" s="86" t="b">
        <v>0</v>
      </c>
    </row>
    <row r="931" spans="1:12" ht="15">
      <c r="A931" s="86" t="s">
        <v>2542</v>
      </c>
      <c r="B931" s="86" t="s">
        <v>2794</v>
      </c>
      <c r="C931" s="86">
        <v>2</v>
      </c>
      <c r="D931" s="121">
        <v>0</v>
      </c>
      <c r="E931" s="121">
        <v>1.3424226808222062</v>
      </c>
      <c r="F931" s="86" t="s">
        <v>1979</v>
      </c>
      <c r="G931" s="86" t="b">
        <v>0</v>
      </c>
      <c r="H931" s="86" t="b">
        <v>0</v>
      </c>
      <c r="I931" s="86" t="b">
        <v>0</v>
      </c>
      <c r="J931" s="86" t="b">
        <v>0</v>
      </c>
      <c r="K931" s="86" t="b">
        <v>0</v>
      </c>
      <c r="L931" s="86" t="b">
        <v>0</v>
      </c>
    </row>
    <row r="932" spans="1:12" ht="15">
      <c r="A932" s="86" t="s">
        <v>2794</v>
      </c>
      <c r="B932" s="86" t="s">
        <v>2513</v>
      </c>
      <c r="C932" s="86">
        <v>2</v>
      </c>
      <c r="D932" s="121">
        <v>0</v>
      </c>
      <c r="E932" s="121">
        <v>1.3424226808222062</v>
      </c>
      <c r="F932" s="86" t="s">
        <v>1979</v>
      </c>
      <c r="G932" s="86" t="b">
        <v>0</v>
      </c>
      <c r="H932" s="86" t="b">
        <v>0</v>
      </c>
      <c r="I932" s="86" t="b">
        <v>0</v>
      </c>
      <c r="J932" s="86" t="b">
        <v>0</v>
      </c>
      <c r="K932" s="86" t="b">
        <v>0</v>
      </c>
      <c r="L932" s="86" t="b">
        <v>0</v>
      </c>
    </row>
    <row r="933" spans="1:12" ht="15">
      <c r="A933" s="86" t="s">
        <v>2513</v>
      </c>
      <c r="B933" s="86" t="s">
        <v>2494</v>
      </c>
      <c r="C933" s="86">
        <v>2</v>
      </c>
      <c r="D933" s="121">
        <v>0</v>
      </c>
      <c r="E933" s="121">
        <v>1.3424226808222062</v>
      </c>
      <c r="F933" s="86" t="s">
        <v>1979</v>
      </c>
      <c r="G933" s="86" t="b">
        <v>0</v>
      </c>
      <c r="H933" s="86" t="b">
        <v>0</v>
      </c>
      <c r="I933" s="86" t="b">
        <v>0</v>
      </c>
      <c r="J933" s="86" t="b">
        <v>0</v>
      </c>
      <c r="K933" s="86" t="b">
        <v>0</v>
      </c>
      <c r="L933" s="86" t="b">
        <v>0</v>
      </c>
    </row>
    <row r="934" spans="1:12" ht="15">
      <c r="A934" s="86" t="s">
        <v>2494</v>
      </c>
      <c r="B934" s="86" t="s">
        <v>2795</v>
      </c>
      <c r="C934" s="86">
        <v>2</v>
      </c>
      <c r="D934" s="121">
        <v>0</v>
      </c>
      <c r="E934" s="121">
        <v>1.3424226808222062</v>
      </c>
      <c r="F934" s="86" t="s">
        <v>1979</v>
      </c>
      <c r="G934" s="86" t="b">
        <v>0</v>
      </c>
      <c r="H934" s="86" t="b">
        <v>0</v>
      </c>
      <c r="I934" s="86" t="b">
        <v>0</v>
      </c>
      <c r="J934" s="86" t="b">
        <v>0</v>
      </c>
      <c r="K934" s="86" t="b">
        <v>0</v>
      </c>
      <c r="L934" s="86" t="b">
        <v>0</v>
      </c>
    </row>
    <row r="935" spans="1:12" ht="15">
      <c r="A935" s="86" t="s">
        <v>2795</v>
      </c>
      <c r="B935" s="86" t="s">
        <v>2612</v>
      </c>
      <c r="C935" s="86">
        <v>2</v>
      </c>
      <c r="D935" s="121">
        <v>0</v>
      </c>
      <c r="E935" s="121">
        <v>1.3424226808222062</v>
      </c>
      <c r="F935" s="86" t="s">
        <v>1979</v>
      </c>
      <c r="G935" s="86" t="b">
        <v>0</v>
      </c>
      <c r="H935" s="86" t="b">
        <v>0</v>
      </c>
      <c r="I935" s="86" t="b">
        <v>0</v>
      </c>
      <c r="J935" s="86" t="b">
        <v>0</v>
      </c>
      <c r="K935" s="86" t="b">
        <v>0</v>
      </c>
      <c r="L935" s="86" t="b">
        <v>0</v>
      </c>
    </row>
    <row r="936" spans="1:12" ht="15">
      <c r="A936" s="86" t="s">
        <v>2612</v>
      </c>
      <c r="B936" s="86" t="s">
        <v>2117</v>
      </c>
      <c r="C936" s="86">
        <v>2</v>
      </c>
      <c r="D936" s="121">
        <v>0</v>
      </c>
      <c r="E936" s="121">
        <v>1.3424226808222062</v>
      </c>
      <c r="F936" s="86" t="s">
        <v>1979</v>
      </c>
      <c r="G936" s="86" t="b">
        <v>0</v>
      </c>
      <c r="H936" s="86" t="b">
        <v>0</v>
      </c>
      <c r="I936" s="86" t="b">
        <v>0</v>
      </c>
      <c r="J936" s="86" t="b">
        <v>0</v>
      </c>
      <c r="K936" s="86" t="b">
        <v>0</v>
      </c>
      <c r="L936" s="86" t="b">
        <v>0</v>
      </c>
    </row>
    <row r="937" spans="1:12" ht="15">
      <c r="A937" s="86" t="s">
        <v>2117</v>
      </c>
      <c r="B937" s="86" t="s">
        <v>2070</v>
      </c>
      <c r="C937" s="86">
        <v>2</v>
      </c>
      <c r="D937" s="121">
        <v>0</v>
      </c>
      <c r="E937" s="121">
        <v>1.3424226808222062</v>
      </c>
      <c r="F937" s="86" t="s">
        <v>1979</v>
      </c>
      <c r="G937" s="86" t="b">
        <v>0</v>
      </c>
      <c r="H937" s="86" t="b">
        <v>0</v>
      </c>
      <c r="I937" s="86" t="b">
        <v>0</v>
      </c>
      <c r="J937" s="86" t="b">
        <v>0</v>
      </c>
      <c r="K937" s="86" t="b">
        <v>0</v>
      </c>
      <c r="L937" s="86" t="b">
        <v>0</v>
      </c>
    </row>
    <row r="938" spans="1:12" ht="15">
      <c r="A938" s="86" t="s">
        <v>2070</v>
      </c>
      <c r="B938" s="86" t="s">
        <v>2071</v>
      </c>
      <c r="C938" s="86">
        <v>2</v>
      </c>
      <c r="D938" s="121">
        <v>0</v>
      </c>
      <c r="E938" s="121">
        <v>1.3424226808222062</v>
      </c>
      <c r="F938" s="86" t="s">
        <v>1979</v>
      </c>
      <c r="G938" s="86" t="b">
        <v>0</v>
      </c>
      <c r="H938" s="86" t="b">
        <v>0</v>
      </c>
      <c r="I938" s="86" t="b">
        <v>0</v>
      </c>
      <c r="J938" s="86" t="b">
        <v>0</v>
      </c>
      <c r="K938" s="86" t="b">
        <v>0</v>
      </c>
      <c r="L938" s="86" t="b">
        <v>0</v>
      </c>
    </row>
    <row r="939" spans="1:12" ht="15">
      <c r="A939" s="86" t="s">
        <v>2071</v>
      </c>
      <c r="B939" s="86" t="s">
        <v>2796</v>
      </c>
      <c r="C939" s="86">
        <v>2</v>
      </c>
      <c r="D939" s="121">
        <v>0</v>
      </c>
      <c r="E939" s="121">
        <v>1.3424226808222062</v>
      </c>
      <c r="F939" s="86" t="s">
        <v>1979</v>
      </c>
      <c r="G939" s="86" t="b">
        <v>0</v>
      </c>
      <c r="H939" s="86" t="b">
        <v>0</v>
      </c>
      <c r="I939" s="86" t="b">
        <v>0</v>
      </c>
      <c r="J939" s="86" t="b">
        <v>0</v>
      </c>
      <c r="K939" s="86" t="b">
        <v>0</v>
      </c>
      <c r="L939" s="86" t="b">
        <v>0</v>
      </c>
    </row>
    <row r="940" spans="1:12" ht="15">
      <c r="A940" s="86" t="s">
        <v>2796</v>
      </c>
      <c r="B940" s="86" t="s">
        <v>2797</v>
      </c>
      <c r="C940" s="86">
        <v>2</v>
      </c>
      <c r="D940" s="121">
        <v>0</v>
      </c>
      <c r="E940" s="121">
        <v>1.3424226808222062</v>
      </c>
      <c r="F940" s="86" t="s">
        <v>1979</v>
      </c>
      <c r="G940" s="86" t="b">
        <v>0</v>
      </c>
      <c r="H940" s="86" t="b">
        <v>0</v>
      </c>
      <c r="I940" s="86" t="b">
        <v>0</v>
      </c>
      <c r="J940" s="86" t="b">
        <v>1</v>
      </c>
      <c r="K940" s="86" t="b">
        <v>0</v>
      </c>
      <c r="L940" s="86" t="b">
        <v>0</v>
      </c>
    </row>
    <row r="941" spans="1:12" ht="15">
      <c r="A941" s="86" t="s">
        <v>2797</v>
      </c>
      <c r="B941" s="86" t="s">
        <v>2798</v>
      </c>
      <c r="C941" s="86">
        <v>2</v>
      </c>
      <c r="D941" s="121">
        <v>0</v>
      </c>
      <c r="E941" s="121">
        <v>1.3424226808222062</v>
      </c>
      <c r="F941" s="86" t="s">
        <v>1979</v>
      </c>
      <c r="G941" s="86" t="b">
        <v>1</v>
      </c>
      <c r="H941" s="86" t="b">
        <v>0</v>
      </c>
      <c r="I941" s="86" t="b">
        <v>0</v>
      </c>
      <c r="J941" s="86" t="b">
        <v>0</v>
      </c>
      <c r="K941" s="86" t="b">
        <v>0</v>
      </c>
      <c r="L941" s="86" t="b">
        <v>0</v>
      </c>
    </row>
    <row r="942" spans="1:12" ht="15">
      <c r="A942" s="86" t="s">
        <v>2798</v>
      </c>
      <c r="B942" s="86" t="s">
        <v>2503</v>
      </c>
      <c r="C942" s="86">
        <v>2</v>
      </c>
      <c r="D942" s="121">
        <v>0</v>
      </c>
      <c r="E942" s="121">
        <v>1.3424226808222062</v>
      </c>
      <c r="F942" s="86" t="s">
        <v>1979</v>
      </c>
      <c r="G942" s="86" t="b">
        <v>0</v>
      </c>
      <c r="H942" s="86" t="b">
        <v>0</v>
      </c>
      <c r="I942" s="86" t="b">
        <v>0</v>
      </c>
      <c r="J942" s="86" t="b">
        <v>0</v>
      </c>
      <c r="K942" s="86" t="b">
        <v>0</v>
      </c>
      <c r="L942" s="86" t="b">
        <v>0</v>
      </c>
    </row>
    <row r="943" spans="1:12" ht="15">
      <c r="A943" s="86" t="s">
        <v>2503</v>
      </c>
      <c r="B943" s="86" t="s">
        <v>2049</v>
      </c>
      <c r="C943" s="86">
        <v>2</v>
      </c>
      <c r="D943" s="121">
        <v>0</v>
      </c>
      <c r="E943" s="121">
        <v>1.3424226808222062</v>
      </c>
      <c r="F943" s="86" t="s">
        <v>1979</v>
      </c>
      <c r="G943" s="86" t="b">
        <v>0</v>
      </c>
      <c r="H943" s="86" t="b">
        <v>0</v>
      </c>
      <c r="I943" s="86" t="b">
        <v>0</v>
      </c>
      <c r="J943" s="86" t="b">
        <v>0</v>
      </c>
      <c r="K943" s="86" t="b">
        <v>0</v>
      </c>
      <c r="L943" s="86" t="b">
        <v>0</v>
      </c>
    </row>
    <row r="944" spans="1:12" ht="15">
      <c r="A944" s="86" t="s">
        <v>2049</v>
      </c>
      <c r="B944" s="86" t="s">
        <v>2799</v>
      </c>
      <c r="C944" s="86">
        <v>2</v>
      </c>
      <c r="D944" s="121">
        <v>0</v>
      </c>
      <c r="E944" s="121">
        <v>1.3424226808222062</v>
      </c>
      <c r="F944" s="86" t="s">
        <v>1979</v>
      </c>
      <c r="G944" s="86" t="b">
        <v>0</v>
      </c>
      <c r="H944" s="86" t="b">
        <v>0</v>
      </c>
      <c r="I944" s="86" t="b">
        <v>0</v>
      </c>
      <c r="J944" s="86" t="b">
        <v>0</v>
      </c>
      <c r="K944" s="86" t="b">
        <v>0</v>
      </c>
      <c r="L944" s="86" t="b">
        <v>0</v>
      </c>
    </row>
    <row r="945" spans="1:12" ht="15">
      <c r="A945" s="86" t="s">
        <v>2799</v>
      </c>
      <c r="B945" s="86" t="s">
        <v>497</v>
      </c>
      <c r="C945" s="86">
        <v>2</v>
      </c>
      <c r="D945" s="121">
        <v>0</v>
      </c>
      <c r="E945" s="121">
        <v>1.3424226808222062</v>
      </c>
      <c r="F945" s="86" t="s">
        <v>1979</v>
      </c>
      <c r="G945" s="86" t="b">
        <v>0</v>
      </c>
      <c r="H945" s="86" t="b">
        <v>0</v>
      </c>
      <c r="I945" s="86" t="b">
        <v>0</v>
      </c>
      <c r="J945" s="86" t="b">
        <v>0</v>
      </c>
      <c r="K945" s="86" t="b">
        <v>0</v>
      </c>
      <c r="L945" s="86" t="b">
        <v>0</v>
      </c>
    </row>
    <row r="946" spans="1:12" ht="15">
      <c r="A946" s="86" t="s">
        <v>497</v>
      </c>
      <c r="B946" s="86" t="s">
        <v>2800</v>
      </c>
      <c r="C946" s="86">
        <v>2</v>
      </c>
      <c r="D946" s="121">
        <v>0</v>
      </c>
      <c r="E946" s="121">
        <v>1.3424226808222062</v>
      </c>
      <c r="F946" s="86" t="s">
        <v>1979</v>
      </c>
      <c r="G946" s="86" t="b">
        <v>0</v>
      </c>
      <c r="H946" s="86" t="b">
        <v>0</v>
      </c>
      <c r="I946" s="86" t="b">
        <v>0</v>
      </c>
      <c r="J946" s="86" t="b">
        <v>0</v>
      </c>
      <c r="K946" s="86" t="b">
        <v>0</v>
      </c>
      <c r="L946" s="86" t="b">
        <v>0</v>
      </c>
    </row>
    <row r="947" spans="1:12" ht="15">
      <c r="A947" s="86" t="s">
        <v>2800</v>
      </c>
      <c r="B947" s="86" t="s">
        <v>2801</v>
      </c>
      <c r="C947" s="86">
        <v>2</v>
      </c>
      <c r="D947" s="121">
        <v>0</v>
      </c>
      <c r="E947" s="121">
        <v>1.3424226808222062</v>
      </c>
      <c r="F947" s="86" t="s">
        <v>1979</v>
      </c>
      <c r="G947" s="86" t="b">
        <v>0</v>
      </c>
      <c r="H947" s="86" t="b">
        <v>0</v>
      </c>
      <c r="I947" s="86" t="b">
        <v>0</v>
      </c>
      <c r="J947" s="86" t="b">
        <v>0</v>
      </c>
      <c r="K947" s="86" t="b">
        <v>0</v>
      </c>
      <c r="L947" s="86" t="b">
        <v>0</v>
      </c>
    </row>
    <row r="948" spans="1:12" ht="15">
      <c r="A948" s="86" t="s">
        <v>2801</v>
      </c>
      <c r="B948" s="86" t="s">
        <v>2802</v>
      </c>
      <c r="C948" s="86">
        <v>2</v>
      </c>
      <c r="D948" s="121">
        <v>0</v>
      </c>
      <c r="E948" s="121">
        <v>1.3424226808222062</v>
      </c>
      <c r="F948" s="86" t="s">
        <v>1979</v>
      </c>
      <c r="G948" s="86" t="b">
        <v>0</v>
      </c>
      <c r="H948" s="86" t="b">
        <v>0</v>
      </c>
      <c r="I948" s="86" t="b">
        <v>0</v>
      </c>
      <c r="J948" s="86" t="b">
        <v>0</v>
      </c>
      <c r="K948" s="86" t="b">
        <v>0</v>
      </c>
      <c r="L948" s="86" t="b">
        <v>0</v>
      </c>
    </row>
    <row r="949" spans="1:12" ht="15">
      <c r="A949" s="86" t="s">
        <v>2807</v>
      </c>
      <c r="B949" s="86" t="s">
        <v>2808</v>
      </c>
      <c r="C949" s="86">
        <v>2</v>
      </c>
      <c r="D949" s="121">
        <v>0</v>
      </c>
      <c r="E949" s="121">
        <v>1.3424226808222062</v>
      </c>
      <c r="F949" s="86" t="s">
        <v>1981</v>
      </c>
      <c r="G949" s="86" t="b">
        <v>0</v>
      </c>
      <c r="H949" s="86" t="b">
        <v>0</v>
      </c>
      <c r="I949" s="86" t="b">
        <v>0</v>
      </c>
      <c r="J949" s="86" t="b">
        <v>0</v>
      </c>
      <c r="K949" s="86" t="b">
        <v>0</v>
      </c>
      <c r="L949" s="86" t="b">
        <v>0</v>
      </c>
    </row>
    <row r="950" spans="1:12" ht="15">
      <c r="A950" s="86" t="s">
        <v>2808</v>
      </c>
      <c r="B950" s="86" t="s">
        <v>2809</v>
      </c>
      <c r="C950" s="86">
        <v>2</v>
      </c>
      <c r="D950" s="121">
        <v>0</v>
      </c>
      <c r="E950" s="121">
        <v>1.3424226808222062</v>
      </c>
      <c r="F950" s="86" t="s">
        <v>1981</v>
      </c>
      <c r="G950" s="86" t="b">
        <v>0</v>
      </c>
      <c r="H950" s="86" t="b">
        <v>0</v>
      </c>
      <c r="I950" s="86" t="b">
        <v>0</v>
      </c>
      <c r="J950" s="86" t="b">
        <v>0</v>
      </c>
      <c r="K950" s="86" t="b">
        <v>0</v>
      </c>
      <c r="L950" s="86" t="b">
        <v>0</v>
      </c>
    </row>
    <row r="951" spans="1:12" ht="15">
      <c r="A951" s="86" t="s">
        <v>2809</v>
      </c>
      <c r="B951" s="86" t="s">
        <v>2810</v>
      </c>
      <c r="C951" s="86">
        <v>2</v>
      </c>
      <c r="D951" s="121">
        <v>0</v>
      </c>
      <c r="E951" s="121">
        <v>1.3424226808222062</v>
      </c>
      <c r="F951" s="86" t="s">
        <v>1981</v>
      </c>
      <c r="G951" s="86" t="b">
        <v>0</v>
      </c>
      <c r="H951" s="86" t="b">
        <v>0</v>
      </c>
      <c r="I951" s="86" t="b">
        <v>0</v>
      </c>
      <c r="J951" s="86" t="b">
        <v>0</v>
      </c>
      <c r="K951" s="86" t="b">
        <v>0</v>
      </c>
      <c r="L951" s="86" t="b">
        <v>0</v>
      </c>
    </row>
    <row r="952" spans="1:12" ht="15">
      <c r="A952" s="86" t="s">
        <v>2810</v>
      </c>
      <c r="B952" s="86" t="s">
        <v>2811</v>
      </c>
      <c r="C952" s="86">
        <v>2</v>
      </c>
      <c r="D952" s="121">
        <v>0</v>
      </c>
      <c r="E952" s="121">
        <v>1.3424226808222062</v>
      </c>
      <c r="F952" s="86" t="s">
        <v>1981</v>
      </c>
      <c r="G952" s="86" t="b">
        <v>0</v>
      </c>
      <c r="H952" s="86" t="b">
        <v>0</v>
      </c>
      <c r="I952" s="86" t="b">
        <v>0</v>
      </c>
      <c r="J952" s="86" t="b">
        <v>0</v>
      </c>
      <c r="K952" s="86" t="b">
        <v>0</v>
      </c>
      <c r="L952" s="86" t="b">
        <v>0</v>
      </c>
    </row>
    <row r="953" spans="1:12" ht="15">
      <c r="A953" s="86" t="s">
        <v>2811</v>
      </c>
      <c r="B953" s="86" t="s">
        <v>2490</v>
      </c>
      <c r="C953" s="86">
        <v>2</v>
      </c>
      <c r="D953" s="121">
        <v>0</v>
      </c>
      <c r="E953" s="121">
        <v>1.3424226808222062</v>
      </c>
      <c r="F953" s="86" t="s">
        <v>1981</v>
      </c>
      <c r="G953" s="86" t="b">
        <v>0</v>
      </c>
      <c r="H953" s="86" t="b">
        <v>0</v>
      </c>
      <c r="I953" s="86" t="b">
        <v>0</v>
      </c>
      <c r="J953" s="86" t="b">
        <v>0</v>
      </c>
      <c r="K953" s="86" t="b">
        <v>0</v>
      </c>
      <c r="L953" s="86" t="b">
        <v>0</v>
      </c>
    </row>
    <row r="954" spans="1:12" ht="15">
      <c r="A954" s="86" t="s">
        <v>2490</v>
      </c>
      <c r="B954" s="86" t="s">
        <v>2812</v>
      </c>
      <c r="C954" s="86">
        <v>2</v>
      </c>
      <c r="D954" s="121">
        <v>0</v>
      </c>
      <c r="E954" s="121">
        <v>1.3424226808222062</v>
      </c>
      <c r="F954" s="86" t="s">
        <v>1981</v>
      </c>
      <c r="G954" s="86" t="b">
        <v>0</v>
      </c>
      <c r="H954" s="86" t="b">
        <v>0</v>
      </c>
      <c r="I954" s="86" t="b">
        <v>0</v>
      </c>
      <c r="J954" s="86" t="b">
        <v>0</v>
      </c>
      <c r="K954" s="86" t="b">
        <v>0</v>
      </c>
      <c r="L954" s="86" t="b">
        <v>0</v>
      </c>
    </row>
    <row r="955" spans="1:12" ht="15">
      <c r="A955" s="86" t="s">
        <v>2812</v>
      </c>
      <c r="B955" s="86" t="s">
        <v>2543</v>
      </c>
      <c r="C955" s="86">
        <v>2</v>
      </c>
      <c r="D955" s="121">
        <v>0</v>
      </c>
      <c r="E955" s="121">
        <v>1.3424226808222062</v>
      </c>
      <c r="F955" s="86" t="s">
        <v>1981</v>
      </c>
      <c r="G955" s="86" t="b">
        <v>0</v>
      </c>
      <c r="H955" s="86" t="b">
        <v>0</v>
      </c>
      <c r="I955" s="86" t="b">
        <v>0</v>
      </c>
      <c r="J955" s="86" t="b">
        <v>0</v>
      </c>
      <c r="K955" s="86" t="b">
        <v>0</v>
      </c>
      <c r="L955" s="86" t="b">
        <v>0</v>
      </c>
    </row>
    <row r="956" spans="1:12" ht="15">
      <c r="A956" s="86" t="s">
        <v>2543</v>
      </c>
      <c r="B956" s="86" t="s">
        <v>2813</v>
      </c>
      <c r="C956" s="86">
        <v>2</v>
      </c>
      <c r="D956" s="121">
        <v>0</v>
      </c>
      <c r="E956" s="121">
        <v>1.3424226808222062</v>
      </c>
      <c r="F956" s="86" t="s">
        <v>1981</v>
      </c>
      <c r="G956" s="86" t="b">
        <v>0</v>
      </c>
      <c r="H956" s="86" t="b">
        <v>0</v>
      </c>
      <c r="I956" s="86" t="b">
        <v>0</v>
      </c>
      <c r="J956" s="86" t="b">
        <v>0</v>
      </c>
      <c r="K956" s="86" t="b">
        <v>0</v>
      </c>
      <c r="L956" s="86" t="b">
        <v>0</v>
      </c>
    </row>
    <row r="957" spans="1:12" ht="15">
      <c r="A957" s="86" t="s">
        <v>2813</v>
      </c>
      <c r="B957" s="86" t="s">
        <v>2814</v>
      </c>
      <c r="C957" s="86">
        <v>2</v>
      </c>
      <c r="D957" s="121">
        <v>0</v>
      </c>
      <c r="E957" s="121">
        <v>1.3424226808222062</v>
      </c>
      <c r="F957" s="86" t="s">
        <v>1981</v>
      </c>
      <c r="G957" s="86" t="b">
        <v>0</v>
      </c>
      <c r="H957" s="86" t="b">
        <v>0</v>
      </c>
      <c r="I957" s="86" t="b">
        <v>0</v>
      </c>
      <c r="J957" s="86" t="b">
        <v>1</v>
      </c>
      <c r="K957" s="86" t="b">
        <v>0</v>
      </c>
      <c r="L957" s="86" t="b">
        <v>0</v>
      </c>
    </row>
    <row r="958" spans="1:12" ht="15">
      <c r="A958" s="86" t="s">
        <v>2814</v>
      </c>
      <c r="B958" s="86" t="s">
        <v>2049</v>
      </c>
      <c r="C958" s="86">
        <v>2</v>
      </c>
      <c r="D958" s="121">
        <v>0</v>
      </c>
      <c r="E958" s="121">
        <v>1.3424226808222062</v>
      </c>
      <c r="F958" s="86" t="s">
        <v>1981</v>
      </c>
      <c r="G958" s="86" t="b">
        <v>1</v>
      </c>
      <c r="H958" s="86" t="b">
        <v>0</v>
      </c>
      <c r="I958" s="86" t="b">
        <v>0</v>
      </c>
      <c r="J958" s="86" t="b">
        <v>0</v>
      </c>
      <c r="K958" s="86" t="b">
        <v>0</v>
      </c>
      <c r="L958" s="86" t="b">
        <v>0</v>
      </c>
    </row>
    <row r="959" spans="1:12" ht="15">
      <c r="A959" s="86" t="s">
        <v>2049</v>
      </c>
      <c r="B959" s="86" t="s">
        <v>2815</v>
      </c>
      <c r="C959" s="86">
        <v>2</v>
      </c>
      <c r="D959" s="121">
        <v>0</v>
      </c>
      <c r="E959" s="121">
        <v>1.3424226808222062</v>
      </c>
      <c r="F959" s="86" t="s">
        <v>1981</v>
      </c>
      <c r="G959" s="86" t="b">
        <v>0</v>
      </c>
      <c r="H959" s="86" t="b">
        <v>0</v>
      </c>
      <c r="I959" s="86" t="b">
        <v>0</v>
      </c>
      <c r="J959" s="86" t="b">
        <v>0</v>
      </c>
      <c r="K959" s="86" t="b">
        <v>0</v>
      </c>
      <c r="L959" s="86" t="b">
        <v>0</v>
      </c>
    </row>
    <row r="960" spans="1:12" ht="15">
      <c r="A960" s="86" t="s">
        <v>2815</v>
      </c>
      <c r="B960" s="86" t="s">
        <v>2070</v>
      </c>
      <c r="C960" s="86">
        <v>2</v>
      </c>
      <c r="D960" s="121">
        <v>0</v>
      </c>
      <c r="E960" s="121">
        <v>1.3424226808222062</v>
      </c>
      <c r="F960" s="86" t="s">
        <v>1981</v>
      </c>
      <c r="G960" s="86" t="b">
        <v>0</v>
      </c>
      <c r="H960" s="86" t="b">
        <v>0</v>
      </c>
      <c r="I960" s="86" t="b">
        <v>0</v>
      </c>
      <c r="J960" s="86" t="b">
        <v>0</v>
      </c>
      <c r="K960" s="86" t="b">
        <v>0</v>
      </c>
      <c r="L960" s="86" t="b">
        <v>0</v>
      </c>
    </row>
    <row r="961" spans="1:12" ht="15">
      <c r="A961" s="86" t="s">
        <v>2070</v>
      </c>
      <c r="B961" s="86" t="s">
        <v>2816</v>
      </c>
      <c r="C961" s="86">
        <v>2</v>
      </c>
      <c r="D961" s="121">
        <v>0</v>
      </c>
      <c r="E961" s="121">
        <v>1.3424226808222062</v>
      </c>
      <c r="F961" s="86" t="s">
        <v>1981</v>
      </c>
      <c r="G961" s="86" t="b">
        <v>0</v>
      </c>
      <c r="H961" s="86" t="b">
        <v>0</v>
      </c>
      <c r="I961" s="86" t="b">
        <v>0</v>
      </c>
      <c r="J961" s="86" t="b">
        <v>0</v>
      </c>
      <c r="K961" s="86" t="b">
        <v>0</v>
      </c>
      <c r="L961" s="86" t="b">
        <v>0</v>
      </c>
    </row>
    <row r="962" spans="1:12" ht="15">
      <c r="A962" s="86" t="s">
        <v>2816</v>
      </c>
      <c r="B962" s="86" t="s">
        <v>2601</v>
      </c>
      <c r="C962" s="86">
        <v>2</v>
      </c>
      <c r="D962" s="121">
        <v>0</v>
      </c>
      <c r="E962" s="121">
        <v>1.3424226808222062</v>
      </c>
      <c r="F962" s="86" t="s">
        <v>1981</v>
      </c>
      <c r="G962" s="86" t="b">
        <v>0</v>
      </c>
      <c r="H962" s="86" t="b">
        <v>0</v>
      </c>
      <c r="I962" s="86" t="b">
        <v>0</v>
      </c>
      <c r="J962" s="86" t="b">
        <v>0</v>
      </c>
      <c r="K962" s="86" t="b">
        <v>0</v>
      </c>
      <c r="L962" s="86" t="b">
        <v>0</v>
      </c>
    </row>
    <row r="963" spans="1:12" ht="15">
      <c r="A963" s="86" t="s">
        <v>2601</v>
      </c>
      <c r="B963" s="86" t="s">
        <v>2561</v>
      </c>
      <c r="C963" s="86">
        <v>2</v>
      </c>
      <c r="D963" s="121">
        <v>0</v>
      </c>
      <c r="E963" s="121">
        <v>1.3424226808222062</v>
      </c>
      <c r="F963" s="86" t="s">
        <v>1981</v>
      </c>
      <c r="G963" s="86" t="b">
        <v>0</v>
      </c>
      <c r="H963" s="86" t="b">
        <v>0</v>
      </c>
      <c r="I963" s="86" t="b">
        <v>0</v>
      </c>
      <c r="J963" s="86" t="b">
        <v>0</v>
      </c>
      <c r="K963" s="86" t="b">
        <v>0</v>
      </c>
      <c r="L963" s="86" t="b">
        <v>0</v>
      </c>
    </row>
    <row r="964" spans="1:12" ht="15">
      <c r="A964" s="86" t="s">
        <v>2561</v>
      </c>
      <c r="B964" s="86" t="s">
        <v>2817</v>
      </c>
      <c r="C964" s="86">
        <v>2</v>
      </c>
      <c r="D964" s="121">
        <v>0</v>
      </c>
      <c r="E964" s="121">
        <v>1.3424226808222062</v>
      </c>
      <c r="F964" s="86" t="s">
        <v>1981</v>
      </c>
      <c r="G964" s="86" t="b">
        <v>0</v>
      </c>
      <c r="H964" s="86" t="b">
        <v>0</v>
      </c>
      <c r="I964" s="86" t="b">
        <v>0</v>
      </c>
      <c r="J964" s="86" t="b">
        <v>0</v>
      </c>
      <c r="K964" s="86" t="b">
        <v>0</v>
      </c>
      <c r="L964" s="86" t="b">
        <v>0</v>
      </c>
    </row>
    <row r="965" spans="1:12" ht="15">
      <c r="A965" s="86" t="s">
        <v>2817</v>
      </c>
      <c r="B965" s="86" t="s">
        <v>2818</v>
      </c>
      <c r="C965" s="86">
        <v>2</v>
      </c>
      <c r="D965" s="121">
        <v>0</v>
      </c>
      <c r="E965" s="121">
        <v>1.3424226808222062</v>
      </c>
      <c r="F965" s="86" t="s">
        <v>1981</v>
      </c>
      <c r="G965" s="86" t="b">
        <v>0</v>
      </c>
      <c r="H965" s="86" t="b">
        <v>0</v>
      </c>
      <c r="I965" s="86" t="b">
        <v>0</v>
      </c>
      <c r="J965" s="86" t="b">
        <v>0</v>
      </c>
      <c r="K965" s="86" t="b">
        <v>0</v>
      </c>
      <c r="L965" s="86" t="b">
        <v>0</v>
      </c>
    </row>
    <row r="966" spans="1:12" ht="15">
      <c r="A966" s="86" t="s">
        <v>2818</v>
      </c>
      <c r="B966" s="86" t="s">
        <v>2659</v>
      </c>
      <c r="C966" s="86">
        <v>2</v>
      </c>
      <c r="D966" s="121">
        <v>0</v>
      </c>
      <c r="E966" s="121">
        <v>1.3424226808222062</v>
      </c>
      <c r="F966" s="86" t="s">
        <v>1981</v>
      </c>
      <c r="G966" s="86" t="b">
        <v>0</v>
      </c>
      <c r="H966" s="86" t="b">
        <v>0</v>
      </c>
      <c r="I966" s="86" t="b">
        <v>0</v>
      </c>
      <c r="J966" s="86" t="b">
        <v>0</v>
      </c>
      <c r="K966" s="86" t="b">
        <v>0</v>
      </c>
      <c r="L966" s="86" t="b">
        <v>0</v>
      </c>
    </row>
    <row r="967" spans="1:12" ht="15">
      <c r="A967" s="86" t="s">
        <v>2659</v>
      </c>
      <c r="B967" s="86" t="s">
        <v>2110</v>
      </c>
      <c r="C967" s="86">
        <v>2</v>
      </c>
      <c r="D967" s="121">
        <v>0</v>
      </c>
      <c r="E967" s="121">
        <v>1.3424226808222062</v>
      </c>
      <c r="F967" s="86" t="s">
        <v>1981</v>
      </c>
      <c r="G967" s="86" t="b">
        <v>0</v>
      </c>
      <c r="H967" s="86" t="b">
        <v>0</v>
      </c>
      <c r="I967" s="86" t="b">
        <v>0</v>
      </c>
      <c r="J967" s="86" t="b">
        <v>0</v>
      </c>
      <c r="K967" s="86" t="b">
        <v>0</v>
      </c>
      <c r="L967" s="86" t="b">
        <v>0</v>
      </c>
    </row>
    <row r="968" spans="1:12" ht="15">
      <c r="A968" s="86" t="s">
        <v>2110</v>
      </c>
      <c r="B968" s="86" t="s">
        <v>2819</v>
      </c>
      <c r="C968" s="86">
        <v>2</v>
      </c>
      <c r="D968" s="121">
        <v>0</v>
      </c>
      <c r="E968" s="121">
        <v>1.3424226808222062</v>
      </c>
      <c r="F968" s="86" t="s">
        <v>1981</v>
      </c>
      <c r="G968" s="86" t="b">
        <v>0</v>
      </c>
      <c r="H968" s="86" t="b">
        <v>0</v>
      </c>
      <c r="I968" s="86" t="b">
        <v>0</v>
      </c>
      <c r="J968" s="86" t="b">
        <v>0</v>
      </c>
      <c r="K968" s="86" t="b">
        <v>0</v>
      </c>
      <c r="L968" s="86" t="b">
        <v>0</v>
      </c>
    </row>
    <row r="969" spans="1:12" ht="15">
      <c r="A969" s="86" t="s">
        <v>2819</v>
      </c>
      <c r="B969" s="86" t="s">
        <v>2091</v>
      </c>
      <c r="C969" s="86">
        <v>2</v>
      </c>
      <c r="D969" s="121">
        <v>0</v>
      </c>
      <c r="E969" s="121">
        <v>1.3424226808222062</v>
      </c>
      <c r="F969" s="86" t="s">
        <v>1981</v>
      </c>
      <c r="G969" s="86" t="b">
        <v>0</v>
      </c>
      <c r="H969" s="86" t="b">
        <v>0</v>
      </c>
      <c r="I969" s="86" t="b">
        <v>0</v>
      </c>
      <c r="J969" s="86" t="b">
        <v>1</v>
      </c>
      <c r="K969" s="86" t="b">
        <v>0</v>
      </c>
      <c r="L969" s="86" t="b">
        <v>0</v>
      </c>
    </row>
    <row r="970" spans="1:12" ht="15">
      <c r="A970" s="86" t="s">
        <v>2091</v>
      </c>
      <c r="B970" s="86" t="s">
        <v>2820</v>
      </c>
      <c r="C970" s="86">
        <v>2</v>
      </c>
      <c r="D970" s="121">
        <v>0</v>
      </c>
      <c r="E970" s="121">
        <v>1.3424226808222062</v>
      </c>
      <c r="F970" s="86" t="s">
        <v>1981</v>
      </c>
      <c r="G970" s="86" t="b">
        <v>1</v>
      </c>
      <c r="H970" s="86" t="b">
        <v>0</v>
      </c>
      <c r="I970" s="86" t="b">
        <v>0</v>
      </c>
      <c r="J970" s="86" t="b">
        <v>0</v>
      </c>
      <c r="K970" s="86" t="b">
        <v>0</v>
      </c>
      <c r="L970" s="86"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workbookViewId="0" topLeftCell="A1"/>
  </sheetViews>
  <sheetFormatPr defaultColWidth="9.140625" defaultRowHeight="15"/>
  <cols>
    <col min="1" max="1" width="10.00390625" style="0" customWidth="1"/>
    <col min="2" max="2" width="10.00390625" style="0" bestFit="1" customWidth="1"/>
    <col min="3" max="3" width="13.421875" style="0" bestFit="1" customWidth="1"/>
  </cols>
  <sheetData>
    <row r="1" ht="15">
      <c r="C1" s="33" t="s">
        <v>42</v>
      </c>
    </row>
    <row r="2" spans="1:3" ht="15" customHeight="1">
      <c r="A2" s="13" t="s">
        <v>2847</v>
      </c>
      <c r="B2" s="125" t="s">
        <v>2848</v>
      </c>
      <c r="C2" s="122" t="s">
        <v>2849</v>
      </c>
    </row>
    <row r="3" spans="1:3" ht="15">
      <c r="A3" s="124" t="s">
        <v>1951</v>
      </c>
      <c r="B3" s="124" t="s">
        <v>1951</v>
      </c>
      <c r="C3" s="34">
        <v>21</v>
      </c>
    </row>
    <row r="4" spans="1:3" ht="15">
      <c r="A4" s="124" t="s">
        <v>1952</v>
      </c>
      <c r="B4" s="124" t="s">
        <v>1952</v>
      </c>
      <c r="C4" s="34">
        <v>8</v>
      </c>
    </row>
    <row r="5" spans="1:3" ht="15">
      <c r="A5" s="124" t="s">
        <v>1953</v>
      </c>
      <c r="B5" s="124" t="s">
        <v>1953</v>
      </c>
      <c r="C5" s="34">
        <v>9</v>
      </c>
    </row>
    <row r="6" spans="1:3" ht="15">
      <c r="A6" s="124" t="s">
        <v>1954</v>
      </c>
      <c r="B6" s="124" t="s">
        <v>1954</v>
      </c>
      <c r="C6" s="34">
        <v>24</v>
      </c>
    </row>
    <row r="7" spans="1:3" ht="15">
      <c r="A7" s="124" t="s">
        <v>1955</v>
      </c>
      <c r="B7" s="124" t="s">
        <v>1955</v>
      </c>
      <c r="C7" s="34">
        <v>10</v>
      </c>
    </row>
    <row r="8" spans="1:3" ht="15">
      <c r="A8" s="124" t="s">
        <v>1956</v>
      </c>
      <c r="B8" s="124" t="s">
        <v>1956</v>
      </c>
      <c r="C8" s="34">
        <v>10</v>
      </c>
    </row>
    <row r="9" spans="1:3" ht="15">
      <c r="A9" s="124" t="s">
        <v>1957</v>
      </c>
      <c r="B9" s="124" t="s">
        <v>1957</v>
      </c>
      <c r="C9" s="34">
        <v>7</v>
      </c>
    </row>
    <row r="10" spans="1:3" ht="15">
      <c r="A10" s="124" t="s">
        <v>1958</v>
      </c>
      <c r="B10" s="124" t="s">
        <v>1958</v>
      </c>
      <c r="C10" s="34">
        <v>7</v>
      </c>
    </row>
    <row r="11" spans="1:3" ht="15">
      <c r="A11" s="124" t="s">
        <v>1959</v>
      </c>
      <c r="B11" s="124" t="s">
        <v>1959</v>
      </c>
      <c r="C11" s="34">
        <v>7</v>
      </c>
    </row>
    <row r="12" spans="1:3" ht="15">
      <c r="A12" s="124" t="s">
        <v>1960</v>
      </c>
      <c r="B12" s="124" t="s">
        <v>1960</v>
      </c>
      <c r="C12" s="34">
        <v>3</v>
      </c>
    </row>
    <row r="13" spans="1:3" ht="15">
      <c r="A13" s="124" t="s">
        <v>1961</v>
      </c>
      <c r="B13" s="124" t="s">
        <v>1961</v>
      </c>
      <c r="C13" s="34">
        <v>4</v>
      </c>
    </row>
    <row r="14" spans="1:3" ht="15">
      <c r="A14" s="124" t="s">
        <v>1962</v>
      </c>
      <c r="B14" s="124" t="s">
        <v>1962</v>
      </c>
      <c r="C14" s="34">
        <v>5</v>
      </c>
    </row>
    <row r="15" spans="1:3" ht="15">
      <c r="A15" s="124" t="s">
        <v>1963</v>
      </c>
      <c r="B15" s="124" t="s">
        <v>1963</v>
      </c>
      <c r="C15" s="34">
        <v>3</v>
      </c>
    </row>
    <row r="16" spans="1:3" ht="15">
      <c r="A16" s="124" t="s">
        <v>1964</v>
      </c>
      <c r="B16" s="124" t="s">
        <v>1964</v>
      </c>
      <c r="C16" s="34">
        <v>2</v>
      </c>
    </row>
    <row r="17" spans="1:3" ht="15">
      <c r="A17" s="124" t="s">
        <v>1965</v>
      </c>
      <c r="B17" s="124" t="s">
        <v>1965</v>
      </c>
      <c r="C17" s="34">
        <v>3</v>
      </c>
    </row>
    <row r="18" spans="1:3" ht="15">
      <c r="A18" s="124" t="s">
        <v>1966</v>
      </c>
      <c r="B18" s="124" t="s">
        <v>1966</v>
      </c>
      <c r="C18" s="34">
        <v>3</v>
      </c>
    </row>
    <row r="19" spans="1:3" ht="15">
      <c r="A19" s="124" t="s">
        <v>1967</v>
      </c>
      <c r="B19" s="124" t="s">
        <v>1967</v>
      </c>
      <c r="C19" s="34">
        <v>3</v>
      </c>
    </row>
    <row r="20" spans="1:3" ht="15">
      <c r="A20" s="124" t="s">
        <v>1968</v>
      </c>
      <c r="B20" s="124" t="s">
        <v>1968</v>
      </c>
      <c r="C20" s="34">
        <v>2</v>
      </c>
    </row>
    <row r="21" spans="1:3" ht="15">
      <c r="A21" s="124" t="s">
        <v>1969</v>
      </c>
      <c r="B21" s="124" t="s">
        <v>1969</v>
      </c>
      <c r="C21" s="34">
        <v>3</v>
      </c>
    </row>
    <row r="22" spans="1:3" ht="15">
      <c r="A22" s="124" t="s">
        <v>1970</v>
      </c>
      <c r="B22" s="124" t="s">
        <v>1970</v>
      </c>
      <c r="C22" s="34">
        <v>4</v>
      </c>
    </row>
    <row r="23" spans="1:3" ht="15">
      <c r="A23" s="124" t="s">
        <v>1971</v>
      </c>
      <c r="B23" s="124" t="s">
        <v>1971</v>
      </c>
      <c r="C23" s="34">
        <v>2</v>
      </c>
    </row>
    <row r="24" spans="1:3" ht="15">
      <c r="A24" s="124" t="s">
        <v>1972</v>
      </c>
      <c r="B24" s="124" t="s">
        <v>1972</v>
      </c>
      <c r="C24" s="34">
        <v>1</v>
      </c>
    </row>
    <row r="25" spans="1:3" ht="15">
      <c r="A25" s="124" t="s">
        <v>1973</v>
      </c>
      <c r="B25" s="124" t="s">
        <v>1973</v>
      </c>
      <c r="C25" s="34">
        <v>2</v>
      </c>
    </row>
    <row r="26" spans="1:3" ht="15">
      <c r="A26" s="124" t="s">
        <v>1974</v>
      </c>
      <c r="B26" s="124" t="s">
        <v>1974</v>
      </c>
      <c r="C26" s="34">
        <v>2</v>
      </c>
    </row>
    <row r="27" spans="1:3" ht="15">
      <c r="A27" s="124" t="s">
        <v>1975</v>
      </c>
      <c r="B27" s="124" t="s">
        <v>1975</v>
      </c>
      <c r="C27" s="34">
        <v>2</v>
      </c>
    </row>
    <row r="28" spans="1:3" ht="15">
      <c r="A28" s="124" t="s">
        <v>1976</v>
      </c>
      <c r="B28" s="124" t="s">
        <v>1976</v>
      </c>
      <c r="C28" s="34">
        <v>2</v>
      </c>
    </row>
    <row r="29" spans="1:3" ht="15">
      <c r="A29" s="124" t="s">
        <v>1977</v>
      </c>
      <c r="B29" s="124" t="s">
        <v>1977</v>
      </c>
      <c r="C29" s="34">
        <v>1</v>
      </c>
    </row>
    <row r="30" spans="1:3" ht="15">
      <c r="A30" s="124" t="s">
        <v>1978</v>
      </c>
      <c r="B30" s="124" t="s">
        <v>1978</v>
      </c>
      <c r="C30" s="34">
        <v>1</v>
      </c>
    </row>
    <row r="31" spans="1:3" ht="15">
      <c r="A31" s="124" t="s">
        <v>1979</v>
      </c>
      <c r="B31" s="124" t="s">
        <v>1979</v>
      </c>
      <c r="C31" s="34">
        <v>2</v>
      </c>
    </row>
    <row r="32" spans="1:3" ht="15">
      <c r="A32" s="124" t="s">
        <v>1980</v>
      </c>
      <c r="B32" s="124" t="s">
        <v>1980</v>
      </c>
      <c r="C32" s="34">
        <v>1</v>
      </c>
    </row>
    <row r="33" spans="1:3" ht="15">
      <c r="A33" s="124" t="s">
        <v>1981</v>
      </c>
      <c r="B33" s="124" t="s">
        <v>1981</v>
      </c>
      <c r="C33" s="34">
        <v>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421875" style="0" bestFit="1" customWidth="1"/>
    <col min="2" max="2" width="8.28125" style="0" bestFit="1" customWidth="1"/>
  </cols>
  <sheetData>
    <row r="1" spans="1:2" ht="15" customHeight="1">
      <c r="A1" s="13" t="s">
        <v>2854</v>
      </c>
      <c r="B1" s="13" t="s">
        <v>17</v>
      </c>
    </row>
    <row r="2" spans="1:2" ht="15">
      <c r="A2" s="78" t="s">
        <v>2855</v>
      </c>
      <c r="B2" s="78" t="s">
        <v>2861</v>
      </c>
    </row>
    <row r="3" spans="1:2" ht="15">
      <c r="A3" s="78" t="s">
        <v>2856</v>
      </c>
      <c r="B3" s="78" t="s">
        <v>2862</v>
      </c>
    </row>
    <row r="4" spans="1:2" ht="15">
      <c r="A4" s="78" t="s">
        <v>2857</v>
      </c>
      <c r="B4" s="78" t="s">
        <v>2863</v>
      </c>
    </row>
    <row r="5" spans="1:2" ht="15">
      <c r="A5" s="78" t="s">
        <v>2858</v>
      </c>
      <c r="B5" s="78" t="s">
        <v>2864</v>
      </c>
    </row>
    <row r="6" spans="1:2" ht="15">
      <c r="A6" s="78" t="s">
        <v>2859</v>
      </c>
      <c r="B6" s="78" t="s">
        <v>2865</v>
      </c>
    </row>
    <row r="7" spans="1:2" ht="15">
      <c r="A7" s="78" t="s">
        <v>2860</v>
      </c>
      <c r="B7" s="78" t="s">
        <v>2862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13" t="s">
        <v>2866</v>
      </c>
      <c r="B1" s="13" t="s">
        <v>34</v>
      </c>
    </row>
    <row r="2" spans="1:2" ht="15">
      <c r="A2" s="117" t="s">
        <v>305</v>
      </c>
      <c r="B2" s="78">
        <v>56</v>
      </c>
    </row>
    <row r="3" spans="1:2" ht="15">
      <c r="A3" s="117" t="s">
        <v>299</v>
      </c>
      <c r="B3" s="78">
        <v>56</v>
      </c>
    </row>
    <row r="4" spans="1:2" ht="15">
      <c r="A4" s="117" t="s">
        <v>243</v>
      </c>
      <c r="B4" s="78">
        <v>56</v>
      </c>
    </row>
    <row r="5" spans="1:2" ht="15">
      <c r="A5" s="117" t="s">
        <v>267</v>
      </c>
      <c r="B5" s="78">
        <v>15</v>
      </c>
    </row>
    <row r="6" spans="1:2" ht="15">
      <c r="A6" s="117" t="s">
        <v>323</v>
      </c>
      <c r="B6" s="78">
        <v>12.666667</v>
      </c>
    </row>
    <row r="7" spans="1:2" ht="15">
      <c r="A7" s="117" t="s">
        <v>246</v>
      </c>
      <c r="B7" s="78">
        <v>12.666667</v>
      </c>
    </row>
    <row r="8" spans="1:2" ht="15">
      <c r="A8" s="117" t="s">
        <v>318</v>
      </c>
      <c r="B8" s="78">
        <v>9</v>
      </c>
    </row>
    <row r="9" spans="1:2" ht="15">
      <c r="A9" s="117" t="s">
        <v>316</v>
      </c>
      <c r="B9" s="78">
        <v>9</v>
      </c>
    </row>
    <row r="10" spans="1:2" ht="15">
      <c r="A10" s="117" t="s">
        <v>248</v>
      </c>
      <c r="B10" s="78">
        <v>6.666667</v>
      </c>
    </row>
    <row r="11" spans="1:2" ht="15">
      <c r="A11" s="117" t="s">
        <v>295</v>
      </c>
      <c r="B11" s="78">
        <v>6</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38"/>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421875" style="3" customWidth="1"/>
    <col min="32" max="32" width="11.421875" style="3" customWidth="1"/>
    <col min="33" max="33" width="11.8515625" style="3" customWidth="1"/>
    <col min="34" max="34" width="9.57421875" style="3" customWidth="1"/>
    <col min="35" max="35" width="11.28125" style="0" customWidth="1"/>
    <col min="36" max="36" width="18.00390625" style="0" customWidth="1"/>
    <col min="37" max="37" width="13.28125" style="0" customWidth="1"/>
    <col min="38" max="38" width="10.57421875" style="0" customWidth="1"/>
    <col min="39" max="39" width="7.28125" style="0" customWidth="1"/>
    <col min="40" max="40" width="8.00390625" style="0" customWidth="1"/>
    <col min="41" max="41" width="16.421875" style="0" customWidth="1"/>
    <col min="42" max="42" width="12.421875" style="0" customWidth="1"/>
    <col min="43" max="43" width="10.140625" style="0" customWidth="1"/>
    <col min="44" max="44" width="16.7109375" style="0" customWidth="1"/>
    <col min="45" max="45" width="10.28125" style="0" customWidth="1"/>
    <col min="46" max="46" width="11.421875" style="0" customWidth="1"/>
    <col min="47" max="47" width="8.8515625" style="0" customWidth="1"/>
    <col min="48" max="48" width="20.57421875" style="0" customWidth="1"/>
    <col min="49" max="49" width="10.421875" style="0" customWidth="1"/>
    <col min="50" max="51" width="16.00390625" style="0" customWidth="1"/>
    <col min="52" max="52" width="15.00390625" style="0" customWidth="1"/>
    <col min="53" max="53" width="9.140625" style="0" customWidth="1"/>
    <col min="54" max="54" width="17.140625" style="0" customWidth="1"/>
    <col min="55" max="55" width="19.421875" style="0" customWidth="1"/>
    <col min="56" max="56" width="17.140625" style="0" customWidth="1"/>
    <col min="57" max="57" width="19.421875" style="0" customWidth="1"/>
    <col min="58" max="58" width="17.140625" style="0" customWidth="1"/>
    <col min="59" max="59" width="19.421875" style="0" customWidth="1"/>
    <col min="60" max="60" width="17.140625" style="0" customWidth="1"/>
    <col min="61" max="61" width="19.421875" style="0" customWidth="1"/>
    <col min="62" max="62" width="18.7109375" style="0" customWidth="1"/>
    <col min="63" max="63" width="19.421875" style="0" customWidth="1"/>
    <col min="64" max="64" width="21.57421875" style="0" customWidth="1"/>
    <col min="65" max="65" width="26.8515625" style="0" customWidth="1"/>
    <col min="66" max="66" width="22.421875" style="0" customWidth="1"/>
    <col min="67" max="67" width="27.8515625" style="0" customWidth="1"/>
    <col min="68" max="68" width="27.140625" style="0" customWidth="1"/>
    <col min="69" max="69" width="32.57421875" style="0" customWidth="1"/>
    <col min="70" max="70" width="18.00390625" style="0" customWidth="1"/>
    <col min="71" max="71" width="22.140625" style="0" customWidth="1"/>
    <col min="72" max="72" width="16.8515625" style="0" customWidth="1"/>
  </cols>
  <sheetData>
    <row r="1" spans="2:34" ht="15">
      <c r="B1" s="1"/>
      <c r="C1" s="23" t="s">
        <v>39</v>
      </c>
      <c r="D1" s="16"/>
      <c r="E1" s="16"/>
      <c r="F1" s="16"/>
      <c r="G1" s="16"/>
      <c r="H1" s="16"/>
      <c r="I1" s="25" t="s">
        <v>43</v>
      </c>
      <c r="J1" s="24"/>
      <c r="K1" s="24"/>
      <c r="L1" s="24"/>
      <c r="M1" s="27" t="s">
        <v>44</v>
      </c>
      <c r="N1" s="26"/>
      <c r="O1" s="26"/>
      <c r="P1" s="26"/>
      <c r="Q1" s="26"/>
      <c r="R1" s="26"/>
      <c r="S1" s="22" t="s">
        <v>42</v>
      </c>
      <c r="T1" s="19"/>
      <c r="U1" s="20"/>
      <c r="V1" s="21"/>
      <c r="W1" s="19"/>
      <c r="X1" s="19"/>
      <c r="Y1" s="19"/>
      <c r="Z1" s="19"/>
      <c r="AA1" s="19"/>
      <c r="AB1" s="28" t="s">
        <v>40</v>
      </c>
      <c r="AC1" s="18"/>
      <c r="AD1" s="29" t="s">
        <v>41</v>
      </c>
      <c r="AE1"/>
      <c r="AF1"/>
      <c r="AG1"/>
      <c r="AH1"/>
    </row>
    <row r="2" spans="1:74" ht="30" customHeight="1">
      <c r="A2" s="11" t="s">
        <v>5</v>
      </c>
      <c r="B2" t="s">
        <v>2899</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1022</v>
      </c>
      <c r="AF2" s="13" t="s">
        <v>1023</v>
      </c>
      <c r="AG2" s="13" t="s">
        <v>1024</v>
      </c>
      <c r="AH2" s="13" t="s">
        <v>1025</v>
      </c>
      <c r="AI2" s="13" t="s">
        <v>1026</v>
      </c>
      <c r="AJ2" s="13" t="s">
        <v>1027</v>
      </c>
      <c r="AK2" s="13" t="s">
        <v>1028</v>
      </c>
      <c r="AL2" s="13" t="s">
        <v>1029</v>
      </c>
      <c r="AM2" s="13" t="s">
        <v>1030</v>
      </c>
      <c r="AN2" s="13" t="s">
        <v>1031</v>
      </c>
      <c r="AO2" s="13" t="s">
        <v>1032</v>
      </c>
      <c r="AP2" s="13" t="s">
        <v>1033</v>
      </c>
      <c r="AQ2" s="13" t="s">
        <v>1034</v>
      </c>
      <c r="AR2" s="13" t="s">
        <v>1035</v>
      </c>
      <c r="AS2" s="13" t="s">
        <v>1036</v>
      </c>
      <c r="AT2" s="13" t="s">
        <v>194</v>
      </c>
      <c r="AU2" s="13" t="s">
        <v>1037</v>
      </c>
      <c r="AV2" s="13" t="s">
        <v>1038</v>
      </c>
      <c r="AW2" s="13" t="s">
        <v>1039</v>
      </c>
      <c r="AX2" s="13" t="s">
        <v>1040</v>
      </c>
      <c r="AY2" s="13" t="s">
        <v>1041</v>
      </c>
      <c r="AZ2" s="13" t="s">
        <v>1042</v>
      </c>
      <c r="BA2" s="13" t="s">
        <v>1994</v>
      </c>
      <c r="BB2" s="118" t="s">
        <v>2371</v>
      </c>
      <c r="BC2" s="118" t="s">
        <v>2374</v>
      </c>
      <c r="BD2" s="118" t="s">
        <v>2375</v>
      </c>
      <c r="BE2" s="118" t="s">
        <v>2377</v>
      </c>
      <c r="BF2" s="118" t="s">
        <v>2378</v>
      </c>
      <c r="BG2" s="118" t="s">
        <v>2384</v>
      </c>
      <c r="BH2" s="118" t="s">
        <v>2385</v>
      </c>
      <c r="BI2" s="118" t="s">
        <v>2438</v>
      </c>
      <c r="BJ2" s="118" t="s">
        <v>2443</v>
      </c>
      <c r="BK2" s="118" t="s">
        <v>2485</v>
      </c>
      <c r="BL2" s="118" t="s">
        <v>2836</v>
      </c>
      <c r="BM2" s="118" t="s">
        <v>2837</v>
      </c>
      <c r="BN2" s="118" t="s">
        <v>2838</v>
      </c>
      <c r="BO2" s="118" t="s">
        <v>2839</v>
      </c>
      <c r="BP2" s="118" t="s">
        <v>2840</v>
      </c>
      <c r="BQ2" s="118" t="s">
        <v>2841</v>
      </c>
      <c r="BR2" s="118" t="s">
        <v>2842</v>
      </c>
      <c r="BS2" s="118" t="s">
        <v>2843</v>
      </c>
      <c r="BT2" s="118" t="s">
        <v>2845</v>
      </c>
      <c r="BU2" s="3"/>
      <c r="BV2" s="3"/>
    </row>
    <row r="3" spans="1:74" ht="41.45" customHeight="1">
      <c r="A3" s="64" t="s">
        <v>214</v>
      </c>
      <c r="C3" s="65"/>
      <c r="D3" s="65" t="s">
        <v>64</v>
      </c>
      <c r="E3" s="66">
        <v>162.21275932990264</v>
      </c>
      <c r="F3" s="68">
        <v>99.99983247298199</v>
      </c>
      <c r="G3" s="102" t="s">
        <v>1585</v>
      </c>
      <c r="H3" s="65"/>
      <c r="I3" s="69" t="s">
        <v>214</v>
      </c>
      <c r="J3" s="70"/>
      <c r="K3" s="70"/>
      <c r="L3" s="69" t="s">
        <v>1776</v>
      </c>
      <c r="M3" s="73">
        <v>1.0558311708700268</v>
      </c>
      <c r="N3" s="74">
        <v>9501.9736328125</v>
      </c>
      <c r="O3" s="74">
        <v>4755.40673828125</v>
      </c>
      <c r="P3" s="75"/>
      <c r="Q3" s="76"/>
      <c r="R3" s="76"/>
      <c r="S3" s="48"/>
      <c r="T3" s="48">
        <v>2</v>
      </c>
      <c r="U3" s="48">
        <v>1</v>
      </c>
      <c r="V3" s="49">
        <v>0</v>
      </c>
      <c r="W3" s="49">
        <v>1</v>
      </c>
      <c r="X3" s="49">
        <v>0</v>
      </c>
      <c r="Y3" s="49">
        <v>1.298241</v>
      </c>
      <c r="Z3" s="49">
        <v>0</v>
      </c>
      <c r="AA3" s="49">
        <v>0</v>
      </c>
      <c r="AB3" s="71">
        <v>3</v>
      </c>
      <c r="AC3" s="71"/>
      <c r="AD3" s="72"/>
      <c r="AE3" s="78" t="s">
        <v>1043</v>
      </c>
      <c r="AF3" s="78">
        <v>140</v>
      </c>
      <c r="AG3" s="78">
        <v>252</v>
      </c>
      <c r="AH3" s="78">
        <v>269</v>
      </c>
      <c r="AI3" s="78">
        <v>27</v>
      </c>
      <c r="AJ3" s="78"/>
      <c r="AK3" s="78" t="s">
        <v>1174</v>
      </c>
      <c r="AL3" s="78"/>
      <c r="AM3" s="83" t="s">
        <v>1376</v>
      </c>
      <c r="AN3" s="78"/>
      <c r="AO3" s="80">
        <v>41073.80532407408</v>
      </c>
      <c r="AP3" s="83" t="s">
        <v>1460</v>
      </c>
      <c r="AQ3" s="78" t="b">
        <v>0</v>
      </c>
      <c r="AR3" s="78" t="b">
        <v>0</v>
      </c>
      <c r="AS3" s="78" t="b">
        <v>0</v>
      </c>
      <c r="AT3" s="78"/>
      <c r="AU3" s="78">
        <v>0</v>
      </c>
      <c r="AV3" s="83" t="s">
        <v>1572</v>
      </c>
      <c r="AW3" s="78" t="b">
        <v>0</v>
      </c>
      <c r="AX3" s="78" t="s">
        <v>1639</v>
      </c>
      <c r="AY3" s="83" t="s">
        <v>1640</v>
      </c>
      <c r="AZ3" s="78" t="s">
        <v>66</v>
      </c>
      <c r="BA3" s="78" t="str">
        <f>REPLACE(INDEX(GroupVertices[Group],MATCH(Vertices[[#This Row],[Vertex]],GroupVertices[Vertex],0)),1,1,"")</f>
        <v>31</v>
      </c>
      <c r="BB3" s="48"/>
      <c r="BC3" s="48"/>
      <c r="BD3" s="48"/>
      <c r="BE3" s="48"/>
      <c r="BF3" s="48" t="s">
        <v>486</v>
      </c>
      <c r="BG3" s="48" t="s">
        <v>486</v>
      </c>
      <c r="BH3" s="119" t="s">
        <v>2185</v>
      </c>
      <c r="BI3" s="119" t="s">
        <v>2185</v>
      </c>
      <c r="BJ3" s="119" t="s">
        <v>2296</v>
      </c>
      <c r="BK3" s="119" t="s">
        <v>2296</v>
      </c>
      <c r="BL3" s="119">
        <v>2</v>
      </c>
      <c r="BM3" s="123">
        <v>4.761904761904762</v>
      </c>
      <c r="BN3" s="119">
        <v>0</v>
      </c>
      <c r="BO3" s="123">
        <v>0</v>
      </c>
      <c r="BP3" s="119">
        <v>0</v>
      </c>
      <c r="BQ3" s="123">
        <v>0</v>
      </c>
      <c r="BR3" s="119">
        <v>40</v>
      </c>
      <c r="BS3" s="123">
        <v>95.23809523809524</v>
      </c>
      <c r="BT3" s="119">
        <v>42</v>
      </c>
      <c r="BU3" s="3"/>
      <c r="BV3" s="3"/>
    </row>
    <row r="4" spans="1:77" ht="41.45" customHeight="1">
      <c r="A4" s="64" t="s">
        <v>215</v>
      </c>
      <c r="C4" s="65"/>
      <c r="D4" s="65" t="s">
        <v>64</v>
      </c>
      <c r="E4" s="66">
        <v>162.12336465347295</v>
      </c>
      <c r="F4" s="68">
        <v>99.99990286248536</v>
      </c>
      <c r="G4" s="102" t="s">
        <v>550</v>
      </c>
      <c r="H4" s="65"/>
      <c r="I4" s="69" t="s">
        <v>215</v>
      </c>
      <c r="J4" s="70"/>
      <c r="K4" s="70"/>
      <c r="L4" s="69" t="s">
        <v>1777</v>
      </c>
      <c r="M4" s="73">
        <v>1.0323726957145534</v>
      </c>
      <c r="N4" s="74">
        <v>9501.9736328125</v>
      </c>
      <c r="O4" s="74">
        <v>5443.57275390625</v>
      </c>
      <c r="P4" s="75"/>
      <c r="Q4" s="76"/>
      <c r="R4" s="76"/>
      <c r="S4" s="88"/>
      <c r="T4" s="48">
        <v>0</v>
      </c>
      <c r="U4" s="48">
        <v>1</v>
      </c>
      <c r="V4" s="49">
        <v>0</v>
      </c>
      <c r="W4" s="49">
        <v>1</v>
      </c>
      <c r="X4" s="49">
        <v>0</v>
      </c>
      <c r="Y4" s="49">
        <v>0.701752</v>
      </c>
      <c r="Z4" s="49">
        <v>0</v>
      </c>
      <c r="AA4" s="49">
        <v>0</v>
      </c>
      <c r="AB4" s="71">
        <v>4</v>
      </c>
      <c r="AC4" s="71"/>
      <c r="AD4" s="72"/>
      <c r="AE4" s="78" t="s">
        <v>1044</v>
      </c>
      <c r="AF4" s="78">
        <v>366</v>
      </c>
      <c r="AG4" s="78">
        <v>152</v>
      </c>
      <c r="AH4" s="78">
        <v>3110</v>
      </c>
      <c r="AI4" s="78">
        <v>9391</v>
      </c>
      <c r="AJ4" s="78"/>
      <c r="AK4" s="78" t="s">
        <v>1175</v>
      </c>
      <c r="AL4" s="78" t="s">
        <v>1297</v>
      </c>
      <c r="AM4" s="78"/>
      <c r="AN4" s="78"/>
      <c r="AO4" s="80">
        <v>42399.12049768519</v>
      </c>
      <c r="AP4" s="83" t="s">
        <v>1461</v>
      </c>
      <c r="AQ4" s="78" t="b">
        <v>1</v>
      </c>
      <c r="AR4" s="78" t="b">
        <v>0</v>
      </c>
      <c r="AS4" s="78" t="b">
        <v>1</v>
      </c>
      <c r="AT4" s="78"/>
      <c r="AU4" s="78">
        <v>6</v>
      </c>
      <c r="AV4" s="78"/>
      <c r="AW4" s="78" t="b">
        <v>0</v>
      </c>
      <c r="AX4" s="78" t="s">
        <v>1639</v>
      </c>
      <c r="AY4" s="83" t="s">
        <v>1641</v>
      </c>
      <c r="AZ4" s="78" t="s">
        <v>66</v>
      </c>
      <c r="BA4" s="78" t="str">
        <f>REPLACE(INDEX(GroupVertices[Group],MATCH(Vertices[[#This Row],[Vertex]],GroupVertices[Vertex],0)),1,1,"")</f>
        <v>31</v>
      </c>
      <c r="BB4" s="48"/>
      <c r="BC4" s="48"/>
      <c r="BD4" s="48"/>
      <c r="BE4" s="48"/>
      <c r="BF4" s="48" t="s">
        <v>487</v>
      </c>
      <c r="BG4" s="48" t="s">
        <v>487</v>
      </c>
      <c r="BH4" s="119" t="s">
        <v>2185</v>
      </c>
      <c r="BI4" s="119" t="s">
        <v>2185</v>
      </c>
      <c r="BJ4" s="119" t="s">
        <v>2296</v>
      </c>
      <c r="BK4" s="119" t="s">
        <v>2296</v>
      </c>
      <c r="BL4" s="119">
        <v>2</v>
      </c>
      <c r="BM4" s="123">
        <v>4.761904761904762</v>
      </c>
      <c r="BN4" s="119">
        <v>0</v>
      </c>
      <c r="BO4" s="123">
        <v>0</v>
      </c>
      <c r="BP4" s="119">
        <v>0</v>
      </c>
      <c r="BQ4" s="123">
        <v>0</v>
      </c>
      <c r="BR4" s="119">
        <v>40</v>
      </c>
      <c r="BS4" s="123">
        <v>95.23809523809524</v>
      </c>
      <c r="BT4" s="119">
        <v>42</v>
      </c>
      <c r="BU4" s="2"/>
      <c r="BV4" s="3"/>
      <c r="BW4" s="3"/>
      <c r="BX4" s="3"/>
      <c r="BY4" s="3"/>
    </row>
    <row r="5" spans="1:77" ht="41.45" customHeight="1">
      <c r="A5" s="64" t="s">
        <v>216</v>
      </c>
      <c r="C5" s="65"/>
      <c r="D5" s="65" t="s">
        <v>64</v>
      </c>
      <c r="E5" s="66">
        <v>162.04290944468625</v>
      </c>
      <c r="F5" s="68">
        <v>99.99996621303838</v>
      </c>
      <c r="G5" s="102" t="s">
        <v>551</v>
      </c>
      <c r="H5" s="65"/>
      <c r="I5" s="69" t="s">
        <v>216</v>
      </c>
      <c r="J5" s="70"/>
      <c r="K5" s="70"/>
      <c r="L5" s="69" t="s">
        <v>1778</v>
      </c>
      <c r="M5" s="73">
        <v>1.0112600680746273</v>
      </c>
      <c r="N5" s="74">
        <v>4492.900390625</v>
      </c>
      <c r="O5" s="74">
        <v>4068.4658203125</v>
      </c>
      <c r="P5" s="75"/>
      <c r="Q5" s="76"/>
      <c r="R5" s="76"/>
      <c r="S5" s="88"/>
      <c r="T5" s="48">
        <v>0</v>
      </c>
      <c r="U5" s="48">
        <v>1</v>
      </c>
      <c r="V5" s="49">
        <v>0</v>
      </c>
      <c r="W5" s="49">
        <v>0.1</v>
      </c>
      <c r="X5" s="49">
        <v>0</v>
      </c>
      <c r="Y5" s="49">
        <v>0.48312</v>
      </c>
      <c r="Z5" s="49">
        <v>0</v>
      </c>
      <c r="AA5" s="49">
        <v>0</v>
      </c>
      <c r="AB5" s="71">
        <v>5</v>
      </c>
      <c r="AC5" s="71"/>
      <c r="AD5" s="72"/>
      <c r="AE5" s="78" t="s">
        <v>1045</v>
      </c>
      <c r="AF5" s="78">
        <v>239</v>
      </c>
      <c r="AG5" s="78">
        <v>62</v>
      </c>
      <c r="AH5" s="78">
        <v>296</v>
      </c>
      <c r="AI5" s="78">
        <v>30</v>
      </c>
      <c r="AJ5" s="78"/>
      <c r="AK5" s="78" t="s">
        <v>1176</v>
      </c>
      <c r="AL5" s="78" t="s">
        <v>1298</v>
      </c>
      <c r="AM5" s="78"/>
      <c r="AN5" s="78"/>
      <c r="AO5" s="80">
        <v>43181.712905092594</v>
      </c>
      <c r="AP5" s="83" t="s">
        <v>1462</v>
      </c>
      <c r="AQ5" s="78" t="b">
        <v>1</v>
      </c>
      <c r="AR5" s="78" t="b">
        <v>0</v>
      </c>
      <c r="AS5" s="78" t="b">
        <v>0</v>
      </c>
      <c r="AT5" s="78"/>
      <c r="AU5" s="78">
        <v>1</v>
      </c>
      <c r="AV5" s="78"/>
      <c r="AW5" s="78" t="b">
        <v>0</v>
      </c>
      <c r="AX5" s="78" t="s">
        <v>1639</v>
      </c>
      <c r="AY5" s="83" t="s">
        <v>1642</v>
      </c>
      <c r="AZ5" s="78" t="s">
        <v>66</v>
      </c>
      <c r="BA5" s="78" t="str">
        <f>REPLACE(INDEX(GroupVertices[Group],MATCH(Vertices[[#This Row],[Vertex]],GroupVertices[Vertex],0)),1,1,"")</f>
        <v>6</v>
      </c>
      <c r="BB5" s="48" t="s">
        <v>413</v>
      </c>
      <c r="BC5" s="48" t="s">
        <v>413</v>
      </c>
      <c r="BD5" s="48" t="s">
        <v>478</v>
      </c>
      <c r="BE5" s="48" t="s">
        <v>478</v>
      </c>
      <c r="BF5" s="48"/>
      <c r="BG5" s="48"/>
      <c r="BH5" s="119" t="s">
        <v>2386</v>
      </c>
      <c r="BI5" s="119" t="s">
        <v>2386</v>
      </c>
      <c r="BJ5" s="119" t="s">
        <v>2444</v>
      </c>
      <c r="BK5" s="119" t="s">
        <v>2444</v>
      </c>
      <c r="BL5" s="119">
        <v>1</v>
      </c>
      <c r="BM5" s="123">
        <v>2.6315789473684212</v>
      </c>
      <c r="BN5" s="119">
        <v>0</v>
      </c>
      <c r="BO5" s="123">
        <v>0</v>
      </c>
      <c r="BP5" s="119">
        <v>0</v>
      </c>
      <c r="BQ5" s="123">
        <v>0</v>
      </c>
      <c r="BR5" s="119">
        <v>37</v>
      </c>
      <c r="BS5" s="123">
        <v>97.36842105263158</v>
      </c>
      <c r="BT5" s="119">
        <v>38</v>
      </c>
      <c r="BU5" s="2"/>
      <c r="BV5" s="3"/>
      <c r="BW5" s="3"/>
      <c r="BX5" s="3"/>
      <c r="BY5" s="3"/>
    </row>
    <row r="6" spans="1:77" ht="41.45" customHeight="1">
      <c r="A6" s="64" t="s">
        <v>318</v>
      </c>
      <c r="C6" s="65"/>
      <c r="D6" s="65" t="s">
        <v>64</v>
      </c>
      <c r="E6" s="66">
        <v>162.4916707203632</v>
      </c>
      <c r="F6" s="68">
        <v>99.99961285773148</v>
      </c>
      <c r="G6" s="102" t="s">
        <v>629</v>
      </c>
      <c r="H6" s="65"/>
      <c r="I6" s="69" t="s">
        <v>318</v>
      </c>
      <c r="J6" s="70"/>
      <c r="K6" s="70"/>
      <c r="L6" s="69" t="s">
        <v>1779</v>
      </c>
      <c r="M6" s="73">
        <v>1.1290216133551036</v>
      </c>
      <c r="N6" s="74">
        <v>4900.400390625</v>
      </c>
      <c r="O6" s="74">
        <v>5495.736328125</v>
      </c>
      <c r="P6" s="75"/>
      <c r="Q6" s="76"/>
      <c r="R6" s="76"/>
      <c r="S6" s="88"/>
      <c r="T6" s="48">
        <v>4</v>
      </c>
      <c r="U6" s="48">
        <v>1</v>
      </c>
      <c r="V6" s="49">
        <v>9</v>
      </c>
      <c r="W6" s="49">
        <v>0.166667</v>
      </c>
      <c r="X6" s="49">
        <v>0</v>
      </c>
      <c r="Y6" s="49">
        <v>1.567623</v>
      </c>
      <c r="Z6" s="49">
        <v>0.16666666666666666</v>
      </c>
      <c r="AA6" s="49">
        <v>0.25</v>
      </c>
      <c r="AB6" s="71">
        <v>6</v>
      </c>
      <c r="AC6" s="71"/>
      <c r="AD6" s="72"/>
      <c r="AE6" s="78" t="s">
        <v>1046</v>
      </c>
      <c r="AF6" s="78">
        <v>660</v>
      </c>
      <c r="AG6" s="78">
        <v>564</v>
      </c>
      <c r="AH6" s="78">
        <v>760</v>
      </c>
      <c r="AI6" s="78">
        <v>1965</v>
      </c>
      <c r="AJ6" s="78"/>
      <c r="AK6" s="78" t="s">
        <v>1177</v>
      </c>
      <c r="AL6" s="78" t="s">
        <v>1299</v>
      </c>
      <c r="AM6" s="83" t="s">
        <v>1377</v>
      </c>
      <c r="AN6" s="78"/>
      <c r="AO6" s="80">
        <v>41976.28800925926</v>
      </c>
      <c r="AP6" s="83" t="s">
        <v>1463</v>
      </c>
      <c r="AQ6" s="78" t="b">
        <v>0</v>
      </c>
      <c r="AR6" s="78" t="b">
        <v>0</v>
      </c>
      <c r="AS6" s="78" t="b">
        <v>1</v>
      </c>
      <c r="AT6" s="78"/>
      <c r="AU6" s="78">
        <v>44</v>
      </c>
      <c r="AV6" s="83" t="s">
        <v>1573</v>
      </c>
      <c r="AW6" s="78" t="b">
        <v>0</v>
      </c>
      <c r="AX6" s="78" t="s">
        <v>1639</v>
      </c>
      <c r="AY6" s="83" t="s">
        <v>1643</v>
      </c>
      <c r="AZ6" s="78" t="s">
        <v>66</v>
      </c>
      <c r="BA6" s="78" t="str">
        <f>REPLACE(INDEX(GroupVertices[Group],MATCH(Vertices[[#This Row],[Vertex]],GroupVertices[Vertex],0)),1,1,"")</f>
        <v>6</v>
      </c>
      <c r="BB6" s="48"/>
      <c r="BC6" s="48"/>
      <c r="BD6" s="48"/>
      <c r="BE6" s="48"/>
      <c r="BF6" s="48" t="s">
        <v>517</v>
      </c>
      <c r="BG6" s="48" t="s">
        <v>517</v>
      </c>
      <c r="BH6" s="119" t="s">
        <v>2387</v>
      </c>
      <c r="BI6" s="119" t="s">
        <v>2387</v>
      </c>
      <c r="BJ6" s="119" t="s">
        <v>2445</v>
      </c>
      <c r="BK6" s="119" t="s">
        <v>2445</v>
      </c>
      <c r="BL6" s="119">
        <v>0</v>
      </c>
      <c r="BM6" s="123">
        <v>0</v>
      </c>
      <c r="BN6" s="119">
        <v>1</v>
      </c>
      <c r="BO6" s="123">
        <v>4.3478260869565215</v>
      </c>
      <c r="BP6" s="119">
        <v>0</v>
      </c>
      <c r="BQ6" s="123">
        <v>0</v>
      </c>
      <c r="BR6" s="119">
        <v>22</v>
      </c>
      <c r="BS6" s="123">
        <v>95.65217391304348</v>
      </c>
      <c r="BT6" s="119">
        <v>23</v>
      </c>
      <c r="BU6" s="2"/>
      <c r="BV6" s="3"/>
      <c r="BW6" s="3"/>
      <c r="BX6" s="3"/>
      <c r="BY6" s="3"/>
    </row>
    <row r="7" spans="1:77" ht="41.45" customHeight="1">
      <c r="A7" s="64" t="s">
        <v>217</v>
      </c>
      <c r="C7" s="65"/>
      <c r="D7" s="65" t="s">
        <v>64</v>
      </c>
      <c r="E7" s="66">
        <v>182.65821577613355</v>
      </c>
      <c r="F7" s="68">
        <v>99.98373368966689</v>
      </c>
      <c r="G7" s="102" t="s">
        <v>552</v>
      </c>
      <c r="H7" s="65"/>
      <c r="I7" s="69" t="s">
        <v>217</v>
      </c>
      <c r="J7" s="70"/>
      <c r="K7" s="70"/>
      <c r="L7" s="69" t="s">
        <v>1780</v>
      </c>
      <c r="M7" s="73">
        <v>6.421019023678348</v>
      </c>
      <c r="N7" s="74">
        <v>5704.4326171875</v>
      </c>
      <c r="O7" s="74">
        <v>705.811767578125</v>
      </c>
      <c r="P7" s="75"/>
      <c r="Q7" s="76"/>
      <c r="R7" s="76"/>
      <c r="S7" s="88"/>
      <c r="T7" s="48">
        <v>1</v>
      </c>
      <c r="U7" s="48">
        <v>1</v>
      </c>
      <c r="V7" s="49">
        <v>0</v>
      </c>
      <c r="W7" s="49">
        <v>0.5</v>
      </c>
      <c r="X7" s="49">
        <v>0</v>
      </c>
      <c r="Y7" s="49">
        <v>0.875909</v>
      </c>
      <c r="Z7" s="49">
        <v>0.5</v>
      </c>
      <c r="AA7" s="49">
        <v>0</v>
      </c>
      <c r="AB7" s="71">
        <v>7</v>
      </c>
      <c r="AC7" s="71"/>
      <c r="AD7" s="72"/>
      <c r="AE7" s="78" t="s">
        <v>1047</v>
      </c>
      <c r="AF7" s="78">
        <v>108</v>
      </c>
      <c r="AG7" s="78">
        <v>23123</v>
      </c>
      <c r="AH7" s="78">
        <v>158668</v>
      </c>
      <c r="AI7" s="78">
        <v>3553</v>
      </c>
      <c r="AJ7" s="78"/>
      <c r="AK7" s="78" t="s">
        <v>1178</v>
      </c>
      <c r="AL7" s="78" t="s">
        <v>1300</v>
      </c>
      <c r="AM7" s="83" t="s">
        <v>1378</v>
      </c>
      <c r="AN7" s="78"/>
      <c r="AO7" s="80">
        <v>40156.80134259259</v>
      </c>
      <c r="AP7" s="83" t="s">
        <v>1464</v>
      </c>
      <c r="AQ7" s="78" t="b">
        <v>0</v>
      </c>
      <c r="AR7" s="78" t="b">
        <v>0</v>
      </c>
      <c r="AS7" s="78" t="b">
        <v>0</v>
      </c>
      <c r="AT7" s="78"/>
      <c r="AU7" s="78">
        <v>2192</v>
      </c>
      <c r="AV7" s="83" t="s">
        <v>1573</v>
      </c>
      <c r="AW7" s="78" t="b">
        <v>0</v>
      </c>
      <c r="AX7" s="78" t="s">
        <v>1639</v>
      </c>
      <c r="AY7" s="83" t="s">
        <v>1644</v>
      </c>
      <c r="AZ7" s="78" t="s">
        <v>66</v>
      </c>
      <c r="BA7" s="78" t="str">
        <f>REPLACE(INDEX(GroupVertices[Group],MATCH(Vertices[[#This Row],[Vertex]],GroupVertices[Vertex],0)),1,1,"")</f>
        <v>20</v>
      </c>
      <c r="BB7" s="48" t="s">
        <v>414</v>
      </c>
      <c r="BC7" s="48" t="s">
        <v>414</v>
      </c>
      <c r="BD7" s="48" t="s">
        <v>453</v>
      </c>
      <c r="BE7" s="48" t="s">
        <v>453</v>
      </c>
      <c r="BF7" s="48" t="s">
        <v>488</v>
      </c>
      <c r="BG7" s="48" t="s">
        <v>488</v>
      </c>
      <c r="BH7" s="119" t="s">
        <v>2388</v>
      </c>
      <c r="BI7" s="119" t="s">
        <v>2388</v>
      </c>
      <c r="BJ7" s="119" t="s">
        <v>2289</v>
      </c>
      <c r="BK7" s="119" t="s">
        <v>2289</v>
      </c>
      <c r="BL7" s="119">
        <v>1</v>
      </c>
      <c r="BM7" s="123">
        <v>6.25</v>
      </c>
      <c r="BN7" s="119">
        <v>0</v>
      </c>
      <c r="BO7" s="123">
        <v>0</v>
      </c>
      <c r="BP7" s="119">
        <v>0</v>
      </c>
      <c r="BQ7" s="123">
        <v>0</v>
      </c>
      <c r="BR7" s="119">
        <v>15</v>
      </c>
      <c r="BS7" s="123">
        <v>93.75</v>
      </c>
      <c r="BT7" s="119">
        <v>16</v>
      </c>
      <c r="BU7" s="2"/>
      <c r="BV7" s="3"/>
      <c r="BW7" s="3"/>
      <c r="BX7" s="3"/>
      <c r="BY7" s="3"/>
    </row>
    <row r="8" spans="1:77" ht="41.45" customHeight="1">
      <c r="A8" s="64" t="s">
        <v>274</v>
      </c>
      <c r="C8" s="65"/>
      <c r="D8" s="65" t="s">
        <v>64</v>
      </c>
      <c r="E8" s="66">
        <v>166.16311008132996</v>
      </c>
      <c r="F8" s="68">
        <v>99.9967219608282</v>
      </c>
      <c r="G8" s="102" t="s">
        <v>1586</v>
      </c>
      <c r="H8" s="65"/>
      <c r="I8" s="69" t="s">
        <v>274</v>
      </c>
      <c r="J8" s="70"/>
      <c r="K8" s="70"/>
      <c r="L8" s="69" t="s">
        <v>1781</v>
      </c>
      <c r="M8" s="73">
        <v>2.0924611879903963</v>
      </c>
      <c r="N8" s="74">
        <v>6198.21044921875</v>
      </c>
      <c r="O8" s="74">
        <v>1411.62353515625</v>
      </c>
      <c r="P8" s="75"/>
      <c r="Q8" s="76"/>
      <c r="R8" s="76"/>
      <c r="S8" s="88"/>
      <c r="T8" s="48">
        <v>3</v>
      </c>
      <c r="U8" s="48">
        <v>1</v>
      </c>
      <c r="V8" s="49">
        <v>0</v>
      </c>
      <c r="W8" s="49">
        <v>0.5</v>
      </c>
      <c r="X8" s="49">
        <v>0</v>
      </c>
      <c r="Y8" s="49">
        <v>1.24817</v>
      </c>
      <c r="Z8" s="49">
        <v>0.5</v>
      </c>
      <c r="AA8" s="49">
        <v>0</v>
      </c>
      <c r="AB8" s="71">
        <v>8</v>
      </c>
      <c r="AC8" s="71"/>
      <c r="AD8" s="72"/>
      <c r="AE8" s="78" t="s">
        <v>274</v>
      </c>
      <c r="AF8" s="78">
        <v>1758</v>
      </c>
      <c r="AG8" s="78">
        <v>4671</v>
      </c>
      <c r="AH8" s="78">
        <v>5350</v>
      </c>
      <c r="AI8" s="78">
        <v>1145</v>
      </c>
      <c r="AJ8" s="78"/>
      <c r="AK8" s="78" t="s">
        <v>1179</v>
      </c>
      <c r="AL8" s="78" t="s">
        <v>1301</v>
      </c>
      <c r="AM8" s="83" t="s">
        <v>1379</v>
      </c>
      <c r="AN8" s="78"/>
      <c r="AO8" s="80">
        <v>39421.66680555556</v>
      </c>
      <c r="AP8" s="83" t="s">
        <v>1465</v>
      </c>
      <c r="AQ8" s="78" t="b">
        <v>0</v>
      </c>
      <c r="AR8" s="78" t="b">
        <v>0</v>
      </c>
      <c r="AS8" s="78" t="b">
        <v>1</v>
      </c>
      <c r="AT8" s="78"/>
      <c r="AU8" s="78">
        <v>302</v>
      </c>
      <c r="AV8" s="83" t="s">
        <v>1573</v>
      </c>
      <c r="AW8" s="78" t="b">
        <v>0</v>
      </c>
      <c r="AX8" s="78" t="s">
        <v>1639</v>
      </c>
      <c r="AY8" s="83" t="s">
        <v>1645</v>
      </c>
      <c r="AZ8" s="78" t="s">
        <v>66</v>
      </c>
      <c r="BA8" s="78" t="str">
        <f>REPLACE(INDEX(GroupVertices[Group],MATCH(Vertices[[#This Row],[Vertex]],GroupVertices[Vertex],0)),1,1,"")</f>
        <v>20</v>
      </c>
      <c r="BB8" s="48" t="s">
        <v>414</v>
      </c>
      <c r="BC8" s="48" t="s">
        <v>414</v>
      </c>
      <c r="BD8" s="48" t="s">
        <v>453</v>
      </c>
      <c r="BE8" s="48" t="s">
        <v>453</v>
      </c>
      <c r="BF8" s="48" t="s">
        <v>503</v>
      </c>
      <c r="BG8" s="48" t="s">
        <v>503</v>
      </c>
      <c r="BH8" s="119" t="s">
        <v>2389</v>
      </c>
      <c r="BI8" s="119" t="s">
        <v>2389</v>
      </c>
      <c r="BJ8" s="119" t="s">
        <v>2446</v>
      </c>
      <c r="BK8" s="119" t="s">
        <v>2446</v>
      </c>
      <c r="BL8" s="119">
        <v>1</v>
      </c>
      <c r="BM8" s="123">
        <v>6.666666666666667</v>
      </c>
      <c r="BN8" s="119">
        <v>0</v>
      </c>
      <c r="BO8" s="123">
        <v>0</v>
      </c>
      <c r="BP8" s="119">
        <v>0</v>
      </c>
      <c r="BQ8" s="123">
        <v>0</v>
      </c>
      <c r="BR8" s="119">
        <v>14</v>
      </c>
      <c r="BS8" s="123">
        <v>93.33333333333333</v>
      </c>
      <c r="BT8" s="119">
        <v>15</v>
      </c>
      <c r="BU8" s="2"/>
      <c r="BV8" s="3"/>
      <c r="BW8" s="3"/>
      <c r="BX8" s="3"/>
      <c r="BY8" s="3"/>
    </row>
    <row r="9" spans="1:77" ht="41.45" customHeight="1">
      <c r="A9" s="64" t="s">
        <v>218</v>
      </c>
      <c r="C9" s="65"/>
      <c r="D9" s="65" t="s">
        <v>64</v>
      </c>
      <c r="E9" s="66">
        <v>162.18236513991653</v>
      </c>
      <c r="F9" s="68">
        <v>99.99985640541313</v>
      </c>
      <c r="G9" s="102" t="s">
        <v>553</v>
      </c>
      <c r="H9" s="65"/>
      <c r="I9" s="69" t="s">
        <v>218</v>
      </c>
      <c r="J9" s="70"/>
      <c r="K9" s="70"/>
      <c r="L9" s="69" t="s">
        <v>1782</v>
      </c>
      <c r="M9" s="73">
        <v>1.0478552893171658</v>
      </c>
      <c r="N9" s="74">
        <v>5704.4326171875</v>
      </c>
      <c r="O9" s="74">
        <v>1411.62353515625</v>
      </c>
      <c r="P9" s="75"/>
      <c r="Q9" s="76"/>
      <c r="R9" s="76"/>
      <c r="S9" s="88"/>
      <c r="T9" s="48">
        <v>0</v>
      </c>
      <c r="U9" s="48">
        <v>2</v>
      </c>
      <c r="V9" s="49">
        <v>0</v>
      </c>
      <c r="W9" s="49">
        <v>0.5</v>
      </c>
      <c r="X9" s="49">
        <v>0</v>
      </c>
      <c r="Y9" s="49">
        <v>0.875909</v>
      </c>
      <c r="Z9" s="49">
        <v>0.5</v>
      </c>
      <c r="AA9" s="49">
        <v>0</v>
      </c>
      <c r="AB9" s="71">
        <v>9</v>
      </c>
      <c r="AC9" s="71"/>
      <c r="AD9" s="72"/>
      <c r="AE9" s="78" t="s">
        <v>1048</v>
      </c>
      <c r="AF9" s="78">
        <v>442</v>
      </c>
      <c r="AG9" s="78">
        <v>218</v>
      </c>
      <c r="AH9" s="78">
        <v>2007</v>
      </c>
      <c r="AI9" s="78">
        <v>963</v>
      </c>
      <c r="AJ9" s="78"/>
      <c r="AK9" s="78" t="s">
        <v>1180</v>
      </c>
      <c r="AL9" s="78" t="s">
        <v>1302</v>
      </c>
      <c r="AM9" s="78"/>
      <c r="AN9" s="78"/>
      <c r="AO9" s="80">
        <v>41304.73731481482</v>
      </c>
      <c r="AP9" s="83" t="s">
        <v>1466</v>
      </c>
      <c r="AQ9" s="78" t="b">
        <v>1</v>
      </c>
      <c r="AR9" s="78" t="b">
        <v>0</v>
      </c>
      <c r="AS9" s="78" t="b">
        <v>1</v>
      </c>
      <c r="AT9" s="78"/>
      <c r="AU9" s="78">
        <v>45</v>
      </c>
      <c r="AV9" s="83" t="s">
        <v>1573</v>
      </c>
      <c r="AW9" s="78" t="b">
        <v>0</v>
      </c>
      <c r="AX9" s="78" t="s">
        <v>1639</v>
      </c>
      <c r="AY9" s="83" t="s">
        <v>1646</v>
      </c>
      <c r="AZ9" s="78" t="s">
        <v>66</v>
      </c>
      <c r="BA9" s="78" t="str">
        <f>REPLACE(INDEX(GroupVertices[Group],MATCH(Vertices[[#This Row],[Vertex]],GroupVertices[Vertex],0)),1,1,"")</f>
        <v>20</v>
      </c>
      <c r="BB9" s="48" t="s">
        <v>414</v>
      </c>
      <c r="BC9" s="48" t="s">
        <v>414</v>
      </c>
      <c r="BD9" s="48" t="s">
        <v>453</v>
      </c>
      <c r="BE9" s="48" t="s">
        <v>453</v>
      </c>
      <c r="BF9" s="48" t="s">
        <v>489</v>
      </c>
      <c r="BG9" s="48" t="s">
        <v>489</v>
      </c>
      <c r="BH9" s="119" t="s">
        <v>2388</v>
      </c>
      <c r="BI9" s="119" t="s">
        <v>2388</v>
      </c>
      <c r="BJ9" s="119" t="s">
        <v>2289</v>
      </c>
      <c r="BK9" s="119" t="s">
        <v>2289</v>
      </c>
      <c r="BL9" s="119">
        <v>1</v>
      </c>
      <c r="BM9" s="123">
        <v>6.25</v>
      </c>
      <c r="BN9" s="119">
        <v>0</v>
      </c>
      <c r="BO9" s="123">
        <v>0</v>
      </c>
      <c r="BP9" s="119">
        <v>0</v>
      </c>
      <c r="BQ9" s="123">
        <v>0</v>
      </c>
      <c r="BR9" s="119">
        <v>15</v>
      </c>
      <c r="BS9" s="123">
        <v>93.75</v>
      </c>
      <c r="BT9" s="119">
        <v>16</v>
      </c>
      <c r="BU9" s="2"/>
      <c r="BV9" s="3"/>
      <c r="BW9" s="3"/>
      <c r="BX9" s="3"/>
      <c r="BY9" s="3"/>
    </row>
    <row r="10" spans="1:77" ht="41.45" customHeight="1">
      <c r="A10" s="64" t="s">
        <v>219</v>
      </c>
      <c r="C10" s="65"/>
      <c r="D10" s="65" t="s">
        <v>64</v>
      </c>
      <c r="E10" s="66">
        <v>162.0017878935286</v>
      </c>
      <c r="F10" s="68">
        <v>99.99999859220993</v>
      </c>
      <c r="G10" s="102" t="s">
        <v>554</v>
      </c>
      <c r="H10" s="65"/>
      <c r="I10" s="69" t="s">
        <v>219</v>
      </c>
      <c r="J10" s="70"/>
      <c r="K10" s="70"/>
      <c r="L10" s="69" t="s">
        <v>1783</v>
      </c>
      <c r="M10" s="73">
        <v>1.0004691695031094</v>
      </c>
      <c r="N10" s="74">
        <v>8017.3916015625</v>
      </c>
      <c r="O10" s="74">
        <v>3808.442626953125</v>
      </c>
      <c r="P10" s="75"/>
      <c r="Q10" s="76"/>
      <c r="R10" s="76"/>
      <c r="S10" s="88"/>
      <c r="T10" s="48">
        <v>0</v>
      </c>
      <c r="U10" s="48">
        <v>1</v>
      </c>
      <c r="V10" s="49">
        <v>0</v>
      </c>
      <c r="W10" s="49">
        <v>1</v>
      </c>
      <c r="X10" s="49">
        <v>0</v>
      </c>
      <c r="Y10" s="49">
        <v>0.999996</v>
      </c>
      <c r="Z10" s="49">
        <v>0</v>
      </c>
      <c r="AA10" s="49">
        <v>0</v>
      </c>
      <c r="AB10" s="71">
        <v>10</v>
      </c>
      <c r="AC10" s="71"/>
      <c r="AD10" s="72"/>
      <c r="AE10" s="78" t="s">
        <v>1049</v>
      </c>
      <c r="AF10" s="78">
        <v>99</v>
      </c>
      <c r="AG10" s="78">
        <v>16</v>
      </c>
      <c r="AH10" s="78">
        <v>18715</v>
      </c>
      <c r="AI10" s="78">
        <v>31</v>
      </c>
      <c r="AJ10" s="78"/>
      <c r="AK10" s="78" t="s">
        <v>1181</v>
      </c>
      <c r="AL10" s="78" t="s">
        <v>1303</v>
      </c>
      <c r="AM10" s="78"/>
      <c r="AN10" s="78"/>
      <c r="AO10" s="80">
        <v>42750.72891203704</v>
      </c>
      <c r="AP10" s="83" t="s">
        <v>1467</v>
      </c>
      <c r="AQ10" s="78" t="b">
        <v>0</v>
      </c>
      <c r="AR10" s="78" t="b">
        <v>0</v>
      </c>
      <c r="AS10" s="78" t="b">
        <v>1</v>
      </c>
      <c r="AT10" s="78"/>
      <c r="AU10" s="78">
        <v>0</v>
      </c>
      <c r="AV10" s="83" t="s">
        <v>1573</v>
      </c>
      <c r="AW10" s="78" t="b">
        <v>0</v>
      </c>
      <c r="AX10" s="78" t="s">
        <v>1639</v>
      </c>
      <c r="AY10" s="83" t="s">
        <v>1647</v>
      </c>
      <c r="AZ10" s="78" t="s">
        <v>66</v>
      </c>
      <c r="BA10" s="78" t="str">
        <f>REPLACE(INDEX(GroupVertices[Group],MATCH(Vertices[[#This Row],[Vertex]],GroupVertices[Vertex],0)),1,1,"")</f>
        <v>30</v>
      </c>
      <c r="BB10" s="48"/>
      <c r="BC10" s="48"/>
      <c r="BD10" s="48"/>
      <c r="BE10" s="48"/>
      <c r="BF10" s="48"/>
      <c r="BG10" s="48"/>
      <c r="BH10" s="119" t="s">
        <v>2390</v>
      </c>
      <c r="BI10" s="119" t="s">
        <v>2390</v>
      </c>
      <c r="BJ10" s="119" t="s">
        <v>2447</v>
      </c>
      <c r="BK10" s="119" t="s">
        <v>2447</v>
      </c>
      <c r="BL10" s="119">
        <v>0</v>
      </c>
      <c r="BM10" s="123">
        <v>0</v>
      </c>
      <c r="BN10" s="119">
        <v>0</v>
      </c>
      <c r="BO10" s="123">
        <v>0</v>
      </c>
      <c r="BP10" s="119">
        <v>0</v>
      </c>
      <c r="BQ10" s="123">
        <v>0</v>
      </c>
      <c r="BR10" s="119">
        <v>22</v>
      </c>
      <c r="BS10" s="123">
        <v>100</v>
      </c>
      <c r="BT10" s="119">
        <v>22</v>
      </c>
      <c r="BU10" s="2"/>
      <c r="BV10" s="3"/>
      <c r="BW10" s="3"/>
      <c r="BX10" s="3"/>
      <c r="BY10" s="3"/>
    </row>
    <row r="11" spans="1:77" ht="41.45" customHeight="1">
      <c r="A11" s="64" t="s">
        <v>322</v>
      </c>
      <c r="C11" s="65"/>
      <c r="D11" s="65" t="s">
        <v>64</v>
      </c>
      <c r="E11" s="66">
        <v>275.2979189602055</v>
      </c>
      <c r="F11" s="68">
        <v>99.91078904732758</v>
      </c>
      <c r="G11" s="102" t="s">
        <v>1587</v>
      </c>
      <c r="H11" s="65"/>
      <c r="I11" s="69" t="s">
        <v>322</v>
      </c>
      <c r="J11" s="70"/>
      <c r="K11" s="70"/>
      <c r="L11" s="69" t="s">
        <v>1784</v>
      </c>
      <c r="M11" s="73">
        <v>30.731036827295434</v>
      </c>
      <c r="N11" s="74">
        <v>8017.3916015625</v>
      </c>
      <c r="O11" s="74">
        <v>3308.49267578125</v>
      </c>
      <c r="P11" s="75"/>
      <c r="Q11" s="76"/>
      <c r="R11" s="76"/>
      <c r="S11" s="88"/>
      <c r="T11" s="48">
        <v>1</v>
      </c>
      <c r="U11" s="48">
        <v>0</v>
      </c>
      <c r="V11" s="49">
        <v>0</v>
      </c>
      <c r="W11" s="49">
        <v>1</v>
      </c>
      <c r="X11" s="49">
        <v>0</v>
      </c>
      <c r="Y11" s="49">
        <v>0.999996</v>
      </c>
      <c r="Z11" s="49">
        <v>0</v>
      </c>
      <c r="AA11" s="49">
        <v>0</v>
      </c>
      <c r="AB11" s="71">
        <v>11</v>
      </c>
      <c r="AC11" s="71"/>
      <c r="AD11" s="72"/>
      <c r="AE11" s="78" t="s">
        <v>1050</v>
      </c>
      <c r="AF11" s="78">
        <v>38</v>
      </c>
      <c r="AG11" s="78">
        <v>126753</v>
      </c>
      <c r="AH11" s="78">
        <v>134</v>
      </c>
      <c r="AI11" s="78">
        <v>1</v>
      </c>
      <c r="AJ11" s="78"/>
      <c r="AK11" s="78" t="s">
        <v>1182</v>
      </c>
      <c r="AL11" s="78" t="s">
        <v>1304</v>
      </c>
      <c r="AM11" s="83" t="s">
        <v>1380</v>
      </c>
      <c r="AN11" s="78"/>
      <c r="AO11" s="80">
        <v>42143.631875</v>
      </c>
      <c r="AP11" s="83" t="s">
        <v>1468</v>
      </c>
      <c r="AQ11" s="78" t="b">
        <v>0</v>
      </c>
      <c r="AR11" s="78" t="b">
        <v>0</v>
      </c>
      <c r="AS11" s="78" t="b">
        <v>0</v>
      </c>
      <c r="AT11" s="78"/>
      <c r="AU11" s="78">
        <v>865</v>
      </c>
      <c r="AV11" s="83" t="s">
        <v>1573</v>
      </c>
      <c r="AW11" s="78" t="b">
        <v>1</v>
      </c>
      <c r="AX11" s="78" t="s">
        <v>1639</v>
      </c>
      <c r="AY11" s="83" t="s">
        <v>1648</v>
      </c>
      <c r="AZ11" s="78" t="s">
        <v>65</v>
      </c>
      <c r="BA11" s="78" t="str">
        <f>REPLACE(INDEX(GroupVertices[Group],MATCH(Vertices[[#This Row],[Vertex]],GroupVertices[Vertex],0)),1,1,"")</f>
        <v>30</v>
      </c>
      <c r="BB11" s="48"/>
      <c r="BC11" s="48"/>
      <c r="BD11" s="48"/>
      <c r="BE11" s="48"/>
      <c r="BF11" s="48"/>
      <c r="BG11" s="48"/>
      <c r="BH11" s="48"/>
      <c r="BI11" s="48"/>
      <c r="BJ11" s="48"/>
      <c r="BK11" s="48"/>
      <c r="BL11" s="48"/>
      <c r="BM11" s="49"/>
      <c r="BN11" s="48"/>
      <c r="BO11" s="49"/>
      <c r="BP11" s="48"/>
      <c r="BQ11" s="49"/>
      <c r="BR11" s="48"/>
      <c r="BS11" s="49"/>
      <c r="BT11" s="48"/>
      <c r="BU11" s="2"/>
      <c r="BV11" s="3"/>
      <c r="BW11" s="3"/>
      <c r="BX11" s="3"/>
      <c r="BY11" s="3"/>
    </row>
    <row r="12" spans="1:77" ht="41.45" customHeight="1">
      <c r="A12" s="64" t="s">
        <v>220</v>
      </c>
      <c r="C12" s="65"/>
      <c r="D12" s="65" t="s">
        <v>64</v>
      </c>
      <c r="E12" s="66">
        <v>162.16538015139488</v>
      </c>
      <c r="F12" s="68">
        <v>99.99986977941877</v>
      </c>
      <c r="G12" s="102" t="s">
        <v>555</v>
      </c>
      <c r="H12" s="65"/>
      <c r="I12" s="69" t="s">
        <v>220</v>
      </c>
      <c r="J12" s="70"/>
      <c r="K12" s="70"/>
      <c r="L12" s="69" t="s">
        <v>1785</v>
      </c>
      <c r="M12" s="73">
        <v>1.0433981790376259</v>
      </c>
      <c r="N12" s="74">
        <v>511.1033020019531</v>
      </c>
      <c r="O12" s="74">
        <v>7394.21826171875</v>
      </c>
      <c r="P12" s="75"/>
      <c r="Q12" s="76"/>
      <c r="R12" s="76"/>
      <c r="S12" s="88"/>
      <c r="T12" s="48">
        <v>1</v>
      </c>
      <c r="U12" s="48">
        <v>1</v>
      </c>
      <c r="V12" s="49">
        <v>0</v>
      </c>
      <c r="W12" s="49">
        <v>0</v>
      </c>
      <c r="X12" s="49">
        <v>0</v>
      </c>
      <c r="Y12" s="49">
        <v>0.999996</v>
      </c>
      <c r="Z12" s="49">
        <v>0</v>
      </c>
      <c r="AA12" s="49" t="s">
        <v>1997</v>
      </c>
      <c r="AB12" s="71">
        <v>12</v>
      </c>
      <c r="AC12" s="71"/>
      <c r="AD12" s="72"/>
      <c r="AE12" s="78" t="s">
        <v>1051</v>
      </c>
      <c r="AF12" s="78">
        <v>339</v>
      </c>
      <c r="AG12" s="78">
        <v>199</v>
      </c>
      <c r="AH12" s="78">
        <v>1639</v>
      </c>
      <c r="AI12" s="78">
        <v>1950</v>
      </c>
      <c r="AJ12" s="78"/>
      <c r="AK12" s="78" t="s">
        <v>1183</v>
      </c>
      <c r="AL12" s="78"/>
      <c r="AM12" s="78"/>
      <c r="AN12" s="78"/>
      <c r="AO12" s="80">
        <v>41286.8894212963</v>
      </c>
      <c r="AP12" s="83" t="s">
        <v>1469</v>
      </c>
      <c r="AQ12" s="78" t="b">
        <v>1</v>
      </c>
      <c r="AR12" s="78" t="b">
        <v>0</v>
      </c>
      <c r="AS12" s="78" t="b">
        <v>0</v>
      </c>
      <c r="AT12" s="78"/>
      <c r="AU12" s="78">
        <v>9</v>
      </c>
      <c r="AV12" s="83" t="s">
        <v>1573</v>
      </c>
      <c r="AW12" s="78" t="b">
        <v>0</v>
      </c>
      <c r="AX12" s="78" t="s">
        <v>1639</v>
      </c>
      <c r="AY12" s="83" t="s">
        <v>1649</v>
      </c>
      <c r="AZ12" s="78" t="s">
        <v>66</v>
      </c>
      <c r="BA12" s="78" t="str">
        <f>REPLACE(INDEX(GroupVertices[Group],MATCH(Vertices[[#This Row],[Vertex]],GroupVertices[Vertex],0)),1,1,"")</f>
        <v>1</v>
      </c>
      <c r="BB12" s="48"/>
      <c r="BC12" s="48"/>
      <c r="BD12" s="48"/>
      <c r="BE12" s="48"/>
      <c r="BF12" s="48"/>
      <c r="BG12" s="48"/>
      <c r="BH12" s="119" t="s">
        <v>2391</v>
      </c>
      <c r="BI12" s="119" t="s">
        <v>2391</v>
      </c>
      <c r="BJ12" s="119" t="s">
        <v>2448</v>
      </c>
      <c r="BK12" s="119" t="s">
        <v>2448</v>
      </c>
      <c r="BL12" s="119">
        <v>2</v>
      </c>
      <c r="BM12" s="123">
        <v>5.128205128205129</v>
      </c>
      <c r="BN12" s="119">
        <v>1</v>
      </c>
      <c r="BO12" s="123">
        <v>2.5641025641025643</v>
      </c>
      <c r="BP12" s="119">
        <v>0</v>
      </c>
      <c r="BQ12" s="123">
        <v>0</v>
      </c>
      <c r="BR12" s="119">
        <v>36</v>
      </c>
      <c r="BS12" s="123">
        <v>92.3076923076923</v>
      </c>
      <c r="BT12" s="119">
        <v>39</v>
      </c>
      <c r="BU12" s="2"/>
      <c r="BV12" s="3"/>
      <c r="BW12" s="3"/>
      <c r="BX12" s="3"/>
      <c r="BY12" s="3"/>
    </row>
    <row r="13" spans="1:77" ht="41.45" customHeight="1">
      <c r="A13" s="64" t="s">
        <v>221</v>
      </c>
      <c r="C13" s="65"/>
      <c r="D13" s="65" t="s">
        <v>64</v>
      </c>
      <c r="E13" s="66">
        <v>162.31824504808964</v>
      </c>
      <c r="F13" s="68">
        <v>99.99974941336801</v>
      </c>
      <c r="G13" s="102" t="s">
        <v>556</v>
      </c>
      <c r="H13" s="65"/>
      <c r="I13" s="69" t="s">
        <v>221</v>
      </c>
      <c r="J13" s="70"/>
      <c r="K13" s="70"/>
      <c r="L13" s="69" t="s">
        <v>1786</v>
      </c>
      <c r="M13" s="73">
        <v>1.0835121715534852</v>
      </c>
      <c r="N13" s="74">
        <v>6870.65771484375</v>
      </c>
      <c r="O13" s="74">
        <v>7278.68359375</v>
      </c>
      <c r="P13" s="75"/>
      <c r="Q13" s="76"/>
      <c r="R13" s="76"/>
      <c r="S13" s="88"/>
      <c r="T13" s="48">
        <v>0</v>
      </c>
      <c r="U13" s="48">
        <v>1</v>
      </c>
      <c r="V13" s="49">
        <v>0</v>
      </c>
      <c r="W13" s="49">
        <v>0.333333</v>
      </c>
      <c r="X13" s="49">
        <v>0</v>
      </c>
      <c r="Y13" s="49">
        <v>0.638296</v>
      </c>
      <c r="Z13" s="49">
        <v>0</v>
      </c>
      <c r="AA13" s="49">
        <v>0</v>
      </c>
      <c r="AB13" s="71">
        <v>13</v>
      </c>
      <c r="AC13" s="71"/>
      <c r="AD13" s="72"/>
      <c r="AE13" s="78" t="s">
        <v>1052</v>
      </c>
      <c r="AF13" s="78">
        <v>455</v>
      </c>
      <c r="AG13" s="78">
        <v>370</v>
      </c>
      <c r="AH13" s="78">
        <v>2348</v>
      </c>
      <c r="AI13" s="78">
        <v>28</v>
      </c>
      <c r="AJ13" s="78"/>
      <c r="AK13" s="78" t="s">
        <v>1184</v>
      </c>
      <c r="AL13" s="78" t="s">
        <v>1305</v>
      </c>
      <c r="AM13" s="83" t="s">
        <v>1381</v>
      </c>
      <c r="AN13" s="78"/>
      <c r="AO13" s="80">
        <v>40515.3315625</v>
      </c>
      <c r="AP13" s="83" t="s">
        <v>1470</v>
      </c>
      <c r="AQ13" s="78" t="b">
        <v>0</v>
      </c>
      <c r="AR13" s="78" t="b">
        <v>0</v>
      </c>
      <c r="AS13" s="78" t="b">
        <v>0</v>
      </c>
      <c r="AT13" s="78"/>
      <c r="AU13" s="78">
        <v>17</v>
      </c>
      <c r="AV13" s="83" t="s">
        <v>1573</v>
      </c>
      <c r="AW13" s="78" t="b">
        <v>0</v>
      </c>
      <c r="AX13" s="78" t="s">
        <v>1639</v>
      </c>
      <c r="AY13" s="83" t="s">
        <v>1650</v>
      </c>
      <c r="AZ13" s="78" t="s">
        <v>66</v>
      </c>
      <c r="BA13" s="78" t="str">
        <f>REPLACE(INDEX(GroupVertices[Group],MATCH(Vertices[[#This Row],[Vertex]],GroupVertices[Vertex],0)),1,1,"")</f>
        <v>19</v>
      </c>
      <c r="BB13" s="48"/>
      <c r="BC13" s="48"/>
      <c r="BD13" s="48"/>
      <c r="BE13" s="48"/>
      <c r="BF13" s="48"/>
      <c r="BG13" s="48"/>
      <c r="BH13" s="119" t="s">
        <v>2175</v>
      </c>
      <c r="BI13" s="119" t="s">
        <v>2175</v>
      </c>
      <c r="BJ13" s="119" t="s">
        <v>2288</v>
      </c>
      <c r="BK13" s="119" t="s">
        <v>2288</v>
      </c>
      <c r="BL13" s="119">
        <v>1</v>
      </c>
      <c r="BM13" s="123">
        <v>2.6315789473684212</v>
      </c>
      <c r="BN13" s="119">
        <v>0</v>
      </c>
      <c r="BO13" s="123">
        <v>0</v>
      </c>
      <c r="BP13" s="119">
        <v>0</v>
      </c>
      <c r="BQ13" s="123">
        <v>0</v>
      </c>
      <c r="BR13" s="119">
        <v>37</v>
      </c>
      <c r="BS13" s="123">
        <v>97.36842105263158</v>
      </c>
      <c r="BT13" s="119">
        <v>38</v>
      </c>
      <c r="BU13" s="2"/>
      <c r="BV13" s="3"/>
      <c r="BW13" s="3"/>
      <c r="BX13" s="3"/>
      <c r="BY13" s="3"/>
    </row>
    <row r="14" spans="1:77" ht="41.45" customHeight="1">
      <c r="A14" s="64" t="s">
        <v>222</v>
      </c>
      <c r="C14" s="65"/>
      <c r="D14" s="65" t="s">
        <v>64</v>
      </c>
      <c r="E14" s="66">
        <v>162.3575787057187</v>
      </c>
      <c r="F14" s="68">
        <v>99.99971844198653</v>
      </c>
      <c r="G14" s="102" t="s">
        <v>557</v>
      </c>
      <c r="H14" s="65"/>
      <c r="I14" s="69" t="s">
        <v>222</v>
      </c>
      <c r="J14" s="70"/>
      <c r="K14" s="70"/>
      <c r="L14" s="69" t="s">
        <v>1787</v>
      </c>
      <c r="M14" s="73">
        <v>1.0938339006218936</v>
      </c>
      <c r="N14" s="74">
        <v>7331.95068359375</v>
      </c>
      <c r="O14" s="74">
        <v>7278.68359375</v>
      </c>
      <c r="P14" s="75"/>
      <c r="Q14" s="76"/>
      <c r="R14" s="76"/>
      <c r="S14" s="88"/>
      <c r="T14" s="48">
        <v>3</v>
      </c>
      <c r="U14" s="48">
        <v>1</v>
      </c>
      <c r="V14" s="49">
        <v>2</v>
      </c>
      <c r="W14" s="49">
        <v>0.5</v>
      </c>
      <c r="X14" s="49">
        <v>0</v>
      </c>
      <c r="Y14" s="49">
        <v>1.723398</v>
      </c>
      <c r="Z14" s="49">
        <v>0</v>
      </c>
      <c r="AA14" s="49">
        <v>0</v>
      </c>
      <c r="AB14" s="71">
        <v>14</v>
      </c>
      <c r="AC14" s="71"/>
      <c r="AD14" s="72"/>
      <c r="AE14" s="78" t="s">
        <v>1053</v>
      </c>
      <c r="AF14" s="78">
        <v>572</v>
      </c>
      <c r="AG14" s="78">
        <v>414</v>
      </c>
      <c r="AH14" s="78">
        <v>1768</v>
      </c>
      <c r="AI14" s="78">
        <v>296</v>
      </c>
      <c r="AJ14" s="78"/>
      <c r="AK14" s="78" t="s">
        <v>1185</v>
      </c>
      <c r="AL14" s="78" t="s">
        <v>1306</v>
      </c>
      <c r="AM14" s="78"/>
      <c r="AN14" s="78"/>
      <c r="AO14" s="80">
        <v>40689.425405092596</v>
      </c>
      <c r="AP14" s="83" t="s">
        <v>1471</v>
      </c>
      <c r="AQ14" s="78" t="b">
        <v>0</v>
      </c>
      <c r="AR14" s="78" t="b">
        <v>0</v>
      </c>
      <c r="AS14" s="78" t="b">
        <v>0</v>
      </c>
      <c r="AT14" s="78"/>
      <c r="AU14" s="78">
        <v>19</v>
      </c>
      <c r="AV14" s="83" t="s">
        <v>1573</v>
      </c>
      <c r="AW14" s="78" t="b">
        <v>0</v>
      </c>
      <c r="AX14" s="78" t="s">
        <v>1639</v>
      </c>
      <c r="AY14" s="83" t="s">
        <v>1651</v>
      </c>
      <c r="AZ14" s="78" t="s">
        <v>66</v>
      </c>
      <c r="BA14" s="78" t="str">
        <f>REPLACE(INDEX(GroupVertices[Group],MATCH(Vertices[[#This Row],[Vertex]],GroupVertices[Vertex],0)),1,1,"")</f>
        <v>19</v>
      </c>
      <c r="BB14" s="48" t="s">
        <v>415</v>
      </c>
      <c r="BC14" s="48" t="s">
        <v>415</v>
      </c>
      <c r="BD14" s="48" t="s">
        <v>454</v>
      </c>
      <c r="BE14" s="48" t="s">
        <v>454</v>
      </c>
      <c r="BF14" s="48"/>
      <c r="BG14" s="48"/>
      <c r="BH14" s="119" t="s">
        <v>2175</v>
      </c>
      <c r="BI14" s="119" t="s">
        <v>2175</v>
      </c>
      <c r="BJ14" s="119" t="s">
        <v>2288</v>
      </c>
      <c r="BK14" s="119" t="s">
        <v>2288</v>
      </c>
      <c r="BL14" s="119">
        <v>1</v>
      </c>
      <c r="BM14" s="123">
        <v>2.6315789473684212</v>
      </c>
      <c r="BN14" s="119">
        <v>0</v>
      </c>
      <c r="BO14" s="123">
        <v>0</v>
      </c>
      <c r="BP14" s="119">
        <v>0</v>
      </c>
      <c r="BQ14" s="123">
        <v>0</v>
      </c>
      <c r="BR14" s="119">
        <v>37</v>
      </c>
      <c r="BS14" s="123">
        <v>97.36842105263158</v>
      </c>
      <c r="BT14" s="119">
        <v>38</v>
      </c>
      <c r="BU14" s="2"/>
      <c r="BV14" s="3"/>
      <c r="BW14" s="3"/>
      <c r="BX14" s="3"/>
      <c r="BY14" s="3"/>
    </row>
    <row r="15" spans="1:77" ht="41.45" customHeight="1">
      <c r="A15" s="64" t="s">
        <v>223</v>
      </c>
      <c r="C15" s="65"/>
      <c r="D15" s="65" t="s">
        <v>64</v>
      </c>
      <c r="E15" s="66">
        <v>162.61950510765766</v>
      </c>
      <c r="F15" s="68">
        <v>99.99951220074166</v>
      </c>
      <c r="G15" s="102" t="s">
        <v>558</v>
      </c>
      <c r="H15" s="65"/>
      <c r="I15" s="69" t="s">
        <v>223</v>
      </c>
      <c r="J15" s="70"/>
      <c r="K15" s="70"/>
      <c r="L15" s="69" t="s">
        <v>1788</v>
      </c>
      <c r="M15" s="73">
        <v>1.1625672328274308</v>
      </c>
      <c r="N15" s="74">
        <v>6870.65771484375</v>
      </c>
      <c r="O15" s="74">
        <v>6519.9365234375</v>
      </c>
      <c r="P15" s="75"/>
      <c r="Q15" s="76"/>
      <c r="R15" s="76"/>
      <c r="S15" s="88"/>
      <c r="T15" s="48">
        <v>0</v>
      </c>
      <c r="U15" s="48">
        <v>1</v>
      </c>
      <c r="V15" s="49">
        <v>0</v>
      </c>
      <c r="W15" s="49">
        <v>0.333333</v>
      </c>
      <c r="X15" s="49">
        <v>0</v>
      </c>
      <c r="Y15" s="49">
        <v>0.638296</v>
      </c>
      <c r="Z15" s="49">
        <v>0</v>
      </c>
      <c r="AA15" s="49">
        <v>0</v>
      </c>
      <c r="AB15" s="71">
        <v>15</v>
      </c>
      <c r="AC15" s="71"/>
      <c r="AD15" s="72"/>
      <c r="AE15" s="78" t="s">
        <v>1054</v>
      </c>
      <c r="AF15" s="78">
        <v>959</v>
      </c>
      <c r="AG15" s="78">
        <v>707</v>
      </c>
      <c r="AH15" s="78">
        <v>4767</v>
      </c>
      <c r="AI15" s="78">
        <v>2893</v>
      </c>
      <c r="AJ15" s="78"/>
      <c r="AK15" s="78" t="s">
        <v>1186</v>
      </c>
      <c r="AL15" s="78" t="s">
        <v>1307</v>
      </c>
      <c r="AM15" s="83" t="s">
        <v>1382</v>
      </c>
      <c r="AN15" s="78"/>
      <c r="AO15" s="80">
        <v>41310.67633101852</v>
      </c>
      <c r="AP15" s="83" t="s">
        <v>1472</v>
      </c>
      <c r="AQ15" s="78" t="b">
        <v>1</v>
      </c>
      <c r="AR15" s="78" t="b">
        <v>0</v>
      </c>
      <c r="AS15" s="78" t="b">
        <v>1</v>
      </c>
      <c r="AT15" s="78"/>
      <c r="AU15" s="78">
        <v>57</v>
      </c>
      <c r="AV15" s="83" t="s">
        <v>1573</v>
      </c>
      <c r="AW15" s="78" t="b">
        <v>0</v>
      </c>
      <c r="AX15" s="78" t="s">
        <v>1639</v>
      </c>
      <c r="AY15" s="83" t="s">
        <v>1652</v>
      </c>
      <c r="AZ15" s="78" t="s">
        <v>66</v>
      </c>
      <c r="BA15" s="78" t="str">
        <f>REPLACE(INDEX(GroupVertices[Group],MATCH(Vertices[[#This Row],[Vertex]],GroupVertices[Vertex],0)),1,1,"")</f>
        <v>19</v>
      </c>
      <c r="BB15" s="48"/>
      <c r="BC15" s="48"/>
      <c r="BD15" s="48"/>
      <c r="BE15" s="48"/>
      <c r="BF15" s="48"/>
      <c r="BG15" s="48"/>
      <c r="BH15" s="119" t="s">
        <v>2175</v>
      </c>
      <c r="BI15" s="119" t="s">
        <v>2175</v>
      </c>
      <c r="BJ15" s="119" t="s">
        <v>2288</v>
      </c>
      <c r="BK15" s="119" t="s">
        <v>2288</v>
      </c>
      <c r="BL15" s="119">
        <v>1</v>
      </c>
      <c r="BM15" s="123">
        <v>2.6315789473684212</v>
      </c>
      <c r="BN15" s="119">
        <v>0</v>
      </c>
      <c r="BO15" s="123">
        <v>0</v>
      </c>
      <c r="BP15" s="119">
        <v>0</v>
      </c>
      <c r="BQ15" s="123">
        <v>0</v>
      </c>
      <c r="BR15" s="119">
        <v>37</v>
      </c>
      <c r="BS15" s="123">
        <v>97.36842105263158</v>
      </c>
      <c r="BT15" s="119">
        <v>38</v>
      </c>
      <c r="BU15" s="2"/>
      <c r="BV15" s="3"/>
      <c r="BW15" s="3"/>
      <c r="BX15" s="3"/>
      <c r="BY15" s="3"/>
    </row>
    <row r="16" spans="1:77" ht="41.45" customHeight="1">
      <c r="A16" s="64" t="s">
        <v>224</v>
      </c>
      <c r="C16" s="65"/>
      <c r="D16" s="65" t="s">
        <v>64</v>
      </c>
      <c r="E16" s="66">
        <v>164.67558266554016</v>
      </c>
      <c r="F16" s="68">
        <v>99.99789324216422</v>
      </c>
      <c r="G16" s="102" t="s">
        <v>559</v>
      </c>
      <c r="H16" s="65"/>
      <c r="I16" s="69" t="s">
        <v>224</v>
      </c>
      <c r="J16" s="70"/>
      <c r="K16" s="70"/>
      <c r="L16" s="69" t="s">
        <v>1789</v>
      </c>
      <c r="M16" s="73">
        <v>1.7021121614033188</v>
      </c>
      <c r="N16" s="74">
        <v>347.97149658203125</v>
      </c>
      <c r="O16" s="74">
        <v>805.5031127929688</v>
      </c>
      <c r="P16" s="75"/>
      <c r="Q16" s="76"/>
      <c r="R16" s="76"/>
      <c r="S16" s="88"/>
      <c r="T16" s="48">
        <v>0</v>
      </c>
      <c r="U16" s="48">
        <v>3</v>
      </c>
      <c r="V16" s="49">
        <v>0</v>
      </c>
      <c r="W16" s="49">
        <v>0.076923</v>
      </c>
      <c r="X16" s="49">
        <v>0.092186</v>
      </c>
      <c r="Y16" s="49">
        <v>0.701493</v>
      </c>
      <c r="Z16" s="49">
        <v>0.6666666666666666</v>
      </c>
      <c r="AA16" s="49">
        <v>0</v>
      </c>
      <c r="AB16" s="71">
        <v>16</v>
      </c>
      <c r="AC16" s="71"/>
      <c r="AD16" s="72"/>
      <c r="AE16" s="78" t="s">
        <v>1055</v>
      </c>
      <c r="AF16" s="78">
        <v>1128</v>
      </c>
      <c r="AG16" s="78">
        <v>3007</v>
      </c>
      <c r="AH16" s="78">
        <v>4279</v>
      </c>
      <c r="AI16" s="78">
        <v>3122</v>
      </c>
      <c r="AJ16" s="78"/>
      <c r="AK16" s="78" t="s">
        <v>1187</v>
      </c>
      <c r="AL16" s="78" t="s">
        <v>1308</v>
      </c>
      <c r="AM16" s="83" t="s">
        <v>1383</v>
      </c>
      <c r="AN16" s="78"/>
      <c r="AO16" s="80">
        <v>41857.6649537037</v>
      </c>
      <c r="AP16" s="83" t="s">
        <v>1473</v>
      </c>
      <c r="AQ16" s="78" t="b">
        <v>0</v>
      </c>
      <c r="AR16" s="78" t="b">
        <v>0</v>
      </c>
      <c r="AS16" s="78" t="b">
        <v>0</v>
      </c>
      <c r="AT16" s="78"/>
      <c r="AU16" s="78">
        <v>89</v>
      </c>
      <c r="AV16" s="83" t="s">
        <v>1573</v>
      </c>
      <c r="AW16" s="78" t="b">
        <v>0</v>
      </c>
      <c r="AX16" s="78" t="s">
        <v>1639</v>
      </c>
      <c r="AY16" s="83" t="s">
        <v>1653</v>
      </c>
      <c r="AZ16" s="78" t="s">
        <v>66</v>
      </c>
      <c r="BA16" s="78" t="str">
        <f>REPLACE(INDEX(GroupVertices[Group],MATCH(Vertices[[#This Row],[Vertex]],GroupVertices[Vertex],0)),1,1,"")</f>
        <v>4</v>
      </c>
      <c r="BB16" s="48"/>
      <c r="BC16" s="48"/>
      <c r="BD16" s="48"/>
      <c r="BE16" s="48"/>
      <c r="BF16" s="48"/>
      <c r="BG16" s="48"/>
      <c r="BH16" s="119" t="s">
        <v>2392</v>
      </c>
      <c r="BI16" s="119" t="s">
        <v>2392</v>
      </c>
      <c r="BJ16" s="119" t="s">
        <v>2276</v>
      </c>
      <c r="BK16" s="119" t="s">
        <v>2276</v>
      </c>
      <c r="BL16" s="119">
        <v>1</v>
      </c>
      <c r="BM16" s="123">
        <v>4.166666666666667</v>
      </c>
      <c r="BN16" s="119">
        <v>0</v>
      </c>
      <c r="BO16" s="123">
        <v>0</v>
      </c>
      <c r="BP16" s="119">
        <v>0</v>
      </c>
      <c r="BQ16" s="123">
        <v>0</v>
      </c>
      <c r="BR16" s="119">
        <v>23</v>
      </c>
      <c r="BS16" s="123">
        <v>95.83333333333333</v>
      </c>
      <c r="BT16" s="119">
        <v>24</v>
      </c>
      <c r="BU16" s="2"/>
      <c r="BV16" s="3"/>
      <c r="BW16" s="3"/>
      <c r="BX16" s="3"/>
      <c r="BY16" s="3"/>
    </row>
    <row r="17" spans="1:77" ht="41.45" customHeight="1">
      <c r="A17" s="64" t="s">
        <v>248</v>
      </c>
      <c r="C17" s="65"/>
      <c r="D17" s="65" t="s">
        <v>64</v>
      </c>
      <c r="E17" s="66">
        <v>174.71460482859266</v>
      </c>
      <c r="F17" s="68">
        <v>99.9899885009361</v>
      </c>
      <c r="G17" s="102" t="s">
        <v>581</v>
      </c>
      <c r="H17" s="65"/>
      <c r="I17" s="69" t="s">
        <v>248</v>
      </c>
      <c r="J17" s="70"/>
      <c r="K17" s="70"/>
      <c r="L17" s="69" t="s">
        <v>1790</v>
      </c>
      <c r="M17" s="73">
        <v>4.336498921362982</v>
      </c>
      <c r="N17" s="74">
        <v>706.4472045898438</v>
      </c>
      <c r="O17" s="74">
        <v>1826.750244140625</v>
      </c>
      <c r="P17" s="75"/>
      <c r="Q17" s="76"/>
      <c r="R17" s="76"/>
      <c r="S17" s="88"/>
      <c r="T17" s="48">
        <v>6</v>
      </c>
      <c r="U17" s="48">
        <v>2</v>
      </c>
      <c r="V17" s="49">
        <v>6.666667</v>
      </c>
      <c r="W17" s="49">
        <v>0.111111</v>
      </c>
      <c r="X17" s="49">
        <v>0.151981</v>
      </c>
      <c r="Y17" s="49">
        <v>1.51171</v>
      </c>
      <c r="Z17" s="49">
        <v>0.2619047619047619</v>
      </c>
      <c r="AA17" s="49">
        <v>0.14285714285714285</v>
      </c>
      <c r="AB17" s="71">
        <v>17</v>
      </c>
      <c r="AC17" s="71"/>
      <c r="AD17" s="72"/>
      <c r="AE17" s="78" t="s">
        <v>1056</v>
      </c>
      <c r="AF17" s="78">
        <v>1401</v>
      </c>
      <c r="AG17" s="78">
        <v>14237</v>
      </c>
      <c r="AH17" s="78">
        <v>30338</v>
      </c>
      <c r="AI17" s="78">
        <v>1253</v>
      </c>
      <c r="AJ17" s="78"/>
      <c r="AK17" s="78" t="s">
        <v>1188</v>
      </c>
      <c r="AL17" s="78" t="s">
        <v>1309</v>
      </c>
      <c r="AM17" s="83" t="s">
        <v>1384</v>
      </c>
      <c r="AN17" s="78"/>
      <c r="AO17" s="80">
        <v>39979.588842592595</v>
      </c>
      <c r="AP17" s="83" t="s">
        <v>1474</v>
      </c>
      <c r="AQ17" s="78" t="b">
        <v>0</v>
      </c>
      <c r="AR17" s="78" t="b">
        <v>0</v>
      </c>
      <c r="AS17" s="78" t="b">
        <v>1</v>
      </c>
      <c r="AT17" s="78"/>
      <c r="AU17" s="78">
        <v>494</v>
      </c>
      <c r="AV17" s="83" t="s">
        <v>1573</v>
      </c>
      <c r="AW17" s="78" t="b">
        <v>0</v>
      </c>
      <c r="AX17" s="78" t="s">
        <v>1639</v>
      </c>
      <c r="AY17" s="83" t="s">
        <v>1654</v>
      </c>
      <c r="AZ17" s="78" t="s">
        <v>66</v>
      </c>
      <c r="BA17" s="78" t="str">
        <f>REPLACE(INDEX(GroupVertices[Group],MATCH(Vertices[[#This Row],[Vertex]],GroupVertices[Vertex],0)),1,1,"")</f>
        <v>4</v>
      </c>
      <c r="BB17" s="48" t="s">
        <v>421</v>
      </c>
      <c r="BC17" s="48" t="s">
        <v>421</v>
      </c>
      <c r="BD17" s="48" t="s">
        <v>458</v>
      </c>
      <c r="BE17" s="48" t="s">
        <v>458</v>
      </c>
      <c r="BF17" s="48"/>
      <c r="BG17" s="48"/>
      <c r="BH17" s="119" t="s">
        <v>2392</v>
      </c>
      <c r="BI17" s="119" t="s">
        <v>2392</v>
      </c>
      <c r="BJ17" s="119" t="s">
        <v>2276</v>
      </c>
      <c r="BK17" s="119" t="s">
        <v>2276</v>
      </c>
      <c r="BL17" s="119">
        <v>1</v>
      </c>
      <c r="BM17" s="123">
        <v>4.166666666666667</v>
      </c>
      <c r="BN17" s="119">
        <v>0</v>
      </c>
      <c r="BO17" s="123">
        <v>0</v>
      </c>
      <c r="BP17" s="119">
        <v>0</v>
      </c>
      <c r="BQ17" s="123">
        <v>0</v>
      </c>
      <c r="BR17" s="119">
        <v>23</v>
      </c>
      <c r="BS17" s="123">
        <v>95.83333333333333</v>
      </c>
      <c r="BT17" s="119">
        <v>24</v>
      </c>
      <c r="BU17" s="2"/>
      <c r="BV17" s="3"/>
      <c r="BW17" s="3"/>
      <c r="BX17" s="3"/>
      <c r="BY17" s="3"/>
    </row>
    <row r="18" spans="1:77" ht="41.45" customHeight="1">
      <c r="A18" s="64" t="s">
        <v>323</v>
      </c>
      <c r="C18" s="65"/>
      <c r="D18" s="65" t="s">
        <v>64</v>
      </c>
      <c r="E18" s="66">
        <v>162.07151574114374</v>
      </c>
      <c r="F18" s="68">
        <v>99.99994368839731</v>
      </c>
      <c r="G18" s="102" t="s">
        <v>1588</v>
      </c>
      <c r="H18" s="65"/>
      <c r="I18" s="69" t="s">
        <v>323</v>
      </c>
      <c r="J18" s="70"/>
      <c r="K18" s="70"/>
      <c r="L18" s="69" t="s">
        <v>1791</v>
      </c>
      <c r="M18" s="73">
        <v>1.0187667801243787</v>
      </c>
      <c r="N18" s="74">
        <v>1232.295654296875</v>
      </c>
      <c r="O18" s="74">
        <v>1834.791748046875</v>
      </c>
      <c r="P18" s="75"/>
      <c r="Q18" s="76"/>
      <c r="R18" s="76"/>
      <c r="S18" s="88"/>
      <c r="T18" s="48">
        <v>8</v>
      </c>
      <c r="U18" s="48">
        <v>0</v>
      </c>
      <c r="V18" s="49">
        <v>12.666667</v>
      </c>
      <c r="W18" s="49">
        <v>0.125</v>
      </c>
      <c r="X18" s="49">
        <v>0.16216</v>
      </c>
      <c r="Y18" s="49">
        <v>1.73143</v>
      </c>
      <c r="Z18" s="49">
        <v>0.25</v>
      </c>
      <c r="AA18" s="49">
        <v>0</v>
      </c>
      <c r="AB18" s="71">
        <v>18</v>
      </c>
      <c r="AC18" s="71"/>
      <c r="AD18" s="72"/>
      <c r="AE18" s="78" t="s">
        <v>1057</v>
      </c>
      <c r="AF18" s="78">
        <v>44</v>
      </c>
      <c r="AG18" s="78">
        <v>94</v>
      </c>
      <c r="AH18" s="78">
        <v>112</v>
      </c>
      <c r="AI18" s="78">
        <v>293</v>
      </c>
      <c r="AJ18" s="78"/>
      <c r="AK18" s="78" t="s">
        <v>1189</v>
      </c>
      <c r="AL18" s="78" t="s">
        <v>1310</v>
      </c>
      <c r="AM18" s="78"/>
      <c r="AN18" s="78"/>
      <c r="AO18" s="80">
        <v>42948.716516203705</v>
      </c>
      <c r="AP18" s="83" t="s">
        <v>1475</v>
      </c>
      <c r="AQ18" s="78" t="b">
        <v>0</v>
      </c>
      <c r="AR18" s="78" t="b">
        <v>0</v>
      </c>
      <c r="AS18" s="78" t="b">
        <v>0</v>
      </c>
      <c r="AT18" s="78"/>
      <c r="AU18" s="78">
        <v>4</v>
      </c>
      <c r="AV18" s="83" t="s">
        <v>1573</v>
      </c>
      <c r="AW18" s="78" t="b">
        <v>0</v>
      </c>
      <c r="AX18" s="78" t="s">
        <v>1639</v>
      </c>
      <c r="AY18" s="83" t="s">
        <v>1655</v>
      </c>
      <c r="AZ18" s="78" t="s">
        <v>65</v>
      </c>
      <c r="BA18" s="78" t="str">
        <f>REPLACE(INDEX(GroupVertices[Group],MATCH(Vertices[[#This Row],[Vertex]],GroupVertices[Vertex],0)),1,1,"")</f>
        <v>4</v>
      </c>
      <c r="BB18" s="48"/>
      <c r="BC18" s="48"/>
      <c r="BD18" s="48"/>
      <c r="BE18" s="48"/>
      <c r="BF18" s="48"/>
      <c r="BG18" s="48"/>
      <c r="BH18" s="48"/>
      <c r="BI18" s="48"/>
      <c r="BJ18" s="48"/>
      <c r="BK18" s="48"/>
      <c r="BL18" s="48"/>
      <c r="BM18" s="49"/>
      <c r="BN18" s="48"/>
      <c r="BO18" s="49"/>
      <c r="BP18" s="48"/>
      <c r="BQ18" s="49"/>
      <c r="BR18" s="48"/>
      <c r="BS18" s="49"/>
      <c r="BT18" s="48"/>
      <c r="BU18" s="2"/>
      <c r="BV18" s="3"/>
      <c r="BW18" s="3"/>
      <c r="BX18" s="3"/>
      <c r="BY18" s="3"/>
    </row>
    <row r="19" spans="1:77" ht="41.45" customHeight="1">
      <c r="A19" s="64" t="s">
        <v>246</v>
      </c>
      <c r="C19" s="65"/>
      <c r="D19" s="65" t="s">
        <v>64</v>
      </c>
      <c r="E19" s="66">
        <v>167.08119340826272</v>
      </c>
      <c r="F19" s="68">
        <v>99.99599906062862</v>
      </c>
      <c r="G19" s="102" t="s">
        <v>580</v>
      </c>
      <c r="H19" s="65"/>
      <c r="I19" s="69" t="s">
        <v>246</v>
      </c>
      <c r="J19" s="70"/>
      <c r="K19" s="70"/>
      <c r="L19" s="69" t="s">
        <v>1792</v>
      </c>
      <c r="M19" s="73">
        <v>2.3333797278371082</v>
      </c>
      <c r="N19" s="74">
        <v>1154.9569091796875</v>
      </c>
      <c r="O19" s="74">
        <v>1361.6988525390625</v>
      </c>
      <c r="P19" s="75"/>
      <c r="Q19" s="76"/>
      <c r="R19" s="76"/>
      <c r="S19" s="88"/>
      <c r="T19" s="48">
        <v>7</v>
      </c>
      <c r="U19" s="48">
        <v>3</v>
      </c>
      <c r="V19" s="49">
        <v>12.666667</v>
      </c>
      <c r="W19" s="49">
        <v>0.125</v>
      </c>
      <c r="X19" s="49">
        <v>0.16216</v>
      </c>
      <c r="Y19" s="49">
        <v>1.73143</v>
      </c>
      <c r="Z19" s="49">
        <v>0.21428571428571427</v>
      </c>
      <c r="AA19" s="49">
        <v>0.25</v>
      </c>
      <c r="AB19" s="71">
        <v>19</v>
      </c>
      <c r="AC19" s="71"/>
      <c r="AD19" s="72"/>
      <c r="AE19" s="78" t="s">
        <v>1058</v>
      </c>
      <c r="AF19" s="78">
        <v>784</v>
      </c>
      <c r="AG19" s="78">
        <v>5698</v>
      </c>
      <c r="AH19" s="78">
        <v>4067</v>
      </c>
      <c r="AI19" s="78">
        <v>1776</v>
      </c>
      <c r="AJ19" s="78"/>
      <c r="AK19" s="78" t="s">
        <v>1190</v>
      </c>
      <c r="AL19" s="78" t="s">
        <v>1311</v>
      </c>
      <c r="AM19" s="83" t="s">
        <v>1385</v>
      </c>
      <c r="AN19" s="78"/>
      <c r="AO19" s="80">
        <v>39917.19008101852</v>
      </c>
      <c r="AP19" s="83" t="s">
        <v>1476</v>
      </c>
      <c r="AQ19" s="78" t="b">
        <v>0</v>
      </c>
      <c r="AR19" s="78" t="b">
        <v>0</v>
      </c>
      <c r="AS19" s="78" t="b">
        <v>1</v>
      </c>
      <c r="AT19" s="78"/>
      <c r="AU19" s="78">
        <v>170</v>
      </c>
      <c r="AV19" s="83" t="s">
        <v>1574</v>
      </c>
      <c r="AW19" s="78" t="b">
        <v>0</v>
      </c>
      <c r="AX19" s="78" t="s">
        <v>1639</v>
      </c>
      <c r="AY19" s="83" t="s">
        <v>1656</v>
      </c>
      <c r="AZ19" s="78" t="s">
        <v>66</v>
      </c>
      <c r="BA19" s="78" t="str">
        <f>REPLACE(INDEX(GroupVertices[Group],MATCH(Vertices[[#This Row],[Vertex]],GroupVertices[Vertex],0)),1,1,"")</f>
        <v>4</v>
      </c>
      <c r="BB19" s="48"/>
      <c r="BC19" s="48"/>
      <c r="BD19" s="48"/>
      <c r="BE19" s="48"/>
      <c r="BF19" s="48"/>
      <c r="BG19" s="48"/>
      <c r="BH19" s="119" t="s">
        <v>2393</v>
      </c>
      <c r="BI19" s="119" t="s">
        <v>2439</v>
      </c>
      <c r="BJ19" s="119" t="s">
        <v>2449</v>
      </c>
      <c r="BK19" s="119" t="s">
        <v>2449</v>
      </c>
      <c r="BL19" s="119">
        <v>4</v>
      </c>
      <c r="BM19" s="123">
        <v>7.017543859649122</v>
      </c>
      <c r="BN19" s="119">
        <v>0</v>
      </c>
      <c r="BO19" s="123">
        <v>0</v>
      </c>
      <c r="BP19" s="119">
        <v>0</v>
      </c>
      <c r="BQ19" s="123">
        <v>0</v>
      </c>
      <c r="BR19" s="119">
        <v>53</v>
      </c>
      <c r="BS19" s="123">
        <v>92.98245614035088</v>
      </c>
      <c r="BT19" s="119">
        <v>57</v>
      </c>
      <c r="BU19" s="2"/>
      <c r="BV19" s="3"/>
      <c r="BW19" s="3"/>
      <c r="BX19" s="3"/>
      <c r="BY19" s="3"/>
    </row>
    <row r="20" spans="1:77" ht="41.45" customHeight="1">
      <c r="A20" s="64" t="s">
        <v>225</v>
      </c>
      <c r="C20" s="65"/>
      <c r="D20" s="65" t="s">
        <v>64</v>
      </c>
      <c r="E20" s="66">
        <v>162.3799273748261</v>
      </c>
      <c r="F20" s="68">
        <v>99.99970084461069</v>
      </c>
      <c r="G20" s="102" t="s">
        <v>560</v>
      </c>
      <c r="H20" s="65"/>
      <c r="I20" s="69" t="s">
        <v>225</v>
      </c>
      <c r="J20" s="70"/>
      <c r="K20" s="70"/>
      <c r="L20" s="69" t="s">
        <v>1793</v>
      </c>
      <c r="M20" s="73">
        <v>1.099698519410762</v>
      </c>
      <c r="N20" s="74">
        <v>1160.71728515625</v>
      </c>
      <c r="O20" s="74">
        <v>352.9058837890625</v>
      </c>
      <c r="P20" s="75"/>
      <c r="Q20" s="76"/>
      <c r="R20" s="76"/>
      <c r="S20" s="88"/>
      <c r="T20" s="48">
        <v>0</v>
      </c>
      <c r="U20" s="48">
        <v>3</v>
      </c>
      <c r="V20" s="49">
        <v>0</v>
      </c>
      <c r="W20" s="49">
        <v>0.076923</v>
      </c>
      <c r="X20" s="49">
        <v>0.092186</v>
      </c>
      <c r="Y20" s="49">
        <v>0.701493</v>
      </c>
      <c r="Z20" s="49">
        <v>0.6666666666666666</v>
      </c>
      <c r="AA20" s="49">
        <v>0</v>
      </c>
      <c r="AB20" s="71">
        <v>20</v>
      </c>
      <c r="AC20" s="71"/>
      <c r="AD20" s="72"/>
      <c r="AE20" s="78" t="s">
        <v>1059</v>
      </c>
      <c r="AF20" s="78">
        <v>628</v>
      </c>
      <c r="AG20" s="78">
        <v>439</v>
      </c>
      <c r="AH20" s="78">
        <v>10501</v>
      </c>
      <c r="AI20" s="78">
        <v>2050</v>
      </c>
      <c r="AJ20" s="78"/>
      <c r="AK20" s="78" t="s">
        <v>1191</v>
      </c>
      <c r="AL20" s="78" t="s">
        <v>1311</v>
      </c>
      <c r="AM20" s="78"/>
      <c r="AN20" s="78"/>
      <c r="AO20" s="80">
        <v>40489.66166666667</v>
      </c>
      <c r="AP20" s="83" t="s">
        <v>1477</v>
      </c>
      <c r="AQ20" s="78" t="b">
        <v>1</v>
      </c>
      <c r="AR20" s="78" t="b">
        <v>0</v>
      </c>
      <c r="AS20" s="78" t="b">
        <v>1</v>
      </c>
      <c r="AT20" s="78"/>
      <c r="AU20" s="78">
        <v>32</v>
      </c>
      <c r="AV20" s="83" t="s">
        <v>1573</v>
      </c>
      <c r="AW20" s="78" t="b">
        <v>0</v>
      </c>
      <c r="AX20" s="78" t="s">
        <v>1639</v>
      </c>
      <c r="AY20" s="83" t="s">
        <v>1657</v>
      </c>
      <c r="AZ20" s="78" t="s">
        <v>66</v>
      </c>
      <c r="BA20" s="78" t="str">
        <f>REPLACE(INDEX(GroupVertices[Group],MATCH(Vertices[[#This Row],[Vertex]],GroupVertices[Vertex],0)),1,1,"")</f>
        <v>4</v>
      </c>
      <c r="BB20" s="48"/>
      <c r="BC20" s="48"/>
      <c r="BD20" s="48"/>
      <c r="BE20" s="48"/>
      <c r="BF20" s="48"/>
      <c r="BG20" s="48"/>
      <c r="BH20" s="119" t="s">
        <v>2392</v>
      </c>
      <c r="BI20" s="119" t="s">
        <v>2392</v>
      </c>
      <c r="BJ20" s="119" t="s">
        <v>2276</v>
      </c>
      <c r="BK20" s="119" t="s">
        <v>2276</v>
      </c>
      <c r="BL20" s="119">
        <v>1</v>
      </c>
      <c r="BM20" s="123">
        <v>4.166666666666667</v>
      </c>
      <c r="BN20" s="119">
        <v>0</v>
      </c>
      <c r="BO20" s="123">
        <v>0</v>
      </c>
      <c r="BP20" s="119">
        <v>0</v>
      </c>
      <c r="BQ20" s="123">
        <v>0</v>
      </c>
      <c r="BR20" s="119">
        <v>23</v>
      </c>
      <c r="BS20" s="123">
        <v>95.83333333333333</v>
      </c>
      <c r="BT20" s="119">
        <v>24</v>
      </c>
      <c r="BU20" s="2"/>
      <c r="BV20" s="3"/>
      <c r="BW20" s="3"/>
      <c r="BX20" s="3"/>
      <c r="BY20" s="3"/>
    </row>
    <row r="21" spans="1:77" ht="41.45" customHeight="1">
      <c r="A21" s="64" t="s">
        <v>226</v>
      </c>
      <c r="C21" s="65"/>
      <c r="D21" s="65" t="s">
        <v>64</v>
      </c>
      <c r="E21" s="66">
        <v>162.12783438729443</v>
      </c>
      <c r="F21" s="68">
        <v>99.99989934301018</v>
      </c>
      <c r="G21" s="102" t="s">
        <v>561</v>
      </c>
      <c r="H21" s="65"/>
      <c r="I21" s="69" t="s">
        <v>226</v>
      </c>
      <c r="J21" s="70"/>
      <c r="K21" s="70"/>
      <c r="L21" s="69" t="s">
        <v>1794</v>
      </c>
      <c r="M21" s="73">
        <v>1.033545619472327</v>
      </c>
      <c r="N21" s="74">
        <v>8702.8330078125</v>
      </c>
      <c r="O21" s="74">
        <v>4755.40673828125</v>
      </c>
      <c r="P21" s="75"/>
      <c r="Q21" s="76"/>
      <c r="R21" s="76"/>
      <c r="S21" s="88"/>
      <c r="T21" s="48">
        <v>2</v>
      </c>
      <c r="U21" s="48">
        <v>1</v>
      </c>
      <c r="V21" s="49">
        <v>0</v>
      </c>
      <c r="W21" s="49">
        <v>1</v>
      </c>
      <c r="X21" s="49">
        <v>0</v>
      </c>
      <c r="Y21" s="49">
        <v>1.298241</v>
      </c>
      <c r="Z21" s="49">
        <v>0</v>
      </c>
      <c r="AA21" s="49">
        <v>0</v>
      </c>
      <c r="AB21" s="71">
        <v>21</v>
      </c>
      <c r="AC21" s="71"/>
      <c r="AD21" s="72"/>
      <c r="AE21" s="78" t="s">
        <v>1060</v>
      </c>
      <c r="AF21" s="78">
        <v>316</v>
      </c>
      <c r="AG21" s="78">
        <v>157</v>
      </c>
      <c r="AH21" s="78">
        <v>450</v>
      </c>
      <c r="AI21" s="78">
        <v>2076</v>
      </c>
      <c r="AJ21" s="78"/>
      <c r="AK21" s="78" t="s">
        <v>1192</v>
      </c>
      <c r="AL21" s="78" t="s">
        <v>1312</v>
      </c>
      <c r="AM21" s="78"/>
      <c r="AN21" s="78"/>
      <c r="AO21" s="80">
        <v>43083.65954861111</v>
      </c>
      <c r="AP21" s="83" t="s">
        <v>1478</v>
      </c>
      <c r="AQ21" s="78" t="b">
        <v>1</v>
      </c>
      <c r="AR21" s="78" t="b">
        <v>0</v>
      </c>
      <c r="AS21" s="78" t="b">
        <v>0</v>
      </c>
      <c r="AT21" s="78"/>
      <c r="AU21" s="78">
        <v>2</v>
      </c>
      <c r="AV21" s="78"/>
      <c r="AW21" s="78" t="b">
        <v>0</v>
      </c>
      <c r="AX21" s="78" t="s">
        <v>1639</v>
      </c>
      <c r="AY21" s="83" t="s">
        <v>1658</v>
      </c>
      <c r="AZ21" s="78" t="s">
        <v>66</v>
      </c>
      <c r="BA21" s="78" t="str">
        <f>REPLACE(INDEX(GroupVertices[Group],MATCH(Vertices[[#This Row],[Vertex]],GroupVertices[Vertex],0)),1,1,"")</f>
        <v>29</v>
      </c>
      <c r="BB21" s="48" t="s">
        <v>416</v>
      </c>
      <c r="BC21" s="48" t="s">
        <v>416</v>
      </c>
      <c r="BD21" s="48" t="s">
        <v>455</v>
      </c>
      <c r="BE21" s="48" t="s">
        <v>455</v>
      </c>
      <c r="BF21" s="48" t="s">
        <v>490</v>
      </c>
      <c r="BG21" s="48" t="s">
        <v>490</v>
      </c>
      <c r="BH21" s="119" t="s">
        <v>2184</v>
      </c>
      <c r="BI21" s="119" t="s">
        <v>2184</v>
      </c>
      <c r="BJ21" s="119" t="s">
        <v>2295</v>
      </c>
      <c r="BK21" s="119" t="s">
        <v>2295</v>
      </c>
      <c r="BL21" s="119">
        <v>2</v>
      </c>
      <c r="BM21" s="123">
        <v>6.25</v>
      </c>
      <c r="BN21" s="119">
        <v>0</v>
      </c>
      <c r="BO21" s="123">
        <v>0</v>
      </c>
      <c r="BP21" s="119">
        <v>0</v>
      </c>
      <c r="BQ21" s="123">
        <v>0</v>
      </c>
      <c r="BR21" s="119">
        <v>30</v>
      </c>
      <c r="BS21" s="123">
        <v>93.75</v>
      </c>
      <c r="BT21" s="119">
        <v>32</v>
      </c>
      <c r="BU21" s="2"/>
      <c r="BV21" s="3"/>
      <c r="BW21" s="3"/>
      <c r="BX21" s="3"/>
      <c r="BY21" s="3"/>
    </row>
    <row r="22" spans="1:77" ht="41.45" customHeight="1">
      <c r="A22" s="64" t="s">
        <v>227</v>
      </c>
      <c r="C22" s="65"/>
      <c r="D22" s="65" t="s">
        <v>64</v>
      </c>
      <c r="E22" s="66">
        <v>162.0026818402929</v>
      </c>
      <c r="F22" s="68">
        <v>99.9999978883149</v>
      </c>
      <c r="G22" s="102" t="s">
        <v>562</v>
      </c>
      <c r="H22" s="65"/>
      <c r="I22" s="69" t="s">
        <v>227</v>
      </c>
      <c r="J22" s="70"/>
      <c r="K22" s="70"/>
      <c r="L22" s="69" t="s">
        <v>1795</v>
      </c>
      <c r="M22" s="73">
        <v>1.0007037542546642</v>
      </c>
      <c r="N22" s="74">
        <v>8702.8330078125</v>
      </c>
      <c r="O22" s="74">
        <v>5443.57275390625</v>
      </c>
      <c r="P22" s="75"/>
      <c r="Q22" s="76"/>
      <c r="R22" s="76"/>
      <c r="S22" s="88"/>
      <c r="T22" s="48">
        <v>0</v>
      </c>
      <c r="U22" s="48">
        <v>1</v>
      </c>
      <c r="V22" s="49">
        <v>0</v>
      </c>
      <c r="W22" s="49">
        <v>1</v>
      </c>
      <c r="X22" s="49">
        <v>0</v>
      </c>
      <c r="Y22" s="49">
        <v>0.701752</v>
      </c>
      <c r="Z22" s="49">
        <v>0</v>
      </c>
      <c r="AA22" s="49">
        <v>0</v>
      </c>
      <c r="AB22" s="71">
        <v>22</v>
      </c>
      <c r="AC22" s="71"/>
      <c r="AD22" s="72"/>
      <c r="AE22" s="78" t="s">
        <v>1061</v>
      </c>
      <c r="AF22" s="78">
        <v>202</v>
      </c>
      <c r="AG22" s="78">
        <v>17</v>
      </c>
      <c r="AH22" s="78">
        <v>67</v>
      </c>
      <c r="AI22" s="78">
        <v>93</v>
      </c>
      <c r="AJ22" s="78"/>
      <c r="AK22" s="78" t="s">
        <v>1193</v>
      </c>
      <c r="AL22" s="78"/>
      <c r="AM22" s="78"/>
      <c r="AN22" s="78"/>
      <c r="AO22" s="80">
        <v>40743.175833333335</v>
      </c>
      <c r="AP22" s="83" t="s">
        <v>1479</v>
      </c>
      <c r="AQ22" s="78" t="b">
        <v>0</v>
      </c>
      <c r="AR22" s="78" t="b">
        <v>0</v>
      </c>
      <c r="AS22" s="78" t="b">
        <v>0</v>
      </c>
      <c r="AT22" s="78"/>
      <c r="AU22" s="78">
        <v>0</v>
      </c>
      <c r="AV22" s="83" t="s">
        <v>1575</v>
      </c>
      <c r="AW22" s="78" t="b">
        <v>0</v>
      </c>
      <c r="AX22" s="78" t="s">
        <v>1639</v>
      </c>
      <c r="AY22" s="83" t="s">
        <v>1659</v>
      </c>
      <c r="AZ22" s="78" t="s">
        <v>66</v>
      </c>
      <c r="BA22" s="78" t="str">
        <f>REPLACE(INDEX(GroupVertices[Group],MATCH(Vertices[[#This Row],[Vertex]],GroupVertices[Vertex],0)),1,1,"")</f>
        <v>29</v>
      </c>
      <c r="BB22" s="48"/>
      <c r="BC22" s="48"/>
      <c r="BD22" s="48"/>
      <c r="BE22" s="48"/>
      <c r="BF22" s="48"/>
      <c r="BG22" s="48"/>
      <c r="BH22" s="119" t="s">
        <v>2184</v>
      </c>
      <c r="BI22" s="119" t="s">
        <v>2184</v>
      </c>
      <c r="BJ22" s="119" t="s">
        <v>2295</v>
      </c>
      <c r="BK22" s="119" t="s">
        <v>2295</v>
      </c>
      <c r="BL22" s="119">
        <v>2</v>
      </c>
      <c r="BM22" s="123">
        <v>6.25</v>
      </c>
      <c r="BN22" s="119">
        <v>0</v>
      </c>
      <c r="BO22" s="123">
        <v>0</v>
      </c>
      <c r="BP22" s="119">
        <v>0</v>
      </c>
      <c r="BQ22" s="123">
        <v>0</v>
      </c>
      <c r="BR22" s="119">
        <v>30</v>
      </c>
      <c r="BS22" s="123">
        <v>93.75</v>
      </c>
      <c r="BT22" s="119">
        <v>32</v>
      </c>
      <c r="BU22" s="2"/>
      <c r="BV22" s="3"/>
      <c r="BW22" s="3"/>
      <c r="BX22" s="3"/>
      <c r="BY22" s="3"/>
    </row>
    <row r="23" spans="1:77" ht="41.45" customHeight="1">
      <c r="A23" s="64" t="s">
        <v>228</v>
      </c>
      <c r="C23" s="65"/>
      <c r="D23" s="65" t="s">
        <v>64</v>
      </c>
      <c r="E23" s="66">
        <v>162</v>
      </c>
      <c r="F23" s="68">
        <v>100</v>
      </c>
      <c r="G23" s="102" t="s">
        <v>563</v>
      </c>
      <c r="H23" s="65"/>
      <c r="I23" s="69" t="s">
        <v>228</v>
      </c>
      <c r="J23" s="70"/>
      <c r="K23" s="70"/>
      <c r="L23" s="69" t="s">
        <v>1796</v>
      </c>
      <c r="M23" s="73">
        <v>1</v>
      </c>
      <c r="N23" s="74">
        <v>7023.33935546875</v>
      </c>
      <c r="O23" s="74">
        <v>1173.412109375</v>
      </c>
      <c r="P23" s="75"/>
      <c r="Q23" s="76"/>
      <c r="R23" s="76"/>
      <c r="S23" s="88"/>
      <c r="T23" s="48">
        <v>0</v>
      </c>
      <c r="U23" s="48">
        <v>1</v>
      </c>
      <c r="V23" s="49">
        <v>0</v>
      </c>
      <c r="W23" s="49">
        <v>1</v>
      </c>
      <c r="X23" s="49">
        <v>0</v>
      </c>
      <c r="Y23" s="49">
        <v>0.999996</v>
      </c>
      <c r="Z23" s="49">
        <v>0</v>
      </c>
      <c r="AA23" s="49">
        <v>0</v>
      </c>
      <c r="AB23" s="71">
        <v>23</v>
      </c>
      <c r="AC23" s="71"/>
      <c r="AD23" s="72"/>
      <c r="AE23" s="78" t="s">
        <v>1062</v>
      </c>
      <c r="AF23" s="78">
        <v>1098</v>
      </c>
      <c r="AG23" s="78">
        <v>14</v>
      </c>
      <c r="AH23" s="78">
        <v>705</v>
      </c>
      <c r="AI23" s="78">
        <v>4021</v>
      </c>
      <c r="AJ23" s="78"/>
      <c r="AK23" s="78" t="s">
        <v>1194</v>
      </c>
      <c r="AL23" s="78" t="s">
        <v>1313</v>
      </c>
      <c r="AM23" s="78"/>
      <c r="AN23" s="78"/>
      <c r="AO23" s="80">
        <v>41832.98599537037</v>
      </c>
      <c r="AP23" s="83" t="s">
        <v>1480</v>
      </c>
      <c r="AQ23" s="78" t="b">
        <v>0</v>
      </c>
      <c r="AR23" s="78" t="b">
        <v>0</v>
      </c>
      <c r="AS23" s="78" t="b">
        <v>0</v>
      </c>
      <c r="AT23" s="78"/>
      <c r="AU23" s="78">
        <v>0</v>
      </c>
      <c r="AV23" s="83" t="s">
        <v>1573</v>
      </c>
      <c r="AW23" s="78" t="b">
        <v>0</v>
      </c>
      <c r="AX23" s="78" t="s">
        <v>1639</v>
      </c>
      <c r="AY23" s="83" t="s">
        <v>1660</v>
      </c>
      <c r="AZ23" s="78" t="s">
        <v>66</v>
      </c>
      <c r="BA23" s="78" t="str">
        <f>REPLACE(INDEX(GroupVertices[Group],MATCH(Vertices[[#This Row],[Vertex]],GroupVertices[Vertex],0)),1,1,"")</f>
        <v>28</v>
      </c>
      <c r="BB23" s="48"/>
      <c r="BC23" s="48"/>
      <c r="BD23" s="48"/>
      <c r="BE23" s="48"/>
      <c r="BF23" s="48"/>
      <c r="BG23" s="48"/>
      <c r="BH23" s="119" t="s">
        <v>2394</v>
      </c>
      <c r="BI23" s="119" t="s">
        <v>2394</v>
      </c>
      <c r="BJ23" s="119" t="s">
        <v>2450</v>
      </c>
      <c r="BK23" s="119" t="s">
        <v>2450</v>
      </c>
      <c r="BL23" s="119">
        <v>1</v>
      </c>
      <c r="BM23" s="123">
        <v>2.1739130434782608</v>
      </c>
      <c r="BN23" s="119">
        <v>1</v>
      </c>
      <c r="BO23" s="123">
        <v>2.1739130434782608</v>
      </c>
      <c r="BP23" s="119">
        <v>0</v>
      </c>
      <c r="BQ23" s="123">
        <v>0</v>
      </c>
      <c r="BR23" s="119">
        <v>44</v>
      </c>
      <c r="BS23" s="123">
        <v>95.65217391304348</v>
      </c>
      <c r="BT23" s="119">
        <v>46</v>
      </c>
      <c r="BU23" s="2"/>
      <c r="BV23" s="3"/>
      <c r="BW23" s="3"/>
      <c r="BX23" s="3"/>
      <c r="BY23" s="3"/>
    </row>
    <row r="24" spans="1:77" ht="41.45" customHeight="1">
      <c r="A24" s="64" t="s">
        <v>324</v>
      </c>
      <c r="C24" s="65"/>
      <c r="D24" s="65" t="s">
        <v>64</v>
      </c>
      <c r="E24" s="66">
        <v>166.77546361487322</v>
      </c>
      <c r="F24" s="68">
        <v>99.99623979273014</v>
      </c>
      <c r="G24" s="102" t="s">
        <v>1589</v>
      </c>
      <c r="H24" s="65"/>
      <c r="I24" s="69" t="s">
        <v>324</v>
      </c>
      <c r="J24" s="70"/>
      <c r="K24" s="70"/>
      <c r="L24" s="69" t="s">
        <v>1797</v>
      </c>
      <c r="M24" s="73">
        <v>2.253151742805389</v>
      </c>
      <c r="N24" s="74">
        <v>7023.33935546875</v>
      </c>
      <c r="O24" s="74">
        <v>626.407958984375</v>
      </c>
      <c r="P24" s="75"/>
      <c r="Q24" s="76"/>
      <c r="R24" s="76"/>
      <c r="S24" s="88"/>
      <c r="T24" s="48">
        <v>1</v>
      </c>
      <c r="U24" s="48">
        <v>0</v>
      </c>
      <c r="V24" s="49">
        <v>0</v>
      </c>
      <c r="W24" s="49">
        <v>1</v>
      </c>
      <c r="X24" s="49">
        <v>0</v>
      </c>
      <c r="Y24" s="49">
        <v>0.999996</v>
      </c>
      <c r="Z24" s="49">
        <v>0</v>
      </c>
      <c r="AA24" s="49">
        <v>0</v>
      </c>
      <c r="AB24" s="71">
        <v>24</v>
      </c>
      <c r="AC24" s="71"/>
      <c r="AD24" s="72"/>
      <c r="AE24" s="78" t="s">
        <v>1063</v>
      </c>
      <c r="AF24" s="78">
        <v>1123</v>
      </c>
      <c r="AG24" s="78">
        <v>5356</v>
      </c>
      <c r="AH24" s="78">
        <v>11853</v>
      </c>
      <c r="AI24" s="78">
        <v>28191</v>
      </c>
      <c r="AJ24" s="78"/>
      <c r="AK24" s="78" t="s">
        <v>1195</v>
      </c>
      <c r="AL24" s="78" t="s">
        <v>1304</v>
      </c>
      <c r="AM24" s="78"/>
      <c r="AN24" s="78"/>
      <c r="AO24" s="80">
        <v>41715.03616898148</v>
      </c>
      <c r="AP24" s="83" t="s">
        <v>1481</v>
      </c>
      <c r="AQ24" s="78" t="b">
        <v>0</v>
      </c>
      <c r="AR24" s="78" t="b">
        <v>0</v>
      </c>
      <c r="AS24" s="78" t="b">
        <v>0</v>
      </c>
      <c r="AT24" s="78"/>
      <c r="AU24" s="78">
        <v>112</v>
      </c>
      <c r="AV24" s="83" t="s">
        <v>1573</v>
      </c>
      <c r="AW24" s="78" t="b">
        <v>1</v>
      </c>
      <c r="AX24" s="78" t="s">
        <v>1639</v>
      </c>
      <c r="AY24" s="83" t="s">
        <v>1661</v>
      </c>
      <c r="AZ24" s="78" t="s">
        <v>65</v>
      </c>
      <c r="BA24" s="78" t="str">
        <f>REPLACE(INDEX(GroupVertices[Group],MATCH(Vertices[[#This Row],[Vertex]],GroupVertices[Vertex],0)),1,1,"")</f>
        <v>28</v>
      </c>
      <c r="BB24" s="48"/>
      <c r="BC24" s="48"/>
      <c r="BD24" s="48"/>
      <c r="BE24" s="48"/>
      <c r="BF24" s="48"/>
      <c r="BG24" s="48"/>
      <c r="BH24" s="48"/>
      <c r="BI24" s="48"/>
      <c r="BJ24" s="48"/>
      <c r="BK24" s="48"/>
      <c r="BL24" s="48"/>
      <c r="BM24" s="49"/>
      <c r="BN24" s="48"/>
      <c r="BO24" s="49"/>
      <c r="BP24" s="48"/>
      <c r="BQ24" s="49"/>
      <c r="BR24" s="48"/>
      <c r="BS24" s="49"/>
      <c r="BT24" s="48"/>
      <c r="BU24" s="2"/>
      <c r="BV24" s="3"/>
      <c r="BW24" s="3"/>
      <c r="BX24" s="3"/>
      <c r="BY24" s="3"/>
    </row>
    <row r="25" spans="1:77" ht="41.45" customHeight="1">
      <c r="A25" s="64" t="s">
        <v>229</v>
      </c>
      <c r="C25" s="65"/>
      <c r="D25" s="65" t="s">
        <v>64</v>
      </c>
      <c r="E25" s="66">
        <v>162.12515254700153</v>
      </c>
      <c r="F25" s="68">
        <v>99.99990145469529</v>
      </c>
      <c r="G25" s="102" t="s">
        <v>564</v>
      </c>
      <c r="H25" s="65"/>
      <c r="I25" s="69" t="s">
        <v>229</v>
      </c>
      <c r="J25" s="70"/>
      <c r="K25" s="70"/>
      <c r="L25" s="69" t="s">
        <v>1798</v>
      </c>
      <c r="M25" s="73">
        <v>1.0328418652176627</v>
      </c>
      <c r="N25" s="74">
        <v>991.3381958007812</v>
      </c>
      <c r="O25" s="74">
        <v>2987.9365234375</v>
      </c>
      <c r="P25" s="75"/>
      <c r="Q25" s="76"/>
      <c r="R25" s="76"/>
      <c r="S25" s="88"/>
      <c r="T25" s="48">
        <v>0</v>
      </c>
      <c r="U25" s="48">
        <v>3</v>
      </c>
      <c r="V25" s="49">
        <v>0</v>
      </c>
      <c r="W25" s="49">
        <v>0.076923</v>
      </c>
      <c r="X25" s="49">
        <v>0.092186</v>
      </c>
      <c r="Y25" s="49">
        <v>0.701493</v>
      </c>
      <c r="Z25" s="49">
        <v>0.6666666666666666</v>
      </c>
      <c r="AA25" s="49">
        <v>0</v>
      </c>
      <c r="AB25" s="71">
        <v>25</v>
      </c>
      <c r="AC25" s="71"/>
      <c r="AD25" s="72"/>
      <c r="AE25" s="78" t="s">
        <v>1064</v>
      </c>
      <c r="AF25" s="78">
        <v>753</v>
      </c>
      <c r="AG25" s="78">
        <v>154</v>
      </c>
      <c r="AH25" s="78">
        <v>277</v>
      </c>
      <c r="AI25" s="78">
        <v>130</v>
      </c>
      <c r="AJ25" s="78"/>
      <c r="AK25" s="78"/>
      <c r="AL25" s="78" t="s">
        <v>1311</v>
      </c>
      <c r="AM25" s="78"/>
      <c r="AN25" s="78"/>
      <c r="AO25" s="80">
        <v>41356.70043981481</v>
      </c>
      <c r="AP25" s="78"/>
      <c r="AQ25" s="78" t="b">
        <v>0</v>
      </c>
      <c r="AR25" s="78" t="b">
        <v>0</v>
      </c>
      <c r="AS25" s="78" t="b">
        <v>0</v>
      </c>
      <c r="AT25" s="78"/>
      <c r="AU25" s="78">
        <v>0</v>
      </c>
      <c r="AV25" s="83" t="s">
        <v>1573</v>
      </c>
      <c r="AW25" s="78" t="b">
        <v>0</v>
      </c>
      <c r="AX25" s="78" t="s">
        <v>1639</v>
      </c>
      <c r="AY25" s="83" t="s">
        <v>1662</v>
      </c>
      <c r="AZ25" s="78" t="s">
        <v>66</v>
      </c>
      <c r="BA25" s="78" t="str">
        <f>REPLACE(INDEX(GroupVertices[Group],MATCH(Vertices[[#This Row],[Vertex]],GroupVertices[Vertex],0)),1,1,"")</f>
        <v>4</v>
      </c>
      <c r="BB25" s="48"/>
      <c r="BC25" s="48"/>
      <c r="BD25" s="48"/>
      <c r="BE25" s="48"/>
      <c r="BF25" s="48"/>
      <c r="BG25" s="48"/>
      <c r="BH25" s="119" t="s">
        <v>2392</v>
      </c>
      <c r="BI25" s="119" t="s">
        <v>2392</v>
      </c>
      <c r="BJ25" s="119" t="s">
        <v>2276</v>
      </c>
      <c r="BK25" s="119" t="s">
        <v>2276</v>
      </c>
      <c r="BL25" s="119">
        <v>1</v>
      </c>
      <c r="BM25" s="123">
        <v>4.166666666666667</v>
      </c>
      <c r="BN25" s="119">
        <v>0</v>
      </c>
      <c r="BO25" s="123">
        <v>0</v>
      </c>
      <c r="BP25" s="119">
        <v>0</v>
      </c>
      <c r="BQ25" s="123">
        <v>0</v>
      </c>
      <c r="BR25" s="119">
        <v>23</v>
      </c>
      <c r="BS25" s="123">
        <v>95.83333333333333</v>
      </c>
      <c r="BT25" s="119">
        <v>24</v>
      </c>
      <c r="BU25" s="2"/>
      <c r="BV25" s="3"/>
      <c r="BW25" s="3"/>
      <c r="BX25" s="3"/>
      <c r="BY25" s="3"/>
    </row>
    <row r="26" spans="1:77" ht="41.45" customHeight="1">
      <c r="A26" s="64" t="s">
        <v>230</v>
      </c>
      <c r="C26" s="65"/>
      <c r="D26" s="65" t="s">
        <v>64</v>
      </c>
      <c r="E26" s="66">
        <v>162.03486392380756</v>
      </c>
      <c r="F26" s="68">
        <v>99.99997254809368</v>
      </c>
      <c r="G26" s="102" t="s">
        <v>565</v>
      </c>
      <c r="H26" s="65"/>
      <c r="I26" s="69" t="s">
        <v>230</v>
      </c>
      <c r="J26" s="70"/>
      <c r="K26" s="70"/>
      <c r="L26" s="69" t="s">
        <v>1799</v>
      </c>
      <c r="M26" s="73">
        <v>1.0091488053106346</v>
      </c>
      <c r="N26" s="74">
        <v>7903.693359375</v>
      </c>
      <c r="O26" s="74">
        <v>5443.57275390625</v>
      </c>
      <c r="P26" s="75"/>
      <c r="Q26" s="76"/>
      <c r="R26" s="76"/>
      <c r="S26" s="88"/>
      <c r="T26" s="48">
        <v>0</v>
      </c>
      <c r="U26" s="48">
        <v>1</v>
      </c>
      <c r="V26" s="49">
        <v>0</v>
      </c>
      <c r="W26" s="49">
        <v>1</v>
      </c>
      <c r="X26" s="49">
        <v>0</v>
      </c>
      <c r="Y26" s="49">
        <v>0.999996</v>
      </c>
      <c r="Z26" s="49">
        <v>0</v>
      </c>
      <c r="AA26" s="49">
        <v>0</v>
      </c>
      <c r="AB26" s="71">
        <v>26</v>
      </c>
      <c r="AC26" s="71"/>
      <c r="AD26" s="72"/>
      <c r="AE26" s="78" t="s">
        <v>230</v>
      </c>
      <c r="AF26" s="78">
        <v>172</v>
      </c>
      <c r="AG26" s="78">
        <v>53</v>
      </c>
      <c r="AH26" s="78">
        <v>1298</v>
      </c>
      <c r="AI26" s="78">
        <v>2143</v>
      </c>
      <c r="AJ26" s="78"/>
      <c r="AK26" s="78" t="s">
        <v>1196</v>
      </c>
      <c r="AL26" s="78"/>
      <c r="AM26" s="83" t="s">
        <v>1386</v>
      </c>
      <c r="AN26" s="78"/>
      <c r="AO26" s="80">
        <v>41295.49748842593</v>
      </c>
      <c r="AP26" s="83" t="s">
        <v>1482</v>
      </c>
      <c r="AQ26" s="78" t="b">
        <v>0</v>
      </c>
      <c r="AR26" s="78" t="b">
        <v>0</v>
      </c>
      <c r="AS26" s="78" t="b">
        <v>0</v>
      </c>
      <c r="AT26" s="78"/>
      <c r="AU26" s="78">
        <v>3</v>
      </c>
      <c r="AV26" s="83" t="s">
        <v>1576</v>
      </c>
      <c r="AW26" s="78" t="b">
        <v>0</v>
      </c>
      <c r="AX26" s="78" t="s">
        <v>1639</v>
      </c>
      <c r="AY26" s="83" t="s">
        <v>1663</v>
      </c>
      <c r="AZ26" s="78" t="s">
        <v>66</v>
      </c>
      <c r="BA26" s="78" t="str">
        <f>REPLACE(INDEX(GroupVertices[Group],MATCH(Vertices[[#This Row],[Vertex]],GroupVertices[Vertex],0)),1,1,"")</f>
        <v>27</v>
      </c>
      <c r="BB26" s="48"/>
      <c r="BC26" s="48"/>
      <c r="BD26" s="48"/>
      <c r="BE26" s="48"/>
      <c r="BF26" s="48"/>
      <c r="BG26" s="48"/>
      <c r="BH26" s="119" t="s">
        <v>2395</v>
      </c>
      <c r="BI26" s="119" t="s">
        <v>2395</v>
      </c>
      <c r="BJ26" s="119" t="s">
        <v>2451</v>
      </c>
      <c r="BK26" s="119" t="s">
        <v>2451</v>
      </c>
      <c r="BL26" s="119">
        <v>3</v>
      </c>
      <c r="BM26" s="123">
        <v>6</v>
      </c>
      <c r="BN26" s="119">
        <v>1</v>
      </c>
      <c r="BO26" s="123">
        <v>2</v>
      </c>
      <c r="BP26" s="119">
        <v>0</v>
      </c>
      <c r="BQ26" s="123">
        <v>0</v>
      </c>
      <c r="BR26" s="119">
        <v>46</v>
      </c>
      <c r="BS26" s="123">
        <v>92</v>
      </c>
      <c r="BT26" s="119">
        <v>50</v>
      </c>
      <c r="BU26" s="2"/>
      <c r="BV26" s="3"/>
      <c r="BW26" s="3"/>
      <c r="BX26" s="3"/>
      <c r="BY26" s="3"/>
    </row>
    <row r="27" spans="1:77" ht="41.45" customHeight="1">
      <c r="A27" s="64" t="s">
        <v>325</v>
      </c>
      <c r="C27" s="65"/>
      <c r="D27" s="65" t="s">
        <v>64</v>
      </c>
      <c r="E27" s="66">
        <v>162.67761164733693</v>
      </c>
      <c r="F27" s="68">
        <v>99.99946644756447</v>
      </c>
      <c r="G27" s="102" t="s">
        <v>1590</v>
      </c>
      <c r="H27" s="65"/>
      <c r="I27" s="69" t="s">
        <v>325</v>
      </c>
      <c r="J27" s="70"/>
      <c r="K27" s="70"/>
      <c r="L27" s="69" t="s">
        <v>1800</v>
      </c>
      <c r="M27" s="73">
        <v>1.1778152416784884</v>
      </c>
      <c r="N27" s="74">
        <v>7903.693359375</v>
      </c>
      <c r="O27" s="74">
        <v>4755.40673828125</v>
      </c>
      <c r="P27" s="75"/>
      <c r="Q27" s="76"/>
      <c r="R27" s="76"/>
      <c r="S27" s="88"/>
      <c r="T27" s="48">
        <v>1</v>
      </c>
      <c r="U27" s="48">
        <v>0</v>
      </c>
      <c r="V27" s="49">
        <v>0</v>
      </c>
      <c r="W27" s="49">
        <v>1</v>
      </c>
      <c r="X27" s="49">
        <v>0</v>
      </c>
      <c r="Y27" s="49">
        <v>0.999996</v>
      </c>
      <c r="Z27" s="49">
        <v>0</v>
      </c>
      <c r="AA27" s="49">
        <v>0</v>
      </c>
      <c r="AB27" s="71">
        <v>27</v>
      </c>
      <c r="AC27" s="71"/>
      <c r="AD27" s="72"/>
      <c r="AE27" s="78" t="s">
        <v>1065</v>
      </c>
      <c r="AF27" s="78">
        <v>637</v>
      </c>
      <c r="AG27" s="78">
        <v>772</v>
      </c>
      <c r="AH27" s="78">
        <v>8597</v>
      </c>
      <c r="AI27" s="78">
        <v>12596</v>
      </c>
      <c r="AJ27" s="78"/>
      <c r="AK27" s="78" t="s">
        <v>1197</v>
      </c>
      <c r="AL27" s="78" t="s">
        <v>1314</v>
      </c>
      <c r="AM27" s="83" t="s">
        <v>1387</v>
      </c>
      <c r="AN27" s="78"/>
      <c r="AO27" s="80">
        <v>41575.028495370374</v>
      </c>
      <c r="AP27" s="83" t="s">
        <v>1483</v>
      </c>
      <c r="AQ27" s="78" t="b">
        <v>0</v>
      </c>
      <c r="AR27" s="78" t="b">
        <v>0</v>
      </c>
      <c r="AS27" s="78" t="b">
        <v>1</v>
      </c>
      <c r="AT27" s="78"/>
      <c r="AU27" s="78">
        <v>40</v>
      </c>
      <c r="AV27" s="83" t="s">
        <v>1573</v>
      </c>
      <c r="AW27" s="78" t="b">
        <v>0</v>
      </c>
      <c r="AX27" s="78" t="s">
        <v>1639</v>
      </c>
      <c r="AY27" s="83" t="s">
        <v>1664</v>
      </c>
      <c r="AZ27" s="78" t="s">
        <v>65</v>
      </c>
      <c r="BA27" s="78" t="str">
        <f>REPLACE(INDEX(GroupVertices[Group],MATCH(Vertices[[#This Row],[Vertex]],GroupVertices[Vertex],0)),1,1,"")</f>
        <v>27</v>
      </c>
      <c r="BB27" s="48"/>
      <c r="BC27" s="48"/>
      <c r="BD27" s="48"/>
      <c r="BE27" s="48"/>
      <c r="BF27" s="48"/>
      <c r="BG27" s="48"/>
      <c r="BH27" s="48"/>
      <c r="BI27" s="48"/>
      <c r="BJ27" s="48"/>
      <c r="BK27" s="48"/>
      <c r="BL27" s="48"/>
      <c r="BM27" s="49"/>
      <c r="BN27" s="48"/>
      <c r="BO27" s="49"/>
      <c r="BP27" s="48"/>
      <c r="BQ27" s="49"/>
      <c r="BR27" s="48"/>
      <c r="BS27" s="49"/>
      <c r="BT27" s="48"/>
      <c r="BU27" s="2"/>
      <c r="BV27" s="3"/>
      <c r="BW27" s="3"/>
      <c r="BX27" s="3"/>
      <c r="BY27" s="3"/>
    </row>
    <row r="28" spans="1:77" ht="41.45" customHeight="1">
      <c r="A28" s="64" t="s">
        <v>231</v>
      </c>
      <c r="C28" s="65"/>
      <c r="D28" s="65" t="s">
        <v>64</v>
      </c>
      <c r="E28" s="66">
        <v>162.65079324440802</v>
      </c>
      <c r="F28" s="68">
        <v>99.99948756441549</v>
      </c>
      <c r="G28" s="102" t="s">
        <v>566</v>
      </c>
      <c r="H28" s="65"/>
      <c r="I28" s="69" t="s">
        <v>231</v>
      </c>
      <c r="J28" s="70"/>
      <c r="K28" s="70"/>
      <c r="L28" s="69" t="s">
        <v>1801</v>
      </c>
      <c r="M28" s="73">
        <v>1.1707776991318464</v>
      </c>
      <c r="N28" s="74">
        <v>5262.63134765625</v>
      </c>
      <c r="O28" s="74">
        <v>7865.244140625</v>
      </c>
      <c r="P28" s="75"/>
      <c r="Q28" s="76"/>
      <c r="R28" s="76"/>
      <c r="S28" s="88"/>
      <c r="T28" s="48">
        <v>0</v>
      </c>
      <c r="U28" s="48">
        <v>2</v>
      </c>
      <c r="V28" s="49">
        <v>0</v>
      </c>
      <c r="W28" s="49">
        <v>0.125</v>
      </c>
      <c r="X28" s="49">
        <v>0</v>
      </c>
      <c r="Y28" s="49">
        <v>0.849206</v>
      </c>
      <c r="Z28" s="49">
        <v>0.5</v>
      </c>
      <c r="AA28" s="49">
        <v>0</v>
      </c>
      <c r="AB28" s="71">
        <v>28</v>
      </c>
      <c r="AC28" s="71"/>
      <c r="AD28" s="72"/>
      <c r="AE28" s="78" t="s">
        <v>231</v>
      </c>
      <c r="AF28" s="78">
        <v>309</v>
      </c>
      <c r="AG28" s="78">
        <v>742</v>
      </c>
      <c r="AH28" s="78">
        <v>301473</v>
      </c>
      <c r="AI28" s="78">
        <v>346755</v>
      </c>
      <c r="AJ28" s="78"/>
      <c r="AK28" s="78"/>
      <c r="AL28" s="78"/>
      <c r="AM28" s="78"/>
      <c r="AN28" s="78"/>
      <c r="AO28" s="80">
        <v>42131.035162037035</v>
      </c>
      <c r="AP28" s="83" t="s">
        <v>1484</v>
      </c>
      <c r="AQ28" s="78" t="b">
        <v>1</v>
      </c>
      <c r="AR28" s="78" t="b">
        <v>0</v>
      </c>
      <c r="AS28" s="78" t="b">
        <v>0</v>
      </c>
      <c r="AT28" s="78"/>
      <c r="AU28" s="78">
        <v>2066</v>
      </c>
      <c r="AV28" s="83" t="s">
        <v>1573</v>
      </c>
      <c r="AW28" s="78" t="b">
        <v>0</v>
      </c>
      <c r="AX28" s="78" t="s">
        <v>1639</v>
      </c>
      <c r="AY28" s="83" t="s">
        <v>1665</v>
      </c>
      <c r="AZ28" s="78" t="s">
        <v>66</v>
      </c>
      <c r="BA28" s="78" t="str">
        <f>REPLACE(INDEX(GroupVertices[Group],MATCH(Vertices[[#This Row],[Vertex]],GroupVertices[Vertex],0)),1,1,"")</f>
        <v>7</v>
      </c>
      <c r="BB28" s="48" t="s">
        <v>417</v>
      </c>
      <c r="BC28" s="48" t="s">
        <v>417</v>
      </c>
      <c r="BD28" s="48" t="s">
        <v>456</v>
      </c>
      <c r="BE28" s="48" t="s">
        <v>456</v>
      </c>
      <c r="BF28" s="48"/>
      <c r="BG28" s="48"/>
      <c r="BH28" s="119" t="s">
        <v>2396</v>
      </c>
      <c r="BI28" s="119" t="s">
        <v>2396</v>
      </c>
      <c r="BJ28" s="119" t="s">
        <v>2452</v>
      </c>
      <c r="BK28" s="119" t="s">
        <v>2452</v>
      </c>
      <c r="BL28" s="119">
        <v>0</v>
      </c>
      <c r="BM28" s="123">
        <v>0</v>
      </c>
      <c r="BN28" s="119">
        <v>0</v>
      </c>
      <c r="BO28" s="123">
        <v>0</v>
      </c>
      <c r="BP28" s="119">
        <v>0</v>
      </c>
      <c r="BQ28" s="123">
        <v>0</v>
      </c>
      <c r="BR28" s="119">
        <v>11</v>
      </c>
      <c r="BS28" s="123">
        <v>100</v>
      </c>
      <c r="BT28" s="119">
        <v>11</v>
      </c>
      <c r="BU28" s="2"/>
      <c r="BV28" s="3"/>
      <c r="BW28" s="3"/>
      <c r="BX28" s="3"/>
      <c r="BY28" s="3"/>
    </row>
    <row r="29" spans="1:77" ht="41.45" customHeight="1">
      <c r="A29" s="64" t="s">
        <v>267</v>
      </c>
      <c r="C29" s="65"/>
      <c r="D29" s="65" t="s">
        <v>64</v>
      </c>
      <c r="E29" s="66">
        <v>360.8361090487041</v>
      </c>
      <c r="F29" s="68">
        <v>99.84343614713575</v>
      </c>
      <c r="G29" s="102" t="s">
        <v>1591</v>
      </c>
      <c r="H29" s="65"/>
      <c r="I29" s="69" t="s">
        <v>267</v>
      </c>
      <c r="J29" s="70"/>
      <c r="K29" s="70"/>
      <c r="L29" s="69" t="s">
        <v>1802</v>
      </c>
      <c r="M29" s="73">
        <v>53.17751336456171</v>
      </c>
      <c r="N29" s="74">
        <v>4740.18359375</v>
      </c>
      <c r="O29" s="74">
        <v>8096.37109375</v>
      </c>
      <c r="P29" s="75"/>
      <c r="Q29" s="76"/>
      <c r="R29" s="76"/>
      <c r="S29" s="88"/>
      <c r="T29" s="48">
        <v>3</v>
      </c>
      <c r="U29" s="48">
        <v>2</v>
      </c>
      <c r="V29" s="49">
        <v>15</v>
      </c>
      <c r="W29" s="49">
        <v>0.2</v>
      </c>
      <c r="X29" s="49">
        <v>0</v>
      </c>
      <c r="Y29" s="49">
        <v>2.072678</v>
      </c>
      <c r="Z29" s="49">
        <v>0.1</v>
      </c>
      <c r="AA29" s="49">
        <v>0</v>
      </c>
      <c r="AB29" s="71">
        <v>29</v>
      </c>
      <c r="AC29" s="71"/>
      <c r="AD29" s="72"/>
      <c r="AE29" s="78" t="s">
        <v>1066</v>
      </c>
      <c r="AF29" s="78">
        <v>110612</v>
      </c>
      <c r="AG29" s="78">
        <v>222439</v>
      </c>
      <c r="AH29" s="78">
        <v>106845</v>
      </c>
      <c r="AI29" s="78">
        <v>10458</v>
      </c>
      <c r="AJ29" s="78"/>
      <c r="AK29" s="78" t="s">
        <v>1198</v>
      </c>
      <c r="AL29" s="78" t="s">
        <v>1315</v>
      </c>
      <c r="AM29" s="83" t="s">
        <v>1388</v>
      </c>
      <c r="AN29" s="78"/>
      <c r="AO29" s="80">
        <v>40730.77768518519</v>
      </c>
      <c r="AP29" s="83" t="s">
        <v>1485</v>
      </c>
      <c r="AQ29" s="78" t="b">
        <v>0</v>
      </c>
      <c r="AR29" s="78" t="b">
        <v>0</v>
      </c>
      <c r="AS29" s="78" t="b">
        <v>0</v>
      </c>
      <c r="AT29" s="78"/>
      <c r="AU29" s="78">
        <v>3145</v>
      </c>
      <c r="AV29" s="83" t="s">
        <v>1573</v>
      </c>
      <c r="AW29" s="78" t="b">
        <v>0</v>
      </c>
      <c r="AX29" s="78" t="s">
        <v>1639</v>
      </c>
      <c r="AY29" s="83" t="s">
        <v>1666</v>
      </c>
      <c r="AZ29" s="78" t="s">
        <v>66</v>
      </c>
      <c r="BA29" s="78" t="str">
        <f>REPLACE(INDEX(GroupVertices[Group],MATCH(Vertices[[#This Row],[Vertex]],GroupVertices[Vertex],0)),1,1,"")</f>
        <v>7</v>
      </c>
      <c r="BB29" s="48" t="s">
        <v>2372</v>
      </c>
      <c r="BC29" s="48" t="s">
        <v>2372</v>
      </c>
      <c r="BD29" s="48" t="s">
        <v>456</v>
      </c>
      <c r="BE29" s="48" t="s">
        <v>456</v>
      </c>
      <c r="BF29" s="48" t="s">
        <v>501</v>
      </c>
      <c r="BG29" s="48" t="s">
        <v>501</v>
      </c>
      <c r="BH29" s="119" t="s">
        <v>2397</v>
      </c>
      <c r="BI29" s="119" t="s">
        <v>2440</v>
      </c>
      <c r="BJ29" s="119" t="s">
        <v>2453</v>
      </c>
      <c r="BK29" s="119" t="s">
        <v>2486</v>
      </c>
      <c r="BL29" s="119">
        <v>1</v>
      </c>
      <c r="BM29" s="123">
        <v>1.9607843137254901</v>
      </c>
      <c r="BN29" s="119">
        <v>1</v>
      </c>
      <c r="BO29" s="123">
        <v>1.9607843137254901</v>
      </c>
      <c r="BP29" s="119">
        <v>0</v>
      </c>
      <c r="BQ29" s="123">
        <v>0</v>
      </c>
      <c r="BR29" s="119">
        <v>49</v>
      </c>
      <c r="BS29" s="123">
        <v>96.07843137254902</v>
      </c>
      <c r="BT29" s="119">
        <v>51</v>
      </c>
      <c r="BU29" s="2"/>
      <c r="BV29" s="3"/>
      <c r="BW29" s="3"/>
      <c r="BX29" s="3"/>
      <c r="BY29" s="3"/>
    </row>
    <row r="30" spans="1:77" ht="41.45" customHeight="1">
      <c r="A30" s="64" t="s">
        <v>326</v>
      </c>
      <c r="C30" s="65"/>
      <c r="D30" s="65" t="s">
        <v>64</v>
      </c>
      <c r="E30" s="66">
        <v>162.21007748960974</v>
      </c>
      <c r="F30" s="68">
        <v>99.99983458466708</v>
      </c>
      <c r="G30" s="102" t="s">
        <v>1592</v>
      </c>
      <c r="H30" s="65"/>
      <c r="I30" s="69" t="s">
        <v>326</v>
      </c>
      <c r="J30" s="70"/>
      <c r="K30" s="70"/>
      <c r="L30" s="69" t="s">
        <v>1803</v>
      </c>
      <c r="M30" s="73">
        <v>1.0551274166153626</v>
      </c>
      <c r="N30" s="74">
        <v>4989.466796875</v>
      </c>
      <c r="O30" s="74">
        <v>6885.68994140625</v>
      </c>
      <c r="P30" s="75"/>
      <c r="Q30" s="76"/>
      <c r="R30" s="76"/>
      <c r="S30" s="88"/>
      <c r="T30" s="48">
        <v>3</v>
      </c>
      <c r="U30" s="48">
        <v>0</v>
      </c>
      <c r="V30" s="49">
        <v>1</v>
      </c>
      <c r="W30" s="49">
        <v>0.142857</v>
      </c>
      <c r="X30" s="49">
        <v>0</v>
      </c>
      <c r="Y30" s="49">
        <v>1.224179</v>
      </c>
      <c r="Z30" s="49">
        <v>0.3333333333333333</v>
      </c>
      <c r="AA30" s="49">
        <v>0</v>
      </c>
      <c r="AB30" s="71">
        <v>30</v>
      </c>
      <c r="AC30" s="71"/>
      <c r="AD30" s="72"/>
      <c r="AE30" s="78" t="s">
        <v>1067</v>
      </c>
      <c r="AF30" s="78">
        <v>323</v>
      </c>
      <c r="AG30" s="78">
        <v>249</v>
      </c>
      <c r="AH30" s="78">
        <v>1328</v>
      </c>
      <c r="AI30" s="78">
        <v>145</v>
      </c>
      <c r="AJ30" s="78"/>
      <c r="AK30" s="78" t="s">
        <v>1199</v>
      </c>
      <c r="AL30" s="78" t="s">
        <v>1316</v>
      </c>
      <c r="AM30" s="78"/>
      <c r="AN30" s="78"/>
      <c r="AO30" s="80">
        <v>41121.86958333333</v>
      </c>
      <c r="AP30" s="83" t="s">
        <v>1486</v>
      </c>
      <c r="AQ30" s="78" t="b">
        <v>1</v>
      </c>
      <c r="AR30" s="78" t="b">
        <v>0</v>
      </c>
      <c r="AS30" s="78" t="b">
        <v>0</v>
      </c>
      <c r="AT30" s="78"/>
      <c r="AU30" s="78">
        <v>81</v>
      </c>
      <c r="AV30" s="83" t="s">
        <v>1573</v>
      </c>
      <c r="AW30" s="78" t="b">
        <v>0</v>
      </c>
      <c r="AX30" s="78" t="s">
        <v>1639</v>
      </c>
      <c r="AY30" s="83" t="s">
        <v>1667</v>
      </c>
      <c r="AZ30" s="78" t="s">
        <v>65</v>
      </c>
      <c r="BA30" s="78" t="str">
        <f>REPLACE(INDEX(GroupVertices[Group],MATCH(Vertices[[#This Row],[Vertex]],GroupVertices[Vertex],0)),1,1,"")</f>
        <v>7</v>
      </c>
      <c r="BB30" s="48"/>
      <c r="BC30" s="48"/>
      <c r="BD30" s="48"/>
      <c r="BE30" s="48"/>
      <c r="BF30" s="48"/>
      <c r="BG30" s="48"/>
      <c r="BH30" s="48"/>
      <c r="BI30" s="48"/>
      <c r="BJ30" s="48"/>
      <c r="BK30" s="48"/>
      <c r="BL30" s="48"/>
      <c r="BM30" s="49"/>
      <c r="BN30" s="48"/>
      <c r="BO30" s="49"/>
      <c r="BP30" s="48"/>
      <c r="BQ30" s="49"/>
      <c r="BR30" s="48"/>
      <c r="BS30" s="49"/>
      <c r="BT30" s="48"/>
      <c r="BU30" s="2"/>
      <c r="BV30" s="3"/>
      <c r="BW30" s="3"/>
      <c r="BX30" s="3"/>
      <c r="BY30" s="3"/>
    </row>
    <row r="31" spans="1:77" ht="41.45" customHeight="1">
      <c r="A31" s="64" t="s">
        <v>232</v>
      </c>
      <c r="C31" s="65"/>
      <c r="D31" s="65" t="s">
        <v>64</v>
      </c>
      <c r="E31" s="66">
        <v>163.01194773718393</v>
      </c>
      <c r="F31" s="68">
        <v>99.99920319082189</v>
      </c>
      <c r="G31" s="102" t="s">
        <v>567</v>
      </c>
      <c r="H31" s="65"/>
      <c r="I31" s="69" t="s">
        <v>232</v>
      </c>
      <c r="J31" s="70"/>
      <c r="K31" s="70"/>
      <c r="L31" s="69" t="s">
        <v>1804</v>
      </c>
      <c r="M31" s="73">
        <v>1.265549938759959</v>
      </c>
      <c r="N31" s="74">
        <v>4573.5693359375</v>
      </c>
      <c r="O31" s="74">
        <v>6599.33984375</v>
      </c>
      <c r="P31" s="75"/>
      <c r="Q31" s="76"/>
      <c r="R31" s="76"/>
      <c r="S31" s="88"/>
      <c r="T31" s="48">
        <v>0</v>
      </c>
      <c r="U31" s="48">
        <v>2</v>
      </c>
      <c r="V31" s="49">
        <v>0</v>
      </c>
      <c r="W31" s="49">
        <v>0.125</v>
      </c>
      <c r="X31" s="49">
        <v>0</v>
      </c>
      <c r="Y31" s="49">
        <v>0.849206</v>
      </c>
      <c r="Z31" s="49">
        <v>0.5</v>
      </c>
      <c r="AA31" s="49">
        <v>0</v>
      </c>
      <c r="AB31" s="71">
        <v>31</v>
      </c>
      <c r="AC31" s="71"/>
      <c r="AD31" s="72"/>
      <c r="AE31" s="78" t="s">
        <v>1068</v>
      </c>
      <c r="AF31" s="78">
        <v>4995</v>
      </c>
      <c r="AG31" s="78">
        <v>1146</v>
      </c>
      <c r="AH31" s="78">
        <v>65463</v>
      </c>
      <c r="AI31" s="78">
        <v>77586</v>
      </c>
      <c r="AJ31" s="78"/>
      <c r="AK31" s="78" t="s">
        <v>1200</v>
      </c>
      <c r="AL31" s="78"/>
      <c r="AM31" s="78"/>
      <c r="AN31" s="78"/>
      <c r="AO31" s="80">
        <v>39815.74444444444</v>
      </c>
      <c r="AP31" s="83" t="s">
        <v>1487</v>
      </c>
      <c r="AQ31" s="78" t="b">
        <v>0</v>
      </c>
      <c r="AR31" s="78" t="b">
        <v>0</v>
      </c>
      <c r="AS31" s="78" t="b">
        <v>0</v>
      </c>
      <c r="AT31" s="78"/>
      <c r="AU31" s="78">
        <v>639</v>
      </c>
      <c r="AV31" s="83" t="s">
        <v>1573</v>
      </c>
      <c r="AW31" s="78" t="b">
        <v>0</v>
      </c>
      <c r="AX31" s="78" t="s">
        <v>1639</v>
      </c>
      <c r="AY31" s="83" t="s">
        <v>1668</v>
      </c>
      <c r="AZ31" s="78" t="s">
        <v>66</v>
      </c>
      <c r="BA31" s="78" t="str">
        <f>REPLACE(INDEX(GroupVertices[Group],MATCH(Vertices[[#This Row],[Vertex]],GroupVertices[Vertex],0)),1,1,"")</f>
        <v>7</v>
      </c>
      <c r="BB31" s="48" t="s">
        <v>417</v>
      </c>
      <c r="BC31" s="48" t="s">
        <v>417</v>
      </c>
      <c r="BD31" s="48" t="s">
        <v>456</v>
      </c>
      <c r="BE31" s="48" t="s">
        <v>456</v>
      </c>
      <c r="BF31" s="48"/>
      <c r="BG31" s="48"/>
      <c r="BH31" s="119" t="s">
        <v>2396</v>
      </c>
      <c r="BI31" s="119" t="s">
        <v>2396</v>
      </c>
      <c r="BJ31" s="119" t="s">
        <v>2452</v>
      </c>
      <c r="BK31" s="119" t="s">
        <v>2452</v>
      </c>
      <c r="BL31" s="119">
        <v>0</v>
      </c>
      <c r="BM31" s="123">
        <v>0</v>
      </c>
      <c r="BN31" s="119">
        <v>0</v>
      </c>
      <c r="BO31" s="123">
        <v>0</v>
      </c>
      <c r="BP31" s="119">
        <v>0</v>
      </c>
      <c r="BQ31" s="123">
        <v>0</v>
      </c>
      <c r="BR31" s="119">
        <v>11</v>
      </c>
      <c r="BS31" s="123">
        <v>100</v>
      </c>
      <c r="BT31" s="119">
        <v>11</v>
      </c>
      <c r="BU31" s="2"/>
      <c r="BV31" s="3"/>
      <c r="BW31" s="3"/>
      <c r="BX31" s="3"/>
      <c r="BY31" s="3"/>
    </row>
    <row r="32" spans="1:77" ht="41.45" customHeight="1">
      <c r="A32" s="64" t="s">
        <v>233</v>
      </c>
      <c r="C32" s="65"/>
      <c r="D32" s="65" t="s">
        <v>64</v>
      </c>
      <c r="E32" s="66">
        <v>162.0268184029289</v>
      </c>
      <c r="F32" s="68">
        <v>99.99997888314898</v>
      </c>
      <c r="G32" s="102" t="s">
        <v>568</v>
      </c>
      <c r="H32" s="65"/>
      <c r="I32" s="69" t="s">
        <v>233</v>
      </c>
      <c r="J32" s="70"/>
      <c r="K32" s="70"/>
      <c r="L32" s="69" t="s">
        <v>1805</v>
      </c>
      <c r="M32" s="73">
        <v>1.007037542546642</v>
      </c>
      <c r="N32" s="74">
        <v>1772.27783203125</v>
      </c>
      <c r="O32" s="74">
        <v>2475.47265625</v>
      </c>
      <c r="P32" s="75"/>
      <c r="Q32" s="76"/>
      <c r="R32" s="76"/>
      <c r="S32" s="88"/>
      <c r="T32" s="48">
        <v>0</v>
      </c>
      <c r="U32" s="48">
        <v>3</v>
      </c>
      <c r="V32" s="49">
        <v>0</v>
      </c>
      <c r="W32" s="49">
        <v>0.076923</v>
      </c>
      <c r="X32" s="49">
        <v>0.092186</v>
      </c>
      <c r="Y32" s="49">
        <v>0.701493</v>
      </c>
      <c r="Z32" s="49">
        <v>0.6666666666666666</v>
      </c>
      <c r="AA32" s="49">
        <v>0</v>
      </c>
      <c r="AB32" s="71">
        <v>32</v>
      </c>
      <c r="AC32" s="71"/>
      <c r="AD32" s="72"/>
      <c r="AE32" s="78" t="s">
        <v>1069</v>
      </c>
      <c r="AF32" s="78">
        <v>83</v>
      </c>
      <c r="AG32" s="78">
        <v>44</v>
      </c>
      <c r="AH32" s="78">
        <v>447</v>
      </c>
      <c r="AI32" s="78">
        <v>97</v>
      </c>
      <c r="AJ32" s="78"/>
      <c r="AK32" s="78" t="s">
        <v>1201</v>
      </c>
      <c r="AL32" s="78"/>
      <c r="AM32" s="78"/>
      <c r="AN32" s="78"/>
      <c r="AO32" s="80">
        <v>41737.82996527778</v>
      </c>
      <c r="AP32" s="78"/>
      <c r="AQ32" s="78" t="b">
        <v>1</v>
      </c>
      <c r="AR32" s="78" t="b">
        <v>0</v>
      </c>
      <c r="AS32" s="78" t="b">
        <v>0</v>
      </c>
      <c r="AT32" s="78"/>
      <c r="AU32" s="78">
        <v>4</v>
      </c>
      <c r="AV32" s="83" t="s">
        <v>1573</v>
      </c>
      <c r="AW32" s="78" t="b">
        <v>0</v>
      </c>
      <c r="AX32" s="78" t="s">
        <v>1639</v>
      </c>
      <c r="AY32" s="83" t="s">
        <v>1669</v>
      </c>
      <c r="AZ32" s="78" t="s">
        <v>66</v>
      </c>
      <c r="BA32" s="78" t="str">
        <f>REPLACE(INDEX(GroupVertices[Group],MATCH(Vertices[[#This Row],[Vertex]],GroupVertices[Vertex],0)),1,1,"")</f>
        <v>4</v>
      </c>
      <c r="BB32" s="48"/>
      <c r="BC32" s="48"/>
      <c r="BD32" s="48"/>
      <c r="BE32" s="48"/>
      <c r="BF32" s="48"/>
      <c r="BG32" s="48"/>
      <c r="BH32" s="119" t="s">
        <v>2392</v>
      </c>
      <c r="BI32" s="119" t="s">
        <v>2392</v>
      </c>
      <c r="BJ32" s="119" t="s">
        <v>2276</v>
      </c>
      <c r="BK32" s="119" t="s">
        <v>2276</v>
      </c>
      <c r="BL32" s="119">
        <v>1</v>
      </c>
      <c r="BM32" s="123">
        <v>4.166666666666667</v>
      </c>
      <c r="BN32" s="119">
        <v>0</v>
      </c>
      <c r="BO32" s="123">
        <v>0</v>
      </c>
      <c r="BP32" s="119">
        <v>0</v>
      </c>
      <c r="BQ32" s="123">
        <v>0</v>
      </c>
      <c r="BR32" s="119">
        <v>23</v>
      </c>
      <c r="BS32" s="123">
        <v>95.83333333333333</v>
      </c>
      <c r="BT32" s="119">
        <v>24</v>
      </c>
      <c r="BU32" s="2"/>
      <c r="BV32" s="3"/>
      <c r="BW32" s="3"/>
      <c r="BX32" s="3"/>
      <c r="BY32" s="3"/>
    </row>
    <row r="33" spans="1:77" ht="41.45" customHeight="1">
      <c r="A33" s="64" t="s">
        <v>234</v>
      </c>
      <c r="C33" s="65"/>
      <c r="D33" s="65" t="s">
        <v>64</v>
      </c>
      <c r="E33" s="66">
        <v>163.6788320233493</v>
      </c>
      <c r="F33" s="68">
        <v>99.99867808512677</v>
      </c>
      <c r="G33" s="102" t="s">
        <v>569</v>
      </c>
      <c r="H33" s="65"/>
      <c r="I33" s="69" t="s">
        <v>234</v>
      </c>
      <c r="J33" s="70"/>
      <c r="K33" s="70"/>
      <c r="L33" s="69" t="s">
        <v>1806</v>
      </c>
      <c r="M33" s="73">
        <v>1.4405501634197906</v>
      </c>
      <c r="N33" s="74">
        <v>2427.249267578125</v>
      </c>
      <c r="O33" s="74">
        <v>7395.3369140625</v>
      </c>
      <c r="P33" s="75"/>
      <c r="Q33" s="76"/>
      <c r="R33" s="76"/>
      <c r="S33" s="88"/>
      <c r="T33" s="48">
        <v>0</v>
      </c>
      <c r="U33" s="48">
        <v>1</v>
      </c>
      <c r="V33" s="49">
        <v>0</v>
      </c>
      <c r="W33" s="49">
        <v>0.066667</v>
      </c>
      <c r="X33" s="49">
        <v>0</v>
      </c>
      <c r="Y33" s="49">
        <v>0.569618</v>
      </c>
      <c r="Z33" s="49">
        <v>0</v>
      </c>
      <c r="AA33" s="49">
        <v>0</v>
      </c>
      <c r="AB33" s="71">
        <v>33</v>
      </c>
      <c r="AC33" s="71"/>
      <c r="AD33" s="72"/>
      <c r="AE33" s="78" t="s">
        <v>1070</v>
      </c>
      <c r="AF33" s="78">
        <v>4986</v>
      </c>
      <c r="AG33" s="78">
        <v>1892</v>
      </c>
      <c r="AH33" s="78">
        <v>9296</v>
      </c>
      <c r="AI33" s="78">
        <v>3676</v>
      </c>
      <c r="AJ33" s="78"/>
      <c r="AK33" s="78" t="s">
        <v>1202</v>
      </c>
      <c r="AL33" s="78" t="s">
        <v>1317</v>
      </c>
      <c r="AM33" s="78"/>
      <c r="AN33" s="78"/>
      <c r="AO33" s="80">
        <v>40687.79850694445</v>
      </c>
      <c r="AP33" s="78"/>
      <c r="AQ33" s="78" t="b">
        <v>1</v>
      </c>
      <c r="AR33" s="78" t="b">
        <v>0</v>
      </c>
      <c r="AS33" s="78" t="b">
        <v>0</v>
      </c>
      <c r="AT33" s="78"/>
      <c r="AU33" s="78">
        <v>8</v>
      </c>
      <c r="AV33" s="83" t="s">
        <v>1573</v>
      </c>
      <c r="AW33" s="78" t="b">
        <v>0</v>
      </c>
      <c r="AX33" s="78" t="s">
        <v>1639</v>
      </c>
      <c r="AY33" s="83" t="s">
        <v>1670</v>
      </c>
      <c r="AZ33" s="78" t="s">
        <v>66</v>
      </c>
      <c r="BA33" s="78" t="str">
        <f>REPLACE(INDEX(GroupVertices[Group],MATCH(Vertices[[#This Row],[Vertex]],GroupVertices[Vertex],0)),1,1,"")</f>
        <v>5</v>
      </c>
      <c r="BB33" s="48"/>
      <c r="BC33" s="48"/>
      <c r="BD33" s="48"/>
      <c r="BE33" s="48"/>
      <c r="BF33" s="48"/>
      <c r="BG33" s="48"/>
      <c r="BH33" s="119" t="s">
        <v>2162</v>
      </c>
      <c r="BI33" s="119" t="s">
        <v>2162</v>
      </c>
      <c r="BJ33" s="119" t="s">
        <v>2277</v>
      </c>
      <c r="BK33" s="119" t="s">
        <v>2277</v>
      </c>
      <c r="BL33" s="119">
        <v>1</v>
      </c>
      <c r="BM33" s="123">
        <v>2.9411764705882355</v>
      </c>
      <c r="BN33" s="119">
        <v>0</v>
      </c>
      <c r="BO33" s="123">
        <v>0</v>
      </c>
      <c r="BP33" s="119">
        <v>0</v>
      </c>
      <c r="BQ33" s="123">
        <v>0</v>
      </c>
      <c r="BR33" s="119">
        <v>33</v>
      </c>
      <c r="BS33" s="123">
        <v>97.05882352941177</v>
      </c>
      <c r="BT33" s="119">
        <v>34</v>
      </c>
      <c r="BU33" s="2"/>
      <c r="BV33" s="3"/>
      <c r="BW33" s="3"/>
      <c r="BX33" s="3"/>
      <c r="BY33" s="3"/>
    </row>
    <row r="34" spans="1:77" ht="41.45" customHeight="1">
      <c r="A34" s="64" t="s">
        <v>243</v>
      </c>
      <c r="C34" s="65"/>
      <c r="D34" s="65" t="s">
        <v>64</v>
      </c>
      <c r="E34" s="66">
        <v>168.85210194833456</v>
      </c>
      <c r="F34" s="68">
        <v>99.9946046445669</v>
      </c>
      <c r="G34" s="102" t="s">
        <v>577</v>
      </c>
      <c r="H34" s="65"/>
      <c r="I34" s="69" t="s">
        <v>243</v>
      </c>
      <c r="J34" s="70"/>
      <c r="K34" s="70"/>
      <c r="L34" s="69" t="s">
        <v>1807</v>
      </c>
      <c r="M34" s="73">
        <v>2.798092120667036</v>
      </c>
      <c r="N34" s="74">
        <v>3160.828125</v>
      </c>
      <c r="O34" s="74">
        <v>8216.82421875</v>
      </c>
      <c r="P34" s="75"/>
      <c r="Q34" s="76"/>
      <c r="R34" s="76"/>
      <c r="S34" s="88"/>
      <c r="T34" s="48">
        <v>9</v>
      </c>
      <c r="U34" s="48">
        <v>1</v>
      </c>
      <c r="V34" s="49">
        <v>56</v>
      </c>
      <c r="W34" s="49">
        <v>0.125</v>
      </c>
      <c r="X34" s="49">
        <v>0</v>
      </c>
      <c r="Y34" s="49">
        <v>4.443021</v>
      </c>
      <c r="Z34" s="49">
        <v>0</v>
      </c>
      <c r="AA34" s="49">
        <v>0</v>
      </c>
      <c r="AB34" s="71">
        <v>34</v>
      </c>
      <c r="AC34" s="71"/>
      <c r="AD34" s="72"/>
      <c r="AE34" s="78" t="s">
        <v>1071</v>
      </c>
      <c r="AF34" s="78">
        <v>7611</v>
      </c>
      <c r="AG34" s="78">
        <v>7679</v>
      </c>
      <c r="AH34" s="78">
        <v>73764</v>
      </c>
      <c r="AI34" s="78">
        <v>58783</v>
      </c>
      <c r="AJ34" s="78"/>
      <c r="AK34" s="78" t="s">
        <v>1203</v>
      </c>
      <c r="AL34" s="78"/>
      <c r="AM34" s="78"/>
      <c r="AN34" s="78"/>
      <c r="AO34" s="80">
        <v>43024.69364583334</v>
      </c>
      <c r="AP34" s="83" t="s">
        <v>1488</v>
      </c>
      <c r="AQ34" s="78" t="b">
        <v>1</v>
      </c>
      <c r="AR34" s="78" t="b">
        <v>0</v>
      </c>
      <c r="AS34" s="78" t="b">
        <v>0</v>
      </c>
      <c r="AT34" s="78"/>
      <c r="AU34" s="78">
        <v>28</v>
      </c>
      <c r="AV34" s="78"/>
      <c r="AW34" s="78" t="b">
        <v>0</v>
      </c>
      <c r="AX34" s="78" t="s">
        <v>1639</v>
      </c>
      <c r="AY34" s="83" t="s">
        <v>1671</v>
      </c>
      <c r="AZ34" s="78" t="s">
        <v>66</v>
      </c>
      <c r="BA34" s="78" t="str">
        <f>REPLACE(INDEX(GroupVertices[Group],MATCH(Vertices[[#This Row],[Vertex]],GroupVertices[Vertex],0)),1,1,"")</f>
        <v>5</v>
      </c>
      <c r="BB34" s="48" t="s">
        <v>418</v>
      </c>
      <c r="BC34" s="48" t="s">
        <v>418</v>
      </c>
      <c r="BD34" s="48" t="s">
        <v>457</v>
      </c>
      <c r="BE34" s="48" t="s">
        <v>457</v>
      </c>
      <c r="BF34" s="48" t="s">
        <v>491</v>
      </c>
      <c r="BG34" s="48" t="s">
        <v>491</v>
      </c>
      <c r="BH34" s="119" t="s">
        <v>2162</v>
      </c>
      <c r="BI34" s="119" t="s">
        <v>2162</v>
      </c>
      <c r="BJ34" s="119" t="s">
        <v>2277</v>
      </c>
      <c r="BK34" s="119" t="s">
        <v>2277</v>
      </c>
      <c r="BL34" s="119">
        <v>2</v>
      </c>
      <c r="BM34" s="123">
        <v>2.9411764705882355</v>
      </c>
      <c r="BN34" s="119">
        <v>0</v>
      </c>
      <c r="BO34" s="123">
        <v>0</v>
      </c>
      <c r="BP34" s="119">
        <v>0</v>
      </c>
      <c r="BQ34" s="123">
        <v>0</v>
      </c>
      <c r="BR34" s="119">
        <v>66</v>
      </c>
      <c r="BS34" s="123">
        <v>97.05882352941177</v>
      </c>
      <c r="BT34" s="119">
        <v>68</v>
      </c>
      <c r="BU34" s="2"/>
      <c r="BV34" s="3"/>
      <c r="BW34" s="3"/>
      <c r="BX34" s="3"/>
      <c r="BY34" s="3"/>
    </row>
    <row r="35" spans="1:77" ht="41.45" customHeight="1">
      <c r="A35" s="64" t="s">
        <v>235</v>
      </c>
      <c r="C35" s="65"/>
      <c r="D35" s="65" t="s">
        <v>64</v>
      </c>
      <c r="E35" s="66">
        <v>163.91483396912363</v>
      </c>
      <c r="F35" s="68">
        <v>99.99849225683788</v>
      </c>
      <c r="G35" s="102" t="s">
        <v>570</v>
      </c>
      <c r="H35" s="65"/>
      <c r="I35" s="69" t="s">
        <v>235</v>
      </c>
      <c r="J35" s="70"/>
      <c r="K35" s="70"/>
      <c r="L35" s="69" t="s">
        <v>1808</v>
      </c>
      <c r="M35" s="73">
        <v>1.5024805378302402</v>
      </c>
      <c r="N35" s="74">
        <v>2286.970703125</v>
      </c>
      <c r="O35" s="74">
        <v>8484.349609375</v>
      </c>
      <c r="P35" s="75"/>
      <c r="Q35" s="76"/>
      <c r="R35" s="76"/>
      <c r="S35" s="88"/>
      <c r="T35" s="48">
        <v>0</v>
      </c>
      <c r="U35" s="48">
        <v>1</v>
      </c>
      <c r="V35" s="49">
        <v>0</v>
      </c>
      <c r="W35" s="49">
        <v>0.066667</v>
      </c>
      <c r="X35" s="49">
        <v>0</v>
      </c>
      <c r="Y35" s="49">
        <v>0.569618</v>
      </c>
      <c r="Z35" s="49">
        <v>0</v>
      </c>
      <c r="AA35" s="49">
        <v>0</v>
      </c>
      <c r="AB35" s="71">
        <v>35</v>
      </c>
      <c r="AC35" s="71"/>
      <c r="AD35" s="72"/>
      <c r="AE35" s="78" t="s">
        <v>1072</v>
      </c>
      <c r="AF35" s="78">
        <v>2918</v>
      </c>
      <c r="AG35" s="78">
        <v>2156</v>
      </c>
      <c r="AH35" s="78">
        <v>19880</v>
      </c>
      <c r="AI35" s="78">
        <v>32348</v>
      </c>
      <c r="AJ35" s="78"/>
      <c r="AK35" s="78" t="s">
        <v>1204</v>
      </c>
      <c r="AL35" s="78" t="s">
        <v>1318</v>
      </c>
      <c r="AM35" s="78"/>
      <c r="AN35" s="78"/>
      <c r="AO35" s="80">
        <v>39981.85986111111</v>
      </c>
      <c r="AP35" s="83" t="s">
        <v>1489</v>
      </c>
      <c r="AQ35" s="78" t="b">
        <v>1</v>
      </c>
      <c r="AR35" s="78" t="b">
        <v>0</v>
      </c>
      <c r="AS35" s="78" t="b">
        <v>0</v>
      </c>
      <c r="AT35" s="78"/>
      <c r="AU35" s="78">
        <v>8</v>
      </c>
      <c r="AV35" s="83" t="s">
        <v>1573</v>
      </c>
      <c r="AW35" s="78" t="b">
        <v>0</v>
      </c>
      <c r="AX35" s="78" t="s">
        <v>1639</v>
      </c>
      <c r="AY35" s="83" t="s">
        <v>1672</v>
      </c>
      <c r="AZ35" s="78" t="s">
        <v>66</v>
      </c>
      <c r="BA35" s="78" t="str">
        <f>REPLACE(INDEX(GroupVertices[Group],MATCH(Vertices[[#This Row],[Vertex]],GroupVertices[Vertex],0)),1,1,"")</f>
        <v>5</v>
      </c>
      <c r="BB35" s="48"/>
      <c r="BC35" s="48"/>
      <c r="BD35" s="48"/>
      <c r="BE35" s="48"/>
      <c r="BF35" s="48"/>
      <c r="BG35" s="48"/>
      <c r="BH35" s="119" t="s">
        <v>2162</v>
      </c>
      <c r="BI35" s="119" t="s">
        <v>2162</v>
      </c>
      <c r="BJ35" s="119" t="s">
        <v>2277</v>
      </c>
      <c r="BK35" s="119" t="s">
        <v>2277</v>
      </c>
      <c r="BL35" s="119">
        <v>1</v>
      </c>
      <c r="BM35" s="123">
        <v>2.9411764705882355</v>
      </c>
      <c r="BN35" s="119">
        <v>0</v>
      </c>
      <c r="BO35" s="123">
        <v>0</v>
      </c>
      <c r="BP35" s="119">
        <v>0</v>
      </c>
      <c r="BQ35" s="123">
        <v>0</v>
      </c>
      <c r="BR35" s="119">
        <v>33</v>
      </c>
      <c r="BS35" s="123">
        <v>97.05882352941177</v>
      </c>
      <c r="BT35" s="119">
        <v>34</v>
      </c>
      <c r="BU35" s="2"/>
      <c r="BV35" s="3"/>
      <c r="BW35" s="3"/>
      <c r="BX35" s="3"/>
      <c r="BY35" s="3"/>
    </row>
    <row r="36" spans="1:77" ht="41.45" customHeight="1">
      <c r="A36" s="64" t="s">
        <v>236</v>
      </c>
      <c r="C36" s="65"/>
      <c r="D36" s="65" t="s">
        <v>64</v>
      </c>
      <c r="E36" s="66">
        <v>162.24047167959583</v>
      </c>
      <c r="F36" s="68">
        <v>99.99981065223594</v>
      </c>
      <c r="G36" s="102" t="s">
        <v>571</v>
      </c>
      <c r="H36" s="65"/>
      <c r="I36" s="69" t="s">
        <v>236</v>
      </c>
      <c r="J36" s="70"/>
      <c r="K36" s="70"/>
      <c r="L36" s="69" t="s">
        <v>1809</v>
      </c>
      <c r="M36" s="73">
        <v>1.0631032981682234</v>
      </c>
      <c r="N36" s="74">
        <v>3894.408935546875</v>
      </c>
      <c r="O36" s="74">
        <v>9038.3056640625</v>
      </c>
      <c r="P36" s="75"/>
      <c r="Q36" s="76"/>
      <c r="R36" s="76"/>
      <c r="S36" s="88"/>
      <c r="T36" s="48">
        <v>0</v>
      </c>
      <c r="U36" s="48">
        <v>1</v>
      </c>
      <c r="V36" s="49">
        <v>0</v>
      </c>
      <c r="W36" s="49">
        <v>0.066667</v>
      </c>
      <c r="X36" s="49">
        <v>0</v>
      </c>
      <c r="Y36" s="49">
        <v>0.569618</v>
      </c>
      <c r="Z36" s="49">
        <v>0</v>
      </c>
      <c r="AA36" s="49">
        <v>0</v>
      </c>
      <c r="AB36" s="71">
        <v>36</v>
      </c>
      <c r="AC36" s="71"/>
      <c r="AD36" s="72"/>
      <c r="AE36" s="78" t="s">
        <v>1073</v>
      </c>
      <c r="AF36" s="78">
        <v>798</v>
      </c>
      <c r="AG36" s="78">
        <v>283</v>
      </c>
      <c r="AH36" s="78">
        <v>32990</v>
      </c>
      <c r="AI36" s="78">
        <v>40800</v>
      </c>
      <c r="AJ36" s="78"/>
      <c r="AK36" s="78" t="s">
        <v>1205</v>
      </c>
      <c r="AL36" s="78" t="s">
        <v>1319</v>
      </c>
      <c r="AM36" s="78"/>
      <c r="AN36" s="78"/>
      <c r="AO36" s="80">
        <v>40621.0766087963</v>
      </c>
      <c r="AP36" s="83" t="s">
        <v>1490</v>
      </c>
      <c r="AQ36" s="78" t="b">
        <v>1</v>
      </c>
      <c r="AR36" s="78" t="b">
        <v>0</v>
      </c>
      <c r="AS36" s="78" t="b">
        <v>0</v>
      </c>
      <c r="AT36" s="78"/>
      <c r="AU36" s="78">
        <v>1</v>
      </c>
      <c r="AV36" s="83" t="s">
        <v>1573</v>
      </c>
      <c r="AW36" s="78" t="b">
        <v>0</v>
      </c>
      <c r="AX36" s="78" t="s">
        <v>1639</v>
      </c>
      <c r="AY36" s="83" t="s">
        <v>1673</v>
      </c>
      <c r="AZ36" s="78" t="s">
        <v>66</v>
      </c>
      <c r="BA36" s="78" t="str">
        <f>REPLACE(INDEX(GroupVertices[Group],MATCH(Vertices[[#This Row],[Vertex]],GroupVertices[Vertex],0)),1,1,"")</f>
        <v>5</v>
      </c>
      <c r="BB36" s="48"/>
      <c r="BC36" s="48"/>
      <c r="BD36" s="48"/>
      <c r="BE36" s="48"/>
      <c r="BF36" s="48"/>
      <c r="BG36" s="48"/>
      <c r="BH36" s="119" t="s">
        <v>2162</v>
      </c>
      <c r="BI36" s="119" t="s">
        <v>2162</v>
      </c>
      <c r="BJ36" s="119" t="s">
        <v>2277</v>
      </c>
      <c r="BK36" s="119" t="s">
        <v>2277</v>
      </c>
      <c r="BL36" s="119">
        <v>1</v>
      </c>
      <c r="BM36" s="123">
        <v>2.9411764705882355</v>
      </c>
      <c r="BN36" s="119">
        <v>0</v>
      </c>
      <c r="BO36" s="123">
        <v>0</v>
      </c>
      <c r="BP36" s="119">
        <v>0</v>
      </c>
      <c r="BQ36" s="123">
        <v>0</v>
      </c>
      <c r="BR36" s="119">
        <v>33</v>
      </c>
      <c r="BS36" s="123">
        <v>97.05882352941177</v>
      </c>
      <c r="BT36" s="119">
        <v>34</v>
      </c>
      <c r="BU36" s="2"/>
      <c r="BV36" s="3"/>
      <c r="BW36" s="3"/>
      <c r="BX36" s="3"/>
      <c r="BY36" s="3"/>
    </row>
    <row r="37" spans="1:77" ht="41.45" customHeight="1">
      <c r="A37" s="64" t="s">
        <v>237</v>
      </c>
      <c r="C37" s="65"/>
      <c r="D37" s="65" t="s">
        <v>64</v>
      </c>
      <c r="E37" s="66">
        <v>162.19666828814528</v>
      </c>
      <c r="F37" s="68">
        <v>99.99984514309259</v>
      </c>
      <c r="G37" s="102" t="s">
        <v>572</v>
      </c>
      <c r="H37" s="65"/>
      <c r="I37" s="69" t="s">
        <v>237</v>
      </c>
      <c r="J37" s="70"/>
      <c r="K37" s="70"/>
      <c r="L37" s="69" t="s">
        <v>1810</v>
      </c>
      <c r="M37" s="73">
        <v>1.0516086453420415</v>
      </c>
      <c r="N37" s="74">
        <v>3324.397216796875</v>
      </c>
      <c r="O37" s="74">
        <v>9646.09375</v>
      </c>
      <c r="P37" s="75"/>
      <c r="Q37" s="76"/>
      <c r="R37" s="76"/>
      <c r="S37" s="88"/>
      <c r="T37" s="48">
        <v>0</v>
      </c>
      <c r="U37" s="48">
        <v>1</v>
      </c>
      <c r="V37" s="49">
        <v>0</v>
      </c>
      <c r="W37" s="49">
        <v>0.066667</v>
      </c>
      <c r="X37" s="49">
        <v>0</v>
      </c>
      <c r="Y37" s="49">
        <v>0.569618</v>
      </c>
      <c r="Z37" s="49">
        <v>0</v>
      </c>
      <c r="AA37" s="49">
        <v>0</v>
      </c>
      <c r="AB37" s="71">
        <v>37</v>
      </c>
      <c r="AC37" s="71"/>
      <c r="AD37" s="72"/>
      <c r="AE37" s="78" t="s">
        <v>1074</v>
      </c>
      <c r="AF37" s="78">
        <v>1195</v>
      </c>
      <c r="AG37" s="78">
        <v>234</v>
      </c>
      <c r="AH37" s="78">
        <v>4805</v>
      </c>
      <c r="AI37" s="78">
        <v>17993</v>
      </c>
      <c r="AJ37" s="78"/>
      <c r="AK37" s="78" t="s">
        <v>1206</v>
      </c>
      <c r="AL37" s="78" t="s">
        <v>1320</v>
      </c>
      <c r="AM37" s="78"/>
      <c r="AN37" s="78"/>
      <c r="AO37" s="80">
        <v>43678.00506944444</v>
      </c>
      <c r="AP37" s="78"/>
      <c r="AQ37" s="78" t="b">
        <v>1</v>
      </c>
      <c r="AR37" s="78" t="b">
        <v>0</v>
      </c>
      <c r="AS37" s="78" t="b">
        <v>0</v>
      </c>
      <c r="AT37" s="78"/>
      <c r="AU37" s="78">
        <v>0</v>
      </c>
      <c r="AV37" s="78"/>
      <c r="AW37" s="78" t="b">
        <v>0</v>
      </c>
      <c r="AX37" s="78" t="s">
        <v>1639</v>
      </c>
      <c r="AY37" s="83" t="s">
        <v>1674</v>
      </c>
      <c r="AZ37" s="78" t="s">
        <v>66</v>
      </c>
      <c r="BA37" s="78" t="str">
        <f>REPLACE(INDEX(GroupVertices[Group],MATCH(Vertices[[#This Row],[Vertex]],GroupVertices[Vertex],0)),1,1,"")</f>
        <v>5</v>
      </c>
      <c r="BB37" s="48"/>
      <c r="BC37" s="48"/>
      <c r="BD37" s="48"/>
      <c r="BE37" s="48"/>
      <c r="BF37" s="48"/>
      <c r="BG37" s="48"/>
      <c r="BH37" s="119" t="s">
        <v>2162</v>
      </c>
      <c r="BI37" s="119" t="s">
        <v>2162</v>
      </c>
      <c r="BJ37" s="119" t="s">
        <v>2277</v>
      </c>
      <c r="BK37" s="119" t="s">
        <v>2277</v>
      </c>
      <c r="BL37" s="119">
        <v>1</v>
      </c>
      <c r="BM37" s="123">
        <v>2.9411764705882355</v>
      </c>
      <c r="BN37" s="119">
        <v>0</v>
      </c>
      <c r="BO37" s="123">
        <v>0</v>
      </c>
      <c r="BP37" s="119">
        <v>0</v>
      </c>
      <c r="BQ37" s="123">
        <v>0</v>
      </c>
      <c r="BR37" s="119">
        <v>33</v>
      </c>
      <c r="BS37" s="123">
        <v>97.05882352941177</v>
      </c>
      <c r="BT37" s="119">
        <v>34</v>
      </c>
      <c r="BU37" s="2"/>
      <c r="BV37" s="3"/>
      <c r="BW37" s="3"/>
      <c r="BX37" s="3"/>
      <c r="BY37" s="3"/>
    </row>
    <row r="38" spans="1:77" ht="41.45" customHeight="1">
      <c r="A38" s="64" t="s">
        <v>238</v>
      </c>
      <c r="C38" s="65"/>
      <c r="D38" s="65" t="s">
        <v>64</v>
      </c>
      <c r="E38" s="66">
        <v>164.45924754858035</v>
      </c>
      <c r="F38" s="68">
        <v>99.99806358476238</v>
      </c>
      <c r="G38" s="102" t="s">
        <v>573</v>
      </c>
      <c r="H38" s="65"/>
      <c r="I38" s="69" t="s">
        <v>238</v>
      </c>
      <c r="J38" s="70"/>
      <c r="K38" s="70"/>
      <c r="L38" s="69" t="s">
        <v>1811</v>
      </c>
      <c r="M38" s="73">
        <v>1.6453426515270733</v>
      </c>
      <c r="N38" s="74">
        <v>4034.684326171875</v>
      </c>
      <c r="O38" s="74">
        <v>7949.2978515625</v>
      </c>
      <c r="P38" s="75"/>
      <c r="Q38" s="76"/>
      <c r="R38" s="76"/>
      <c r="S38" s="88"/>
      <c r="T38" s="48">
        <v>0</v>
      </c>
      <c r="U38" s="48">
        <v>1</v>
      </c>
      <c r="V38" s="49">
        <v>0</v>
      </c>
      <c r="W38" s="49">
        <v>0.066667</v>
      </c>
      <c r="X38" s="49">
        <v>0</v>
      </c>
      <c r="Y38" s="49">
        <v>0.569618</v>
      </c>
      <c r="Z38" s="49">
        <v>0</v>
      </c>
      <c r="AA38" s="49">
        <v>0</v>
      </c>
      <c r="AB38" s="71">
        <v>38</v>
      </c>
      <c r="AC38" s="71"/>
      <c r="AD38" s="72"/>
      <c r="AE38" s="78" t="s">
        <v>1075</v>
      </c>
      <c r="AF38" s="78">
        <v>3135</v>
      </c>
      <c r="AG38" s="78">
        <v>2765</v>
      </c>
      <c r="AH38" s="78">
        <v>178902</v>
      </c>
      <c r="AI38" s="78">
        <v>184404</v>
      </c>
      <c r="AJ38" s="78"/>
      <c r="AK38" s="78" t="s">
        <v>1207</v>
      </c>
      <c r="AL38" s="78" t="s">
        <v>1321</v>
      </c>
      <c r="AM38" s="83" t="s">
        <v>1389</v>
      </c>
      <c r="AN38" s="78"/>
      <c r="AO38" s="80">
        <v>39907.01429398148</v>
      </c>
      <c r="AP38" s="78"/>
      <c r="AQ38" s="78" t="b">
        <v>0</v>
      </c>
      <c r="AR38" s="78" t="b">
        <v>0</v>
      </c>
      <c r="AS38" s="78" t="b">
        <v>0</v>
      </c>
      <c r="AT38" s="78"/>
      <c r="AU38" s="78">
        <v>62</v>
      </c>
      <c r="AV38" s="83" t="s">
        <v>1577</v>
      </c>
      <c r="AW38" s="78" t="b">
        <v>0</v>
      </c>
      <c r="AX38" s="78" t="s">
        <v>1639</v>
      </c>
      <c r="AY38" s="83" t="s">
        <v>1675</v>
      </c>
      <c r="AZ38" s="78" t="s">
        <v>66</v>
      </c>
      <c r="BA38" s="78" t="str">
        <f>REPLACE(INDEX(GroupVertices[Group],MATCH(Vertices[[#This Row],[Vertex]],GroupVertices[Vertex],0)),1,1,"")</f>
        <v>5</v>
      </c>
      <c r="BB38" s="48"/>
      <c r="BC38" s="48"/>
      <c r="BD38" s="48"/>
      <c r="BE38" s="48"/>
      <c r="BF38" s="48"/>
      <c r="BG38" s="48"/>
      <c r="BH38" s="119" t="s">
        <v>2162</v>
      </c>
      <c r="BI38" s="119" t="s">
        <v>2162</v>
      </c>
      <c r="BJ38" s="119" t="s">
        <v>2277</v>
      </c>
      <c r="BK38" s="119" t="s">
        <v>2277</v>
      </c>
      <c r="BL38" s="119">
        <v>1</v>
      </c>
      <c r="BM38" s="123">
        <v>2.9411764705882355</v>
      </c>
      <c r="BN38" s="119">
        <v>0</v>
      </c>
      <c r="BO38" s="123">
        <v>0</v>
      </c>
      <c r="BP38" s="119">
        <v>0</v>
      </c>
      <c r="BQ38" s="123">
        <v>0</v>
      </c>
      <c r="BR38" s="119">
        <v>33</v>
      </c>
      <c r="BS38" s="123">
        <v>97.05882352941177</v>
      </c>
      <c r="BT38" s="119">
        <v>34</v>
      </c>
      <c r="BU38" s="2"/>
      <c r="BV38" s="3"/>
      <c r="BW38" s="3"/>
      <c r="BX38" s="3"/>
      <c r="BY38" s="3"/>
    </row>
    <row r="39" spans="1:77" ht="41.45" customHeight="1">
      <c r="A39" s="64" t="s">
        <v>239</v>
      </c>
      <c r="C39" s="65"/>
      <c r="D39" s="65" t="s">
        <v>64</v>
      </c>
      <c r="E39" s="66">
        <v>162.01251525470016</v>
      </c>
      <c r="F39" s="68">
        <v>99.99999014546952</v>
      </c>
      <c r="G39" s="102" t="s">
        <v>1593</v>
      </c>
      <c r="H39" s="65"/>
      <c r="I39" s="69" t="s">
        <v>239</v>
      </c>
      <c r="J39" s="70"/>
      <c r="K39" s="70"/>
      <c r="L39" s="69" t="s">
        <v>1812</v>
      </c>
      <c r="M39" s="73">
        <v>1.0032841865217663</v>
      </c>
      <c r="N39" s="74">
        <v>8017.3916015625</v>
      </c>
      <c r="O39" s="74">
        <v>2455.63671875</v>
      </c>
      <c r="P39" s="75"/>
      <c r="Q39" s="76"/>
      <c r="R39" s="76"/>
      <c r="S39" s="88"/>
      <c r="T39" s="48">
        <v>2</v>
      </c>
      <c r="U39" s="48">
        <v>1</v>
      </c>
      <c r="V39" s="49">
        <v>0</v>
      </c>
      <c r="W39" s="49">
        <v>1</v>
      </c>
      <c r="X39" s="49">
        <v>0</v>
      </c>
      <c r="Y39" s="49">
        <v>1.298241</v>
      </c>
      <c r="Z39" s="49">
        <v>0</v>
      </c>
      <c r="AA39" s="49">
        <v>0</v>
      </c>
      <c r="AB39" s="71">
        <v>39</v>
      </c>
      <c r="AC39" s="71"/>
      <c r="AD39" s="72"/>
      <c r="AE39" s="78" t="s">
        <v>1076</v>
      </c>
      <c r="AF39" s="78">
        <v>108</v>
      </c>
      <c r="AG39" s="78">
        <v>28</v>
      </c>
      <c r="AH39" s="78">
        <v>5</v>
      </c>
      <c r="AI39" s="78">
        <v>20</v>
      </c>
      <c r="AJ39" s="78"/>
      <c r="AK39" s="78" t="s">
        <v>1208</v>
      </c>
      <c r="AL39" s="78"/>
      <c r="AM39" s="78"/>
      <c r="AN39" s="78"/>
      <c r="AO39" s="80">
        <v>43558.84652777778</v>
      </c>
      <c r="AP39" s="78"/>
      <c r="AQ39" s="78" t="b">
        <v>1</v>
      </c>
      <c r="AR39" s="78" t="b">
        <v>0</v>
      </c>
      <c r="AS39" s="78" t="b">
        <v>0</v>
      </c>
      <c r="AT39" s="78"/>
      <c r="AU39" s="78">
        <v>0</v>
      </c>
      <c r="AV39" s="78"/>
      <c r="AW39" s="78" t="b">
        <v>0</v>
      </c>
      <c r="AX39" s="78" t="s">
        <v>1639</v>
      </c>
      <c r="AY39" s="83" t="s">
        <v>1676</v>
      </c>
      <c r="AZ39" s="78" t="s">
        <v>66</v>
      </c>
      <c r="BA39" s="78" t="str">
        <f>REPLACE(INDEX(GroupVertices[Group],MATCH(Vertices[[#This Row],[Vertex]],GroupVertices[Vertex],0)),1,1,"")</f>
        <v>26</v>
      </c>
      <c r="BB39" s="48"/>
      <c r="BC39" s="48"/>
      <c r="BD39" s="48"/>
      <c r="BE39" s="48"/>
      <c r="BF39" s="48"/>
      <c r="BG39" s="48"/>
      <c r="BH39" s="119" t="s">
        <v>2398</v>
      </c>
      <c r="BI39" s="119" t="s">
        <v>2398</v>
      </c>
      <c r="BJ39" s="119" t="s">
        <v>2294</v>
      </c>
      <c r="BK39" s="119" t="s">
        <v>2294</v>
      </c>
      <c r="BL39" s="119">
        <v>3</v>
      </c>
      <c r="BM39" s="123">
        <v>21.428571428571427</v>
      </c>
      <c r="BN39" s="119">
        <v>0</v>
      </c>
      <c r="BO39" s="123">
        <v>0</v>
      </c>
      <c r="BP39" s="119">
        <v>0</v>
      </c>
      <c r="BQ39" s="123">
        <v>0</v>
      </c>
      <c r="BR39" s="119">
        <v>11</v>
      </c>
      <c r="BS39" s="123">
        <v>78.57142857142857</v>
      </c>
      <c r="BT39" s="119">
        <v>14</v>
      </c>
      <c r="BU39" s="2"/>
      <c r="BV39" s="3"/>
      <c r="BW39" s="3"/>
      <c r="BX39" s="3"/>
      <c r="BY39" s="3"/>
    </row>
    <row r="40" spans="1:77" ht="41.45" customHeight="1">
      <c r="A40" s="64" t="s">
        <v>240</v>
      </c>
      <c r="C40" s="65"/>
      <c r="D40" s="65" t="s">
        <v>64</v>
      </c>
      <c r="E40" s="66">
        <v>162.325396622204</v>
      </c>
      <c r="F40" s="68">
        <v>99.99974378220774</v>
      </c>
      <c r="G40" s="102" t="s">
        <v>574</v>
      </c>
      <c r="H40" s="65"/>
      <c r="I40" s="69" t="s">
        <v>240</v>
      </c>
      <c r="J40" s="70"/>
      <c r="K40" s="70"/>
      <c r="L40" s="69" t="s">
        <v>1813</v>
      </c>
      <c r="M40" s="73">
        <v>1.0853888495659232</v>
      </c>
      <c r="N40" s="74">
        <v>8017.3916015625</v>
      </c>
      <c r="O40" s="74">
        <v>1955.686767578125</v>
      </c>
      <c r="P40" s="75"/>
      <c r="Q40" s="76"/>
      <c r="R40" s="76"/>
      <c r="S40" s="88"/>
      <c r="T40" s="48">
        <v>0</v>
      </c>
      <c r="U40" s="48">
        <v>1</v>
      </c>
      <c r="V40" s="49">
        <v>0</v>
      </c>
      <c r="W40" s="49">
        <v>1</v>
      </c>
      <c r="X40" s="49">
        <v>0</v>
      </c>
      <c r="Y40" s="49">
        <v>0.701752</v>
      </c>
      <c r="Z40" s="49">
        <v>0</v>
      </c>
      <c r="AA40" s="49">
        <v>0</v>
      </c>
      <c r="AB40" s="71">
        <v>40</v>
      </c>
      <c r="AC40" s="71"/>
      <c r="AD40" s="72"/>
      <c r="AE40" s="78" t="s">
        <v>1077</v>
      </c>
      <c r="AF40" s="78">
        <v>196</v>
      </c>
      <c r="AG40" s="78">
        <v>378</v>
      </c>
      <c r="AH40" s="78">
        <v>3476</v>
      </c>
      <c r="AI40" s="78">
        <v>264</v>
      </c>
      <c r="AJ40" s="78"/>
      <c r="AK40" s="78"/>
      <c r="AL40" s="78"/>
      <c r="AM40" s="83" t="s">
        <v>1390</v>
      </c>
      <c r="AN40" s="78"/>
      <c r="AO40" s="80">
        <v>43020.050104166665</v>
      </c>
      <c r="AP40" s="83" t="s">
        <v>1491</v>
      </c>
      <c r="AQ40" s="78" t="b">
        <v>1</v>
      </c>
      <c r="AR40" s="78" t="b">
        <v>0</v>
      </c>
      <c r="AS40" s="78" t="b">
        <v>0</v>
      </c>
      <c r="AT40" s="78"/>
      <c r="AU40" s="78">
        <v>1</v>
      </c>
      <c r="AV40" s="78"/>
      <c r="AW40" s="78" t="b">
        <v>0</v>
      </c>
      <c r="AX40" s="78" t="s">
        <v>1639</v>
      </c>
      <c r="AY40" s="83" t="s">
        <v>1677</v>
      </c>
      <c r="AZ40" s="78" t="s">
        <v>66</v>
      </c>
      <c r="BA40" s="78" t="str">
        <f>REPLACE(INDEX(GroupVertices[Group],MATCH(Vertices[[#This Row],[Vertex]],GroupVertices[Vertex],0)),1,1,"")</f>
        <v>26</v>
      </c>
      <c r="BB40" s="48"/>
      <c r="BC40" s="48"/>
      <c r="BD40" s="48"/>
      <c r="BE40" s="48"/>
      <c r="BF40" s="48"/>
      <c r="BG40" s="48"/>
      <c r="BH40" s="119" t="s">
        <v>2398</v>
      </c>
      <c r="BI40" s="119" t="s">
        <v>2398</v>
      </c>
      <c r="BJ40" s="119" t="s">
        <v>2294</v>
      </c>
      <c r="BK40" s="119" t="s">
        <v>2294</v>
      </c>
      <c r="BL40" s="119">
        <v>3</v>
      </c>
      <c r="BM40" s="123">
        <v>21.428571428571427</v>
      </c>
      <c r="BN40" s="119">
        <v>0</v>
      </c>
      <c r="BO40" s="123">
        <v>0</v>
      </c>
      <c r="BP40" s="119">
        <v>0</v>
      </c>
      <c r="BQ40" s="123">
        <v>0</v>
      </c>
      <c r="BR40" s="119">
        <v>11</v>
      </c>
      <c r="BS40" s="123">
        <v>78.57142857142857</v>
      </c>
      <c r="BT40" s="119">
        <v>14</v>
      </c>
      <c r="BU40" s="2"/>
      <c r="BV40" s="3"/>
      <c r="BW40" s="3"/>
      <c r="BX40" s="3"/>
      <c r="BY40" s="3"/>
    </row>
    <row r="41" spans="1:77" ht="41.45" customHeight="1">
      <c r="A41" s="64" t="s">
        <v>241</v>
      </c>
      <c r="C41" s="65"/>
      <c r="D41" s="65" t="s">
        <v>64</v>
      </c>
      <c r="E41" s="66">
        <v>162.92255306075424</v>
      </c>
      <c r="F41" s="68">
        <v>99.99927358032525</v>
      </c>
      <c r="G41" s="102" t="s">
        <v>575</v>
      </c>
      <c r="H41" s="65"/>
      <c r="I41" s="69" t="s">
        <v>241</v>
      </c>
      <c r="J41" s="70"/>
      <c r="K41" s="70"/>
      <c r="L41" s="69" t="s">
        <v>1814</v>
      </c>
      <c r="M41" s="73">
        <v>1.2420914636044855</v>
      </c>
      <c r="N41" s="74">
        <v>2997.259521484375</v>
      </c>
      <c r="O41" s="74">
        <v>6787.556640625</v>
      </c>
      <c r="P41" s="75"/>
      <c r="Q41" s="76"/>
      <c r="R41" s="76"/>
      <c r="S41" s="88"/>
      <c r="T41" s="48">
        <v>0</v>
      </c>
      <c r="U41" s="48">
        <v>1</v>
      </c>
      <c r="V41" s="49">
        <v>0</v>
      </c>
      <c r="W41" s="49">
        <v>0.066667</v>
      </c>
      <c r="X41" s="49">
        <v>0</v>
      </c>
      <c r="Y41" s="49">
        <v>0.569618</v>
      </c>
      <c r="Z41" s="49">
        <v>0</v>
      </c>
      <c r="AA41" s="49">
        <v>0</v>
      </c>
      <c r="AB41" s="71">
        <v>41</v>
      </c>
      <c r="AC41" s="71"/>
      <c r="AD41" s="72"/>
      <c r="AE41" s="78" t="s">
        <v>1078</v>
      </c>
      <c r="AF41" s="78">
        <v>3280</v>
      </c>
      <c r="AG41" s="78">
        <v>1046</v>
      </c>
      <c r="AH41" s="78">
        <v>16895</v>
      </c>
      <c r="AI41" s="78">
        <v>132627</v>
      </c>
      <c r="AJ41" s="78"/>
      <c r="AK41" s="78" t="s">
        <v>1209</v>
      </c>
      <c r="AL41" s="78" t="s">
        <v>1322</v>
      </c>
      <c r="AM41" s="78"/>
      <c r="AN41" s="78"/>
      <c r="AO41" s="80">
        <v>40652.90987268519</v>
      </c>
      <c r="AP41" s="83" t="s">
        <v>1492</v>
      </c>
      <c r="AQ41" s="78" t="b">
        <v>1</v>
      </c>
      <c r="AR41" s="78" t="b">
        <v>0</v>
      </c>
      <c r="AS41" s="78" t="b">
        <v>1</v>
      </c>
      <c r="AT41" s="78"/>
      <c r="AU41" s="78">
        <v>4</v>
      </c>
      <c r="AV41" s="83" t="s">
        <v>1573</v>
      </c>
      <c r="AW41" s="78" t="b">
        <v>0</v>
      </c>
      <c r="AX41" s="78" t="s">
        <v>1639</v>
      </c>
      <c r="AY41" s="83" t="s">
        <v>1678</v>
      </c>
      <c r="AZ41" s="78" t="s">
        <v>66</v>
      </c>
      <c r="BA41" s="78" t="str">
        <f>REPLACE(INDEX(GroupVertices[Group],MATCH(Vertices[[#This Row],[Vertex]],GroupVertices[Vertex],0)),1,1,"")</f>
        <v>5</v>
      </c>
      <c r="BB41" s="48"/>
      <c r="BC41" s="48"/>
      <c r="BD41" s="48"/>
      <c r="BE41" s="48"/>
      <c r="BF41" s="48"/>
      <c r="BG41" s="48"/>
      <c r="BH41" s="119" t="s">
        <v>2162</v>
      </c>
      <c r="BI41" s="119" t="s">
        <v>2162</v>
      </c>
      <c r="BJ41" s="119" t="s">
        <v>2277</v>
      </c>
      <c r="BK41" s="119" t="s">
        <v>2277</v>
      </c>
      <c r="BL41" s="119">
        <v>1</v>
      </c>
      <c r="BM41" s="123">
        <v>2.9411764705882355</v>
      </c>
      <c r="BN41" s="119">
        <v>0</v>
      </c>
      <c r="BO41" s="123">
        <v>0</v>
      </c>
      <c r="BP41" s="119">
        <v>0</v>
      </c>
      <c r="BQ41" s="123">
        <v>0</v>
      </c>
      <c r="BR41" s="119">
        <v>33</v>
      </c>
      <c r="BS41" s="123">
        <v>97.05882352941177</v>
      </c>
      <c r="BT41" s="119">
        <v>34</v>
      </c>
      <c r="BU41" s="2"/>
      <c r="BV41" s="3"/>
      <c r="BW41" s="3"/>
      <c r="BX41" s="3"/>
      <c r="BY41" s="3"/>
    </row>
    <row r="42" spans="1:77" ht="41.45" customHeight="1">
      <c r="A42" s="64" t="s">
        <v>242</v>
      </c>
      <c r="C42" s="65"/>
      <c r="D42" s="65" t="s">
        <v>64</v>
      </c>
      <c r="E42" s="66">
        <v>167.7436079606066</v>
      </c>
      <c r="F42" s="68">
        <v>99.99547747440866</v>
      </c>
      <c r="G42" s="102" t="s">
        <v>576</v>
      </c>
      <c r="H42" s="65"/>
      <c r="I42" s="69" t="s">
        <v>242</v>
      </c>
      <c r="J42" s="70"/>
      <c r="K42" s="70"/>
      <c r="L42" s="69" t="s">
        <v>1815</v>
      </c>
      <c r="M42" s="73">
        <v>2.507207028739166</v>
      </c>
      <c r="N42" s="74">
        <v>3663.08740234375</v>
      </c>
      <c r="O42" s="74">
        <v>7016.98828125</v>
      </c>
      <c r="P42" s="75"/>
      <c r="Q42" s="76"/>
      <c r="R42" s="76"/>
      <c r="S42" s="88"/>
      <c r="T42" s="48">
        <v>0</v>
      </c>
      <c r="U42" s="48">
        <v>1</v>
      </c>
      <c r="V42" s="49">
        <v>0</v>
      </c>
      <c r="W42" s="49">
        <v>0.066667</v>
      </c>
      <c r="X42" s="49">
        <v>0</v>
      </c>
      <c r="Y42" s="49">
        <v>0.569618</v>
      </c>
      <c r="Z42" s="49">
        <v>0</v>
      </c>
      <c r="AA42" s="49">
        <v>0</v>
      </c>
      <c r="AB42" s="71">
        <v>42</v>
      </c>
      <c r="AC42" s="71"/>
      <c r="AD42" s="72"/>
      <c r="AE42" s="78" t="s">
        <v>1079</v>
      </c>
      <c r="AF42" s="78">
        <v>6060</v>
      </c>
      <c r="AG42" s="78">
        <v>6439</v>
      </c>
      <c r="AH42" s="78">
        <v>163636</v>
      </c>
      <c r="AI42" s="78">
        <v>191161</v>
      </c>
      <c r="AJ42" s="78"/>
      <c r="AK42" s="78" t="s">
        <v>1210</v>
      </c>
      <c r="AL42" s="78" t="s">
        <v>1320</v>
      </c>
      <c r="AM42" s="83" t="s">
        <v>1391</v>
      </c>
      <c r="AN42" s="78"/>
      <c r="AO42" s="80">
        <v>40821.96828703704</v>
      </c>
      <c r="AP42" s="83" t="s">
        <v>1493</v>
      </c>
      <c r="AQ42" s="78" t="b">
        <v>0</v>
      </c>
      <c r="AR42" s="78" t="b">
        <v>0</v>
      </c>
      <c r="AS42" s="78" t="b">
        <v>0</v>
      </c>
      <c r="AT42" s="78"/>
      <c r="AU42" s="78">
        <v>35</v>
      </c>
      <c r="AV42" s="83" t="s">
        <v>1573</v>
      </c>
      <c r="AW42" s="78" t="b">
        <v>0</v>
      </c>
      <c r="AX42" s="78" t="s">
        <v>1639</v>
      </c>
      <c r="AY42" s="83" t="s">
        <v>1679</v>
      </c>
      <c r="AZ42" s="78" t="s">
        <v>66</v>
      </c>
      <c r="BA42" s="78" t="str">
        <f>REPLACE(INDEX(GroupVertices[Group],MATCH(Vertices[[#This Row],[Vertex]],GroupVertices[Vertex],0)),1,1,"")</f>
        <v>5</v>
      </c>
      <c r="BB42" s="48"/>
      <c r="BC42" s="48"/>
      <c r="BD42" s="48"/>
      <c r="BE42" s="48"/>
      <c r="BF42" s="48"/>
      <c r="BG42" s="48"/>
      <c r="BH42" s="119" t="s">
        <v>2162</v>
      </c>
      <c r="BI42" s="119" t="s">
        <v>2162</v>
      </c>
      <c r="BJ42" s="119" t="s">
        <v>2277</v>
      </c>
      <c r="BK42" s="119" t="s">
        <v>2277</v>
      </c>
      <c r="BL42" s="119">
        <v>1</v>
      </c>
      <c r="BM42" s="123">
        <v>2.9411764705882355</v>
      </c>
      <c r="BN42" s="119">
        <v>0</v>
      </c>
      <c r="BO42" s="123">
        <v>0</v>
      </c>
      <c r="BP42" s="119">
        <v>0</v>
      </c>
      <c r="BQ42" s="123">
        <v>0</v>
      </c>
      <c r="BR42" s="119">
        <v>33</v>
      </c>
      <c r="BS42" s="123">
        <v>97.05882352941177</v>
      </c>
      <c r="BT42" s="119">
        <v>34</v>
      </c>
      <c r="BU42" s="2"/>
      <c r="BV42" s="3"/>
      <c r="BW42" s="3"/>
      <c r="BX42" s="3"/>
      <c r="BY42" s="3"/>
    </row>
    <row r="43" spans="1:77" ht="41.45" customHeight="1">
      <c r="A43" s="64" t="s">
        <v>244</v>
      </c>
      <c r="C43" s="65"/>
      <c r="D43" s="65" t="s">
        <v>64</v>
      </c>
      <c r="E43" s="66">
        <v>162.32003294161822</v>
      </c>
      <c r="F43" s="68">
        <v>99.99974800557794</v>
      </c>
      <c r="G43" s="102" t="s">
        <v>578</v>
      </c>
      <c r="H43" s="65"/>
      <c r="I43" s="69" t="s">
        <v>244</v>
      </c>
      <c r="J43" s="70"/>
      <c r="K43" s="70"/>
      <c r="L43" s="69" t="s">
        <v>1816</v>
      </c>
      <c r="M43" s="73">
        <v>1.0839813410565948</v>
      </c>
      <c r="N43" s="74">
        <v>2658.569580078125</v>
      </c>
      <c r="O43" s="74">
        <v>9416.65625</v>
      </c>
      <c r="P43" s="75"/>
      <c r="Q43" s="76"/>
      <c r="R43" s="76"/>
      <c r="S43" s="88"/>
      <c r="T43" s="48">
        <v>0</v>
      </c>
      <c r="U43" s="48">
        <v>1</v>
      </c>
      <c r="V43" s="49">
        <v>0</v>
      </c>
      <c r="W43" s="49">
        <v>0.066667</v>
      </c>
      <c r="X43" s="49">
        <v>0</v>
      </c>
      <c r="Y43" s="49">
        <v>0.569618</v>
      </c>
      <c r="Z43" s="49">
        <v>0</v>
      </c>
      <c r="AA43" s="49">
        <v>0</v>
      </c>
      <c r="AB43" s="71">
        <v>43</v>
      </c>
      <c r="AC43" s="71"/>
      <c r="AD43" s="72"/>
      <c r="AE43" s="78" t="s">
        <v>1080</v>
      </c>
      <c r="AF43" s="78">
        <v>149</v>
      </c>
      <c r="AG43" s="78">
        <v>372</v>
      </c>
      <c r="AH43" s="78">
        <v>37242</v>
      </c>
      <c r="AI43" s="78">
        <v>28750</v>
      </c>
      <c r="AJ43" s="78"/>
      <c r="AK43" s="78"/>
      <c r="AL43" s="78"/>
      <c r="AM43" s="78"/>
      <c r="AN43" s="78"/>
      <c r="AO43" s="80">
        <v>43058.91028935185</v>
      </c>
      <c r="AP43" s="83" t="s">
        <v>1494</v>
      </c>
      <c r="AQ43" s="78" t="b">
        <v>1</v>
      </c>
      <c r="AR43" s="78" t="b">
        <v>0</v>
      </c>
      <c r="AS43" s="78" t="b">
        <v>0</v>
      </c>
      <c r="AT43" s="78"/>
      <c r="AU43" s="78">
        <v>5</v>
      </c>
      <c r="AV43" s="78"/>
      <c r="AW43" s="78" t="b">
        <v>0</v>
      </c>
      <c r="AX43" s="78" t="s">
        <v>1639</v>
      </c>
      <c r="AY43" s="83" t="s">
        <v>1680</v>
      </c>
      <c r="AZ43" s="78" t="s">
        <v>66</v>
      </c>
      <c r="BA43" s="78" t="str">
        <f>REPLACE(INDEX(GroupVertices[Group],MATCH(Vertices[[#This Row],[Vertex]],GroupVertices[Vertex],0)),1,1,"")</f>
        <v>5</v>
      </c>
      <c r="BB43" s="48"/>
      <c r="BC43" s="48"/>
      <c r="BD43" s="48"/>
      <c r="BE43" s="48"/>
      <c r="BF43" s="48"/>
      <c r="BG43" s="48"/>
      <c r="BH43" s="119" t="s">
        <v>2162</v>
      </c>
      <c r="BI43" s="119" t="s">
        <v>2162</v>
      </c>
      <c r="BJ43" s="119" t="s">
        <v>2277</v>
      </c>
      <c r="BK43" s="119" t="s">
        <v>2277</v>
      </c>
      <c r="BL43" s="119">
        <v>1</v>
      </c>
      <c r="BM43" s="123">
        <v>2.9411764705882355</v>
      </c>
      <c r="BN43" s="119">
        <v>0</v>
      </c>
      <c r="BO43" s="123">
        <v>0</v>
      </c>
      <c r="BP43" s="119">
        <v>0</v>
      </c>
      <c r="BQ43" s="123">
        <v>0</v>
      </c>
      <c r="BR43" s="119">
        <v>33</v>
      </c>
      <c r="BS43" s="123">
        <v>97.05882352941177</v>
      </c>
      <c r="BT43" s="119">
        <v>34</v>
      </c>
      <c r="BU43" s="2"/>
      <c r="BV43" s="3"/>
      <c r="BW43" s="3"/>
      <c r="BX43" s="3"/>
      <c r="BY43" s="3"/>
    </row>
    <row r="44" spans="1:77" ht="41.45" customHeight="1">
      <c r="A44" s="64" t="s">
        <v>245</v>
      </c>
      <c r="C44" s="65"/>
      <c r="D44" s="65" t="s">
        <v>64</v>
      </c>
      <c r="E44" s="66">
        <v>162.4371399677411</v>
      </c>
      <c r="F44" s="68">
        <v>99.99965579532854</v>
      </c>
      <c r="G44" s="102" t="s">
        <v>579</v>
      </c>
      <c r="H44" s="65"/>
      <c r="I44" s="69" t="s">
        <v>245</v>
      </c>
      <c r="J44" s="70"/>
      <c r="K44" s="70"/>
      <c r="L44" s="69" t="s">
        <v>1817</v>
      </c>
      <c r="M44" s="73">
        <v>1.114711943510265</v>
      </c>
      <c r="N44" s="74">
        <v>2092.05859375</v>
      </c>
      <c r="O44" s="74">
        <v>1074.3388671875</v>
      </c>
      <c r="P44" s="75"/>
      <c r="Q44" s="76"/>
      <c r="R44" s="76"/>
      <c r="S44" s="88"/>
      <c r="T44" s="48">
        <v>1</v>
      </c>
      <c r="U44" s="48">
        <v>2</v>
      </c>
      <c r="V44" s="49">
        <v>0</v>
      </c>
      <c r="W44" s="49">
        <v>0.071429</v>
      </c>
      <c r="X44" s="49">
        <v>0.06277</v>
      </c>
      <c r="Y44" s="49">
        <v>0.517929</v>
      </c>
      <c r="Z44" s="49">
        <v>0.5</v>
      </c>
      <c r="AA44" s="49">
        <v>0.5</v>
      </c>
      <c r="AB44" s="71">
        <v>44</v>
      </c>
      <c r="AC44" s="71"/>
      <c r="AD44" s="72"/>
      <c r="AE44" s="78" t="s">
        <v>1081</v>
      </c>
      <c r="AF44" s="78">
        <v>354</v>
      </c>
      <c r="AG44" s="78">
        <v>503</v>
      </c>
      <c r="AH44" s="78">
        <v>680</v>
      </c>
      <c r="AI44" s="78">
        <v>652</v>
      </c>
      <c r="AJ44" s="78"/>
      <c r="AK44" s="78" t="s">
        <v>1211</v>
      </c>
      <c r="AL44" s="78" t="s">
        <v>1323</v>
      </c>
      <c r="AM44" s="83" t="s">
        <v>1392</v>
      </c>
      <c r="AN44" s="78"/>
      <c r="AO44" s="80">
        <v>41730.61136574074</v>
      </c>
      <c r="AP44" s="83" t="s">
        <v>1495</v>
      </c>
      <c r="AQ44" s="78" t="b">
        <v>0</v>
      </c>
      <c r="AR44" s="78" t="b">
        <v>0</v>
      </c>
      <c r="AS44" s="78" t="b">
        <v>0</v>
      </c>
      <c r="AT44" s="78"/>
      <c r="AU44" s="78">
        <v>20</v>
      </c>
      <c r="AV44" s="83" t="s">
        <v>1573</v>
      </c>
      <c r="AW44" s="78" t="b">
        <v>0</v>
      </c>
      <c r="AX44" s="78" t="s">
        <v>1639</v>
      </c>
      <c r="AY44" s="83" t="s">
        <v>1681</v>
      </c>
      <c r="AZ44" s="78" t="s">
        <v>66</v>
      </c>
      <c r="BA44" s="78" t="str">
        <f>REPLACE(INDEX(GroupVertices[Group],MATCH(Vertices[[#This Row],[Vertex]],GroupVertices[Vertex],0)),1,1,"")</f>
        <v>4</v>
      </c>
      <c r="BB44" s="48" t="s">
        <v>419</v>
      </c>
      <c r="BC44" s="48" t="s">
        <v>419</v>
      </c>
      <c r="BD44" s="48" t="s">
        <v>458</v>
      </c>
      <c r="BE44" s="48" t="s">
        <v>458</v>
      </c>
      <c r="BF44" s="48" t="s">
        <v>492</v>
      </c>
      <c r="BG44" s="48" t="s">
        <v>492</v>
      </c>
      <c r="BH44" s="119" t="s">
        <v>2399</v>
      </c>
      <c r="BI44" s="119" t="s">
        <v>2399</v>
      </c>
      <c r="BJ44" s="119" t="s">
        <v>2449</v>
      </c>
      <c r="BK44" s="119" t="s">
        <v>2449</v>
      </c>
      <c r="BL44" s="119">
        <v>3</v>
      </c>
      <c r="BM44" s="123">
        <v>9.090909090909092</v>
      </c>
      <c r="BN44" s="119">
        <v>0</v>
      </c>
      <c r="BO44" s="123">
        <v>0</v>
      </c>
      <c r="BP44" s="119">
        <v>0</v>
      </c>
      <c r="BQ44" s="123">
        <v>0</v>
      </c>
      <c r="BR44" s="119">
        <v>30</v>
      </c>
      <c r="BS44" s="123">
        <v>90.9090909090909</v>
      </c>
      <c r="BT44" s="119">
        <v>33</v>
      </c>
      <c r="BU44" s="2"/>
      <c r="BV44" s="3"/>
      <c r="BW44" s="3"/>
      <c r="BX44" s="3"/>
      <c r="BY44" s="3"/>
    </row>
    <row r="45" spans="1:77" ht="41.45" customHeight="1">
      <c r="A45" s="64" t="s">
        <v>247</v>
      </c>
      <c r="C45" s="65"/>
      <c r="D45" s="65" t="s">
        <v>64</v>
      </c>
      <c r="E45" s="66">
        <v>168.36400701502853</v>
      </c>
      <c r="F45" s="68">
        <v>99.9949889712553</v>
      </c>
      <c r="G45" s="102" t="s">
        <v>1594</v>
      </c>
      <c r="H45" s="65"/>
      <c r="I45" s="69" t="s">
        <v>247</v>
      </c>
      <c r="J45" s="70"/>
      <c r="K45" s="70"/>
      <c r="L45" s="69" t="s">
        <v>1818</v>
      </c>
      <c r="M45" s="73">
        <v>2.6700088463181517</v>
      </c>
      <c r="N45" s="74">
        <v>511.1033020019531</v>
      </c>
      <c r="O45" s="74">
        <v>3791.21728515625</v>
      </c>
      <c r="P45" s="75"/>
      <c r="Q45" s="76"/>
      <c r="R45" s="76"/>
      <c r="S45" s="88"/>
      <c r="T45" s="48">
        <v>1</v>
      </c>
      <c r="U45" s="48">
        <v>1</v>
      </c>
      <c r="V45" s="49">
        <v>0</v>
      </c>
      <c r="W45" s="49">
        <v>0</v>
      </c>
      <c r="X45" s="49">
        <v>0</v>
      </c>
      <c r="Y45" s="49">
        <v>0.999996</v>
      </c>
      <c r="Z45" s="49">
        <v>0</v>
      </c>
      <c r="AA45" s="49" t="s">
        <v>1997</v>
      </c>
      <c r="AB45" s="71">
        <v>45</v>
      </c>
      <c r="AC45" s="71"/>
      <c r="AD45" s="72"/>
      <c r="AE45" s="78" t="s">
        <v>1082</v>
      </c>
      <c r="AF45" s="78">
        <v>3371</v>
      </c>
      <c r="AG45" s="78">
        <v>7133</v>
      </c>
      <c r="AH45" s="78">
        <v>12191</v>
      </c>
      <c r="AI45" s="78">
        <v>545</v>
      </c>
      <c r="AJ45" s="78"/>
      <c r="AK45" s="78" t="s">
        <v>1212</v>
      </c>
      <c r="AL45" s="78" t="s">
        <v>1324</v>
      </c>
      <c r="AM45" s="83" t="s">
        <v>1393</v>
      </c>
      <c r="AN45" s="78"/>
      <c r="AO45" s="80">
        <v>39974.760150462964</v>
      </c>
      <c r="AP45" s="83" t="s">
        <v>1496</v>
      </c>
      <c r="AQ45" s="78" t="b">
        <v>0</v>
      </c>
      <c r="AR45" s="78" t="b">
        <v>0</v>
      </c>
      <c r="AS45" s="78" t="b">
        <v>0</v>
      </c>
      <c r="AT45" s="78"/>
      <c r="AU45" s="78">
        <v>246</v>
      </c>
      <c r="AV45" s="83" t="s">
        <v>1573</v>
      </c>
      <c r="AW45" s="78" t="b">
        <v>0</v>
      </c>
      <c r="AX45" s="78" t="s">
        <v>1639</v>
      </c>
      <c r="AY45" s="83" t="s">
        <v>1682</v>
      </c>
      <c r="AZ45" s="78" t="s">
        <v>66</v>
      </c>
      <c r="BA45" s="78" t="str">
        <f>REPLACE(INDEX(GroupVertices[Group],MATCH(Vertices[[#This Row],[Vertex]],GroupVertices[Vertex],0)),1,1,"")</f>
        <v>1</v>
      </c>
      <c r="BB45" s="48" t="s">
        <v>420</v>
      </c>
      <c r="BC45" s="48" t="s">
        <v>420</v>
      </c>
      <c r="BD45" s="48" t="s">
        <v>459</v>
      </c>
      <c r="BE45" s="48" t="s">
        <v>459</v>
      </c>
      <c r="BF45" s="48"/>
      <c r="BG45" s="48"/>
      <c r="BH45" s="119" t="s">
        <v>2400</v>
      </c>
      <c r="BI45" s="119" t="s">
        <v>2400</v>
      </c>
      <c r="BJ45" s="119" t="s">
        <v>2454</v>
      </c>
      <c r="BK45" s="119" t="s">
        <v>2454</v>
      </c>
      <c r="BL45" s="119">
        <v>2</v>
      </c>
      <c r="BM45" s="123">
        <v>5.555555555555555</v>
      </c>
      <c r="BN45" s="119">
        <v>1</v>
      </c>
      <c r="BO45" s="123">
        <v>2.7777777777777777</v>
      </c>
      <c r="BP45" s="119">
        <v>0</v>
      </c>
      <c r="BQ45" s="123">
        <v>0</v>
      </c>
      <c r="BR45" s="119">
        <v>33</v>
      </c>
      <c r="BS45" s="123">
        <v>91.66666666666667</v>
      </c>
      <c r="BT45" s="119">
        <v>36</v>
      </c>
      <c r="BU45" s="2"/>
      <c r="BV45" s="3"/>
      <c r="BW45" s="3"/>
      <c r="BX45" s="3"/>
      <c r="BY45" s="3"/>
    </row>
    <row r="46" spans="1:77" ht="41.45" customHeight="1">
      <c r="A46" s="64" t="s">
        <v>249</v>
      </c>
      <c r="C46" s="65"/>
      <c r="D46" s="65" t="s">
        <v>64</v>
      </c>
      <c r="E46" s="66">
        <v>162.06704600732226</v>
      </c>
      <c r="F46" s="68">
        <v>99.99994720787248</v>
      </c>
      <c r="G46" s="102" t="s">
        <v>582</v>
      </c>
      <c r="H46" s="65"/>
      <c r="I46" s="69" t="s">
        <v>249</v>
      </c>
      <c r="J46" s="70"/>
      <c r="K46" s="70"/>
      <c r="L46" s="69" t="s">
        <v>1819</v>
      </c>
      <c r="M46" s="73">
        <v>1.0175938563666052</v>
      </c>
      <c r="N46" s="74">
        <v>194.9122772216797</v>
      </c>
      <c r="O46" s="74">
        <v>2235.786376953125</v>
      </c>
      <c r="P46" s="75"/>
      <c r="Q46" s="76"/>
      <c r="R46" s="76"/>
      <c r="S46" s="88"/>
      <c r="T46" s="48">
        <v>0</v>
      </c>
      <c r="U46" s="48">
        <v>3</v>
      </c>
      <c r="V46" s="49">
        <v>0</v>
      </c>
      <c r="W46" s="49">
        <v>0.076923</v>
      </c>
      <c r="X46" s="49">
        <v>0.092186</v>
      </c>
      <c r="Y46" s="49">
        <v>0.701493</v>
      </c>
      <c r="Z46" s="49">
        <v>0.6666666666666666</v>
      </c>
      <c r="AA46" s="49">
        <v>0</v>
      </c>
      <c r="AB46" s="71">
        <v>46</v>
      </c>
      <c r="AC46" s="71"/>
      <c r="AD46" s="72"/>
      <c r="AE46" s="78" t="s">
        <v>1083</v>
      </c>
      <c r="AF46" s="78">
        <v>238</v>
      </c>
      <c r="AG46" s="78">
        <v>89</v>
      </c>
      <c r="AH46" s="78">
        <v>2279</v>
      </c>
      <c r="AI46" s="78">
        <v>2550</v>
      </c>
      <c r="AJ46" s="78"/>
      <c r="AK46" s="78" t="s">
        <v>1213</v>
      </c>
      <c r="AL46" s="78" t="s">
        <v>1325</v>
      </c>
      <c r="AM46" s="78"/>
      <c r="AN46" s="78"/>
      <c r="AO46" s="80">
        <v>39639.78974537037</v>
      </c>
      <c r="AP46" s="83" t="s">
        <v>1497</v>
      </c>
      <c r="AQ46" s="78" t="b">
        <v>1</v>
      </c>
      <c r="AR46" s="78" t="b">
        <v>0</v>
      </c>
      <c r="AS46" s="78" t="b">
        <v>0</v>
      </c>
      <c r="AT46" s="78"/>
      <c r="AU46" s="78">
        <v>7</v>
      </c>
      <c r="AV46" s="83" t="s">
        <v>1573</v>
      </c>
      <c r="AW46" s="78" t="b">
        <v>0</v>
      </c>
      <c r="AX46" s="78" t="s">
        <v>1639</v>
      </c>
      <c r="AY46" s="83" t="s">
        <v>1683</v>
      </c>
      <c r="AZ46" s="78" t="s">
        <v>66</v>
      </c>
      <c r="BA46" s="78" t="str">
        <f>REPLACE(INDEX(GroupVertices[Group],MATCH(Vertices[[#This Row],[Vertex]],GroupVertices[Vertex],0)),1,1,"")</f>
        <v>4</v>
      </c>
      <c r="BB46" s="48"/>
      <c r="BC46" s="48"/>
      <c r="BD46" s="48"/>
      <c r="BE46" s="48"/>
      <c r="BF46" s="48"/>
      <c r="BG46" s="48"/>
      <c r="BH46" s="119" t="s">
        <v>2392</v>
      </c>
      <c r="BI46" s="119" t="s">
        <v>2392</v>
      </c>
      <c r="BJ46" s="119" t="s">
        <v>2276</v>
      </c>
      <c r="BK46" s="119" t="s">
        <v>2276</v>
      </c>
      <c r="BL46" s="119">
        <v>1</v>
      </c>
      <c r="BM46" s="123">
        <v>4.166666666666667</v>
      </c>
      <c r="BN46" s="119">
        <v>0</v>
      </c>
      <c r="BO46" s="123">
        <v>0</v>
      </c>
      <c r="BP46" s="119">
        <v>0</v>
      </c>
      <c r="BQ46" s="123">
        <v>0</v>
      </c>
      <c r="BR46" s="119">
        <v>23</v>
      </c>
      <c r="BS46" s="123">
        <v>95.83333333333333</v>
      </c>
      <c r="BT46" s="119">
        <v>24</v>
      </c>
      <c r="BU46" s="2"/>
      <c r="BV46" s="3"/>
      <c r="BW46" s="3"/>
      <c r="BX46" s="3"/>
      <c r="BY46" s="3"/>
    </row>
    <row r="47" spans="1:77" ht="41.45" customHeight="1">
      <c r="A47" s="64" t="s">
        <v>250</v>
      </c>
      <c r="C47" s="65"/>
      <c r="D47" s="65" t="s">
        <v>64</v>
      </c>
      <c r="E47" s="66">
        <v>162.301260059568</v>
      </c>
      <c r="F47" s="68">
        <v>99.99976278737365</v>
      </c>
      <c r="G47" s="102" t="s">
        <v>583</v>
      </c>
      <c r="H47" s="65"/>
      <c r="I47" s="69" t="s">
        <v>250</v>
      </c>
      <c r="J47" s="70"/>
      <c r="K47" s="70"/>
      <c r="L47" s="69" t="s">
        <v>1820</v>
      </c>
      <c r="M47" s="73">
        <v>1.0790550612739453</v>
      </c>
      <c r="N47" s="74">
        <v>5704.4326171875</v>
      </c>
      <c r="O47" s="74">
        <v>3176.15283203125</v>
      </c>
      <c r="P47" s="75"/>
      <c r="Q47" s="76"/>
      <c r="R47" s="76"/>
      <c r="S47" s="88"/>
      <c r="T47" s="48">
        <v>0</v>
      </c>
      <c r="U47" s="48">
        <v>1</v>
      </c>
      <c r="V47" s="49">
        <v>0</v>
      </c>
      <c r="W47" s="49">
        <v>0.333333</v>
      </c>
      <c r="X47" s="49">
        <v>0</v>
      </c>
      <c r="Y47" s="49">
        <v>0.638296</v>
      </c>
      <c r="Z47" s="49">
        <v>0</v>
      </c>
      <c r="AA47" s="49">
        <v>0</v>
      </c>
      <c r="AB47" s="71">
        <v>47</v>
      </c>
      <c r="AC47" s="71"/>
      <c r="AD47" s="72"/>
      <c r="AE47" s="78" t="s">
        <v>1084</v>
      </c>
      <c r="AF47" s="78">
        <v>642</v>
      </c>
      <c r="AG47" s="78">
        <v>351</v>
      </c>
      <c r="AH47" s="78">
        <v>4812</v>
      </c>
      <c r="AI47" s="78">
        <v>4886</v>
      </c>
      <c r="AJ47" s="78"/>
      <c r="AK47" s="78" t="s">
        <v>1214</v>
      </c>
      <c r="AL47" s="78" t="s">
        <v>1326</v>
      </c>
      <c r="AM47" s="83" t="s">
        <v>1394</v>
      </c>
      <c r="AN47" s="78"/>
      <c r="AO47" s="80">
        <v>39860.662303240744</v>
      </c>
      <c r="AP47" s="83" t="s">
        <v>1498</v>
      </c>
      <c r="AQ47" s="78" t="b">
        <v>1</v>
      </c>
      <c r="AR47" s="78" t="b">
        <v>0</v>
      </c>
      <c r="AS47" s="78" t="b">
        <v>1</v>
      </c>
      <c r="AT47" s="78"/>
      <c r="AU47" s="78">
        <v>16</v>
      </c>
      <c r="AV47" s="83" t="s">
        <v>1573</v>
      </c>
      <c r="AW47" s="78" t="b">
        <v>0</v>
      </c>
      <c r="AX47" s="78" t="s">
        <v>1639</v>
      </c>
      <c r="AY47" s="83" t="s">
        <v>1684</v>
      </c>
      <c r="AZ47" s="78" t="s">
        <v>66</v>
      </c>
      <c r="BA47" s="78" t="str">
        <f>REPLACE(INDEX(GroupVertices[Group],MATCH(Vertices[[#This Row],[Vertex]],GroupVertices[Vertex],0)),1,1,"")</f>
        <v>17</v>
      </c>
      <c r="BB47" s="48"/>
      <c r="BC47" s="48"/>
      <c r="BD47" s="48"/>
      <c r="BE47" s="48"/>
      <c r="BF47" s="48" t="s">
        <v>493</v>
      </c>
      <c r="BG47" s="48" t="s">
        <v>493</v>
      </c>
      <c r="BH47" s="119" t="s">
        <v>2174</v>
      </c>
      <c r="BI47" s="119" t="s">
        <v>2174</v>
      </c>
      <c r="BJ47" s="119" t="s">
        <v>2287</v>
      </c>
      <c r="BK47" s="119" t="s">
        <v>2287</v>
      </c>
      <c r="BL47" s="119">
        <v>3</v>
      </c>
      <c r="BM47" s="123">
        <v>7.6923076923076925</v>
      </c>
      <c r="BN47" s="119">
        <v>0</v>
      </c>
      <c r="BO47" s="123">
        <v>0</v>
      </c>
      <c r="BP47" s="119">
        <v>0</v>
      </c>
      <c r="BQ47" s="123">
        <v>0</v>
      </c>
      <c r="BR47" s="119">
        <v>36</v>
      </c>
      <c r="BS47" s="123">
        <v>92.3076923076923</v>
      </c>
      <c r="BT47" s="119">
        <v>39</v>
      </c>
      <c r="BU47" s="2"/>
      <c r="BV47" s="3"/>
      <c r="BW47" s="3"/>
      <c r="BX47" s="3"/>
      <c r="BY47" s="3"/>
    </row>
    <row r="48" spans="1:77" ht="41.45" customHeight="1">
      <c r="A48" s="64" t="s">
        <v>264</v>
      </c>
      <c r="C48" s="65"/>
      <c r="D48" s="65" t="s">
        <v>64</v>
      </c>
      <c r="E48" s="66">
        <v>163.0727361171561</v>
      </c>
      <c r="F48" s="68">
        <v>99.99915532595959</v>
      </c>
      <c r="G48" s="102" t="s">
        <v>1595</v>
      </c>
      <c r="H48" s="65"/>
      <c r="I48" s="69" t="s">
        <v>264</v>
      </c>
      <c r="J48" s="70"/>
      <c r="K48" s="70"/>
      <c r="L48" s="69" t="s">
        <v>1821</v>
      </c>
      <c r="M48" s="73">
        <v>1.281501701865681</v>
      </c>
      <c r="N48" s="74">
        <v>5704.4326171875</v>
      </c>
      <c r="O48" s="74">
        <v>2470.341064453125</v>
      </c>
      <c r="P48" s="75"/>
      <c r="Q48" s="76"/>
      <c r="R48" s="76"/>
      <c r="S48" s="88"/>
      <c r="T48" s="48">
        <v>3</v>
      </c>
      <c r="U48" s="48">
        <v>1</v>
      </c>
      <c r="V48" s="49">
        <v>2</v>
      </c>
      <c r="W48" s="49">
        <v>0.5</v>
      </c>
      <c r="X48" s="49">
        <v>0</v>
      </c>
      <c r="Y48" s="49">
        <v>1.723398</v>
      </c>
      <c r="Z48" s="49">
        <v>0</v>
      </c>
      <c r="AA48" s="49">
        <v>0</v>
      </c>
      <c r="AB48" s="71">
        <v>48</v>
      </c>
      <c r="AC48" s="71"/>
      <c r="AD48" s="72"/>
      <c r="AE48" s="78" t="s">
        <v>1085</v>
      </c>
      <c r="AF48" s="78">
        <v>313</v>
      </c>
      <c r="AG48" s="78">
        <v>1214</v>
      </c>
      <c r="AH48" s="78">
        <v>2439</v>
      </c>
      <c r="AI48" s="78">
        <v>300</v>
      </c>
      <c r="AJ48" s="78"/>
      <c r="AK48" s="78" t="s">
        <v>1215</v>
      </c>
      <c r="AL48" s="78" t="s">
        <v>1327</v>
      </c>
      <c r="AM48" s="83" t="s">
        <v>1395</v>
      </c>
      <c r="AN48" s="78"/>
      <c r="AO48" s="80">
        <v>39924.007893518516</v>
      </c>
      <c r="AP48" s="83" t="s">
        <v>1499</v>
      </c>
      <c r="AQ48" s="78" t="b">
        <v>0</v>
      </c>
      <c r="AR48" s="78" t="b">
        <v>0</v>
      </c>
      <c r="AS48" s="78" t="b">
        <v>1</v>
      </c>
      <c r="AT48" s="78"/>
      <c r="AU48" s="78">
        <v>59</v>
      </c>
      <c r="AV48" s="83" t="s">
        <v>1573</v>
      </c>
      <c r="AW48" s="78" t="b">
        <v>0</v>
      </c>
      <c r="AX48" s="78" t="s">
        <v>1639</v>
      </c>
      <c r="AY48" s="83" t="s">
        <v>1685</v>
      </c>
      <c r="AZ48" s="78" t="s">
        <v>66</v>
      </c>
      <c r="BA48" s="78" t="str">
        <f>REPLACE(INDEX(GroupVertices[Group],MATCH(Vertices[[#This Row],[Vertex]],GroupVertices[Vertex],0)),1,1,"")</f>
        <v>17</v>
      </c>
      <c r="BB48" s="48" t="s">
        <v>428</v>
      </c>
      <c r="BC48" s="48" t="s">
        <v>428</v>
      </c>
      <c r="BD48" s="48" t="s">
        <v>466</v>
      </c>
      <c r="BE48" s="48" t="s">
        <v>466</v>
      </c>
      <c r="BF48" s="48" t="s">
        <v>499</v>
      </c>
      <c r="BG48" s="48" t="s">
        <v>499</v>
      </c>
      <c r="BH48" s="119" t="s">
        <v>2174</v>
      </c>
      <c r="BI48" s="119" t="s">
        <v>2174</v>
      </c>
      <c r="BJ48" s="119" t="s">
        <v>2287</v>
      </c>
      <c r="BK48" s="119" t="s">
        <v>2287</v>
      </c>
      <c r="BL48" s="119">
        <v>3</v>
      </c>
      <c r="BM48" s="123">
        <v>7.6923076923076925</v>
      </c>
      <c r="BN48" s="119">
        <v>0</v>
      </c>
      <c r="BO48" s="123">
        <v>0</v>
      </c>
      <c r="BP48" s="119">
        <v>0</v>
      </c>
      <c r="BQ48" s="123">
        <v>0</v>
      </c>
      <c r="BR48" s="119">
        <v>36</v>
      </c>
      <c r="BS48" s="123">
        <v>92.3076923076923</v>
      </c>
      <c r="BT48" s="119">
        <v>39</v>
      </c>
      <c r="BU48" s="2"/>
      <c r="BV48" s="3"/>
      <c r="BW48" s="3"/>
      <c r="BX48" s="3"/>
      <c r="BY48" s="3"/>
    </row>
    <row r="49" spans="1:77" ht="41.45" customHeight="1">
      <c r="A49" s="64" t="s">
        <v>251</v>
      </c>
      <c r="C49" s="65"/>
      <c r="D49" s="65" t="s">
        <v>64</v>
      </c>
      <c r="E49" s="66">
        <v>162.09118256995828</v>
      </c>
      <c r="F49" s="68">
        <v>99.99992820270657</v>
      </c>
      <c r="G49" s="102" t="s">
        <v>584</v>
      </c>
      <c r="H49" s="65"/>
      <c r="I49" s="69" t="s">
        <v>251</v>
      </c>
      <c r="J49" s="70"/>
      <c r="K49" s="70"/>
      <c r="L49" s="69" t="s">
        <v>1822</v>
      </c>
      <c r="M49" s="73">
        <v>1.0239276446585828</v>
      </c>
      <c r="N49" s="74">
        <v>1775.867431640625</v>
      </c>
      <c r="O49" s="74">
        <v>8294.9677734375</v>
      </c>
      <c r="P49" s="75"/>
      <c r="Q49" s="76"/>
      <c r="R49" s="76"/>
      <c r="S49" s="88"/>
      <c r="T49" s="48">
        <v>1</v>
      </c>
      <c r="U49" s="48">
        <v>1</v>
      </c>
      <c r="V49" s="49">
        <v>0</v>
      </c>
      <c r="W49" s="49">
        <v>0</v>
      </c>
      <c r="X49" s="49">
        <v>0</v>
      </c>
      <c r="Y49" s="49">
        <v>0.999996</v>
      </c>
      <c r="Z49" s="49">
        <v>0</v>
      </c>
      <c r="AA49" s="49" t="s">
        <v>1997</v>
      </c>
      <c r="AB49" s="71">
        <v>49</v>
      </c>
      <c r="AC49" s="71"/>
      <c r="AD49" s="72"/>
      <c r="AE49" s="78" t="s">
        <v>1086</v>
      </c>
      <c r="AF49" s="78">
        <v>381</v>
      </c>
      <c r="AG49" s="78">
        <v>116</v>
      </c>
      <c r="AH49" s="78">
        <v>358</v>
      </c>
      <c r="AI49" s="78">
        <v>379</v>
      </c>
      <c r="AJ49" s="78"/>
      <c r="AK49" s="78" t="s">
        <v>1216</v>
      </c>
      <c r="AL49" s="78" t="s">
        <v>1315</v>
      </c>
      <c r="AM49" s="83" t="s">
        <v>1396</v>
      </c>
      <c r="AN49" s="78"/>
      <c r="AO49" s="80">
        <v>43475.52693287037</v>
      </c>
      <c r="AP49" s="83" t="s">
        <v>1500</v>
      </c>
      <c r="AQ49" s="78" t="b">
        <v>0</v>
      </c>
      <c r="AR49" s="78" t="b">
        <v>0</v>
      </c>
      <c r="AS49" s="78" t="b">
        <v>0</v>
      </c>
      <c r="AT49" s="78"/>
      <c r="AU49" s="78">
        <v>1</v>
      </c>
      <c r="AV49" s="83" t="s">
        <v>1573</v>
      </c>
      <c r="AW49" s="78" t="b">
        <v>0</v>
      </c>
      <c r="AX49" s="78" t="s">
        <v>1639</v>
      </c>
      <c r="AY49" s="83" t="s">
        <v>1686</v>
      </c>
      <c r="AZ49" s="78" t="s">
        <v>66</v>
      </c>
      <c r="BA49" s="78" t="str">
        <f>REPLACE(INDEX(GroupVertices[Group],MATCH(Vertices[[#This Row],[Vertex]],GroupVertices[Vertex],0)),1,1,"")</f>
        <v>1</v>
      </c>
      <c r="BB49" s="48" t="s">
        <v>422</v>
      </c>
      <c r="BC49" s="48" t="s">
        <v>422</v>
      </c>
      <c r="BD49" s="48" t="s">
        <v>460</v>
      </c>
      <c r="BE49" s="48" t="s">
        <v>460</v>
      </c>
      <c r="BF49" s="48" t="s">
        <v>494</v>
      </c>
      <c r="BG49" s="48" t="s">
        <v>494</v>
      </c>
      <c r="BH49" s="119" t="s">
        <v>2401</v>
      </c>
      <c r="BI49" s="119" t="s">
        <v>2401</v>
      </c>
      <c r="BJ49" s="119" t="s">
        <v>2455</v>
      </c>
      <c r="BK49" s="119" t="s">
        <v>2455</v>
      </c>
      <c r="BL49" s="119">
        <v>0</v>
      </c>
      <c r="BM49" s="123">
        <v>0</v>
      </c>
      <c r="BN49" s="119">
        <v>0</v>
      </c>
      <c r="BO49" s="123">
        <v>0</v>
      </c>
      <c r="BP49" s="119">
        <v>0</v>
      </c>
      <c r="BQ49" s="123">
        <v>0</v>
      </c>
      <c r="BR49" s="119">
        <v>26</v>
      </c>
      <c r="BS49" s="123">
        <v>100</v>
      </c>
      <c r="BT49" s="119">
        <v>26</v>
      </c>
      <c r="BU49" s="2"/>
      <c r="BV49" s="3"/>
      <c r="BW49" s="3"/>
      <c r="BX49" s="3"/>
      <c r="BY49" s="3"/>
    </row>
    <row r="50" spans="1:77" ht="41.45" customHeight="1">
      <c r="A50" s="64" t="s">
        <v>252</v>
      </c>
      <c r="C50" s="65"/>
      <c r="D50" s="65" t="s">
        <v>64</v>
      </c>
      <c r="E50" s="66">
        <v>162.08850072966538</v>
      </c>
      <c r="F50" s="68">
        <v>99.99993031439166</v>
      </c>
      <c r="G50" s="102" t="s">
        <v>585</v>
      </c>
      <c r="H50" s="65"/>
      <c r="I50" s="69" t="s">
        <v>252</v>
      </c>
      <c r="J50" s="70"/>
      <c r="K50" s="70"/>
      <c r="L50" s="69" t="s">
        <v>1823</v>
      </c>
      <c r="M50" s="73">
        <v>1.0232238904039186</v>
      </c>
      <c r="N50" s="74">
        <v>1143.4853515625</v>
      </c>
      <c r="O50" s="74">
        <v>8294.9677734375</v>
      </c>
      <c r="P50" s="75"/>
      <c r="Q50" s="76"/>
      <c r="R50" s="76"/>
      <c r="S50" s="88"/>
      <c r="T50" s="48">
        <v>1</v>
      </c>
      <c r="U50" s="48">
        <v>1</v>
      </c>
      <c r="V50" s="49">
        <v>0</v>
      </c>
      <c r="W50" s="49">
        <v>0</v>
      </c>
      <c r="X50" s="49">
        <v>0</v>
      </c>
      <c r="Y50" s="49">
        <v>0.999996</v>
      </c>
      <c r="Z50" s="49">
        <v>0</v>
      </c>
      <c r="AA50" s="49" t="s">
        <v>1997</v>
      </c>
      <c r="AB50" s="71">
        <v>50</v>
      </c>
      <c r="AC50" s="71"/>
      <c r="AD50" s="72"/>
      <c r="AE50" s="78" t="s">
        <v>1087</v>
      </c>
      <c r="AF50" s="78">
        <v>48</v>
      </c>
      <c r="AG50" s="78">
        <v>113</v>
      </c>
      <c r="AH50" s="78">
        <v>182</v>
      </c>
      <c r="AI50" s="78">
        <v>0</v>
      </c>
      <c r="AJ50" s="78"/>
      <c r="AK50" s="78" t="s">
        <v>1217</v>
      </c>
      <c r="AL50" s="78" t="s">
        <v>1328</v>
      </c>
      <c r="AM50" s="78"/>
      <c r="AN50" s="78"/>
      <c r="AO50" s="80">
        <v>40407.04723379629</v>
      </c>
      <c r="AP50" s="78"/>
      <c r="AQ50" s="78" t="b">
        <v>0</v>
      </c>
      <c r="AR50" s="78" t="b">
        <v>0</v>
      </c>
      <c r="AS50" s="78" t="b">
        <v>0</v>
      </c>
      <c r="AT50" s="78"/>
      <c r="AU50" s="78">
        <v>1</v>
      </c>
      <c r="AV50" s="83" t="s">
        <v>1574</v>
      </c>
      <c r="AW50" s="78" t="b">
        <v>0</v>
      </c>
      <c r="AX50" s="78" t="s">
        <v>1639</v>
      </c>
      <c r="AY50" s="83" t="s">
        <v>1687</v>
      </c>
      <c r="AZ50" s="78" t="s">
        <v>66</v>
      </c>
      <c r="BA50" s="78" t="str">
        <f>REPLACE(INDEX(GroupVertices[Group],MATCH(Vertices[[#This Row],[Vertex]],GroupVertices[Vertex],0)),1,1,"")</f>
        <v>1</v>
      </c>
      <c r="BB50" s="48" t="s">
        <v>423</v>
      </c>
      <c r="BC50" s="48" t="s">
        <v>423</v>
      </c>
      <c r="BD50" s="48" t="s">
        <v>461</v>
      </c>
      <c r="BE50" s="48" t="s">
        <v>461</v>
      </c>
      <c r="BF50" s="48"/>
      <c r="BG50" s="48"/>
      <c r="BH50" s="119" t="s">
        <v>2402</v>
      </c>
      <c r="BI50" s="119" t="s">
        <v>2402</v>
      </c>
      <c r="BJ50" s="119" t="s">
        <v>2456</v>
      </c>
      <c r="BK50" s="119" t="s">
        <v>2456</v>
      </c>
      <c r="BL50" s="119">
        <v>1</v>
      </c>
      <c r="BM50" s="123">
        <v>11.11111111111111</v>
      </c>
      <c r="BN50" s="119">
        <v>0</v>
      </c>
      <c r="BO50" s="123">
        <v>0</v>
      </c>
      <c r="BP50" s="119">
        <v>0</v>
      </c>
      <c r="BQ50" s="123">
        <v>0</v>
      </c>
      <c r="BR50" s="119">
        <v>8</v>
      </c>
      <c r="BS50" s="123">
        <v>88.88888888888889</v>
      </c>
      <c r="BT50" s="119">
        <v>9</v>
      </c>
      <c r="BU50" s="2"/>
      <c r="BV50" s="3"/>
      <c r="BW50" s="3"/>
      <c r="BX50" s="3"/>
      <c r="BY50" s="3"/>
    </row>
    <row r="51" spans="1:77" ht="41.45" customHeight="1">
      <c r="A51" s="64" t="s">
        <v>253</v>
      </c>
      <c r="C51" s="65"/>
      <c r="D51" s="65" t="s">
        <v>64</v>
      </c>
      <c r="E51" s="66">
        <v>162.05900048644358</v>
      </c>
      <c r="F51" s="68">
        <v>99.99995354292778</v>
      </c>
      <c r="G51" s="102" t="s">
        <v>586</v>
      </c>
      <c r="H51" s="65"/>
      <c r="I51" s="69" t="s">
        <v>253</v>
      </c>
      <c r="J51" s="70"/>
      <c r="K51" s="70"/>
      <c r="L51" s="69" t="s">
        <v>1824</v>
      </c>
      <c r="M51" s="73">
        <v>1.0154825936026124</v>
      </c>
      <c r="N51" s="74">
        <v>511.1033020019531</v>
      </c>
      <c r="O51" s="74">
        <v>8294.9677734375</v>
      </c>
      <c r="P51" s="75"/>
      <c r="Q51" s="76"/>
      <c r="R51" s="76"/>
      <c r="S51" s="88"/>
      <c r="T51" s="48">
        <v>1</v>
      </c>
      <c r="U51" s="48">
        <v>1</v>
      </c>
      <c r="V51" s="49">
        <v>0</v>
      </c>
      <c r="W51" s="49">
        <v>0</v>
      </c>
      <c r="X51" s="49">
        <v>0</v>
      </c>
      <c r="Y51" s="49">
        <v>0.999996</v>
      </c>
      <c r="Z51" s="49">
        <v>0</v>
      </c>
      <c r="AA51" s="49" t="s">
        <v>1997</v>
      </c>
      <c r="AB51" s="71">
        <v>51</v>
      </c>
      <c r="AC51" s="71"/>
      <c r="AD51" s="72"/>
      <c r="AE51" s="78" t="s">
        <v>1088</v>
      </c>
      <c r="AF51" s="78">
        <v>111</v>
      </c>
      <c r="AG51" s="78">
        <v>80</v>
      </c>
      <c r="AH51" s="78">
        <v>642</v>
      </c>
      <c r="AI51" s="78">
        <v>444</v>
      </c>
      <c r="AJ51" s="78"/>
      <c r="AK51" s="78" t="s">
        <v>1218</v>
      </c>
      <c r="AL51" s="78" t="s">
        <v>1329</v>
      </c>
      <c r="AM51" s="83" t="s">
        <v>1397</v>
      </c>
      <c r="AN51" s="78"/>
      <c r="AO51" s="80">
        <v>40726.44380787037</v>
      </c>
      <c r="AP51" s="83" t="s">
        <v>1501</v>
      </c>
      <c r="AQ51" s="78" t="b">
        <v>1</v>
      </c>
      <c r="AR51" s="78" t="b">
        <v>0</v>
      </c>
      <c r="AS51" s="78" t="b">
        <v>0</v>
      </c>
      <c r="AT51" s="78"/>
      <c r="AU51" s="78">
        <v>4</v>
      </c>
      <c r="AV51" s="83" t="s">
        <v>1573</v>
      </c>
      <c r="AW51" s="78" t="b">
        <v>0</v>
      </c>
      <c r="AX51" s="78" t="s">
        <v>1639</v>
      </c>
      <c r="AY51" s="83" t="s">
        <v>1688</v>
      </c>
      <c r="AZ51" s="78" t="s">
        <v>66</v>
      </c>
      <c r="BA51" s="78" t="str">
        <f>REPLACE(INDEX(GroupVertices[Group],MATCH(Vertices[[#This Row],[Vertex]],GroupVertices[Vertex],0)),1,1,"")</f>
        <v>1</v>
      </c>
      <c r="BB51" s="48" t="s">
        <v>424</v>
      </c>
      <c r="BC51" s="48" t="s">
        <v>424</v>
      </c>
      <c r="BD51" s="48" t="s">
        <v>462</v>
      </c>
      <c r="BE51" s="48" t="s">
        <v>462</v>
      </c>
      <c r="BF51" s="48"/>
      <c r="BG51" s="48"/>
      <c r="BH51" s="119" t="s">
        <v>2403</v>
      </c>
      <c r="BI51" s="119" t="s">
        <v>2403</v>
      </c>
      <c r="BJ51" s="119" t="s">
        <v>2457</v>
      </c>
      <c r="BK51" s="119" t="s">
        <v>2457</v>
      </c>
      <c r="BL51" s="119">
        <v>0</v>
      </c>
      <c r="BM51" s="123">
        <v>0</v>
      </c>
      <c r="BN51" s="119">
        <v>0</v>
      </c>
      <c r="BO51" s="123">
        <v>0</v>
      </c>
      <c r="BP51" s="119">
        <v>0</v>
      </c>
      <c r="BQ51" s="123">
        <v>0</v>
      </c>
      <c r="BR51" s="119">
        <v>33</v>
      </c>
      <c r="BS51" s="123">
        <v>100</v>
      </c>
      <c r="BT51" s="119">
        <v>33</v>
      </c>
      <c r="BU51" s="2"/>
      <c r="BV51" s="3"/>
      <c r="BW51" s="3"/>
      <c r="BX51" s="3"/>
      <c r="BY51" s="3"/>
    </row>
    <row r="52" spans="1:77" ht="41.45" customHeight="1">
      <c r="A52" s="64" t="s">
        <v>254</v>
      </c>
      <c r="C52" s="65"/>
      <c r="D52" s="65" t="s">
        <v>64</v>
      </c>
      <c r="E52" s="66">
        <v>173.7303694411019</v>
      </c>
      <c r="F52" s="68">
        <v>99.99076348936816</v>
      </c>
      <c r="G52" s="102" t="s">
        <v>1596</v>
      </c>
      <c r="H52" s="65"/>
      <c r="I52" s="69" t="s">
        <v>254</v>
      </c>
      <c r="J52" s="70"/>
      <c r="K52" s="70"/>
      <c r="L52" s="69" t="s">
        <v>1825</v>
      </c>
      <c r="M52" s="73">
        <v>4.07822110990122</v>
      </c>
      <c r="N52" s="74">
        <v>1143.4853515625</v>
      </c>
      <c r="O52" s="74">
        <v>3791.21728515625</v>
      </c>
      <c r="P52" s="75"/>
      <c r="Q52" s="76"/>
      <c r="R52" s="76"/>
      <c r="S52" s="88"/>
      <c r="T52" s="48">
        <v>1</v>
      </c>
      <c r="U52" s="48">
        <v>1</v>
      </c>
      <c r="V52" s="49">
        <v>0</v>
      </c>
      <c r="W52" s="49">
        <v>0</v>
      </c>
      <c r="X52" s="49">
        <v>0</v>
      </c>
      <c r="Y52" s="49">
        <v>0.999996</v>
      </c>
      <c r="Z52" s="49">
        <v>0</v>
      </c>
      <c r="AA52" s="49" t="s">
        <v>1997</v>
      </c>
      <c r="AB52" s="71">
        <v>52</v>
      </c>
      <c r="AC52" s="71"/>
      <c r="AD52" s="72"/>
      <c r="AE52" s="78" t="s">
        <v>1089</v>
      </c>
      <c r="AF52" s="78">
        <v>2297</v>
      </c>
      <c r="AG52" s="78">
        <v>13136</v>
      </c>
      <c r="AH52" s="78">
        <v>18637</v>
      </c>
      <c r="AI52" s="78">
        <v>4744</v>
      </c>
      <c r="AJ52" s="78"/>
      <c r="AK52" s="78" t="s">
        <v>1219</v>
      </c>
      <c r="AL52" s="78" t="s">
        <v>1330</v>
      </c>
      <c r="AM52" s="83" t="s">
        <v>1398</v>
      </c>
      <c r="AN52" s="78"/>
      <c r="AO52" s="80">
        <v>40203.8490625</v>
      </c>
      <c r="AP52" s="83" t="s">
        <v>1502</v>
      </c>
      <c r="AQ52" s="78" t="b">
        <v>0</v>
      </c>
      <c r="AR52" s="78" t="b">
        <v>0</v>
      </c>
      <c r="AS52" s="78" t="b">
        <v>1</v>
      </c>
      <c r="AT52" s="78"/>
      <c r="AU52" s="78">
        <v>312</v>
      </c>
      <c r="AV52" s="83" t="s">
        <v>1573</v>
      </c>
      <c r="AW52" s="78" t="b">
        <v>0</v>
      </c>
      <c r="AX52" s="78" t="s">
        <v>1639</v>
      </c>
      <c r="AY52" s="83" t="s">
        <v>1689</v>
      </c>
      <c r="AZ52" s="78" t="s">
        <v>66</v>
      </c>
      <c r="BA52" s="78" t="str">
        <f>REPLACE(INDEX(GroupVertices[Group],MATCH(Vertices[[#This Row],[Vertex]],GroupVertices[Vertex],0)),1,1,"")</f>
        <v>1</v>
      </c>
      <c r="BB52" s="48" t="s">
        <v>425</v>
      </c>
      <c r="BC52" s="48" t="s">
        <v>425</v>
      </c>
      <c r="BD52" s="48" t="s">
        <v>463</v>
      </c>
      <c r="BE52" s="48" t="s">
        <v>463</v>
      </c>
      <c r="BF52" s="48" t="s">
        <v>495</v>
      </c>
      <c r="BG52" s="48" t="s">
        <v>495</v>
      </c>
      <c r="BH52" s="119" t="s">
        <v>2404</v>
      </c>
      <c r="BI52" s="119" t="s">
        <v>2404</v>
      </c>
      <c r="BJ52" s="119" t="s">
        <v>2458</v>
      </c>
      <c r="BK52" s="119" t="s">
        <v>2458</v>
      </c>
      <c r="BL52" s="119">
        <v>1</v>
      </c>
      <c r="BM52" s="123">
        <v>2.7027027027027026</v>
      </c>
      <c r="BN52" s="119">
        <v>0</v>
      </c>
      <c r="BO52" s="123">
        <v>0</v>
      </c>
      <c r="BP52" s="119">
        <v>0</v>
      </c>
      <c r="BQ52" s="123">
        <v>0</v>
      </c>
      <c r="BR52" s="119">
        <v>36</v>
      </c>
      <c r="BS52" s="123">
        <v>97.29729729729729</v>
      </c>
      <c r="BT52" s="119">
        <v>37</v>
      </c>
      <c r="BU52" s="2"/>
      <c r="BV52" s="3"/>
      <c r="BW52" s="3"/>
      <c r="BX52" s="3"/>
      <c r="BY52" s="3"/>
    </row>
    <row r="53" spans="1:77" ht="41.45" customHeight="1">
      <c r="A53" s="64" t="s">
        <v>255</v>
      </c>
      <c r="C53" s="65"/>
      <c r="D53" s="65" t="s">
        <v>64</v>
      </c>
      <c r="E53" s="66">
        <v>169.95076252165526</v>
      </c>
      <c r="F53" s="68">
        <v>99.99373955757054</v>
      </c>
      <c r="G53" s="102" t="s">
        <v>587</v>
      </c>
      <c r="H53" s="65"/>
      <c r="I53" s="69" t="s">
        <v>255</v>
      </c>
      <c r="J53" s="70"/>
      <c r="K53" s="70"/>
      <c r="L53" s="69" t="s">
        <v>1826</v>
      </c>
      <c r="M53" s="73">
        <v>3.0863967803278043</v>
      </c>
      <c r="N53" s="74">
        <v>7205.25732421875</v>
      </c>
      <c r="O53" s="74">
        <v>8806.4775390625</v>
      </c>
      <c r="P53" s="75"/>
      <c r="Q53" s="76"/>
      <c r="R53" s="76"/>
      <c r="S53" s="88"/>
      <c r="T53" s="48">
        <v>1</v>
      </c>
      <c r="U53" s="48">
        <v>2</v>
      </c>
      <c r="V53" s="49">
        <v>1</v>
      </c>
      <c r="W53" s="49">
        <v>0.333333</v>
      </c>
      <c r="X53" s="49">
        <v>0</v>
      </c>
      <c r="Y53" s="49">
        <v>1.180847</v>
      </c>
      <c r="Z53" s="49">
        <v>0.3333333333333333</v>
      </c>
      <c r="AA53" s="49">
        <v>0</v>
      </c>
      <c r="AB53" s="71">
        <v>53</v>
      </c>
      <c r="AC53" s="71"/>
      <c r="AD53" s="72"/>
      <c r="AE53" s="78" t="s">
        <v>1090</v>
      </c>
      <c r="AF53" s="78">
        <v>2237</v>
      </c>
      <c r="AG53" s="78">
        <v>8908</v>
      </c>
      <c r="AH53" s="78">
        <v>15698</v>
      </c>
      <c r="AI53" s="78">
        <v>7135</v>
      </c>
      <c r="AJ53" s="78"/>
      <c r="AK53" s="78" t="s">
        <v>1220</v>
      </c>
      <c r="AL53" s="78" t="s">
        <v>1331</v>
      </c>
      <c r="AM53" s="83" t="s">
        <v>1399</v>
      </c>
      <c r="AN53" s="78"/>
      <c r="AO53" s="80">
        <v>39937.85086805555</v>
      </c>
      <c r="AP53" s="83" t="s">
        <v>1503</v>
      </c>
      <c r="AQ53" s="78" t="b">
        <v>0</v>
      </c>
      <c r="AR53" s="78" t="b">
        <v>0</v>
      </c>
      <c r="AS53" s="78" t="b">
        <v>1</v>
      </c>
      <c r="AT53" s="78"/>
      <c r="AU53" s="78">
        <v>303</v>
      </c>
      <c r="AV53" s="83" t="s">
        <v>1578</v>
      </c>
      <c r="AW53" s="78" t="b">
        <v>0</v>
      </c>
      <c r="AX53" s="78" t="s">
        <v>1639</v>
      </c>
      <c r="AY53" s="83" t="s">
        <v>1690</v>
      </c>
      <c r="AZ53" s="78" t="s">
        <v>66</v>
      </c>
      <c r="BA53" s="78" t="str">
        <f>REPLACE(INDEX(GroupVertices[Group],MATCH(Vertices[[#This Row],[Vertex]],GroupVertices[Vertex],0)),1,1,"")</f>
        <v>12</v>
      </c>
      <c r="BB53" s="48" t="s">
        <v>426</v>
      </c>
      <c r="BC53" s="48" t="s">
        <v>426</v>
      </c>
      <c r="BD53" s="48" t="s">
        <v>464</v>
      </c>
      <c r="BE53" s="48" t="s">
        <v>464</v>
      </c>
      <c r="BF53" s="48" t="s">
        <v>496</v>
      </c>
      <c r="BG53" s="48" t="s">
        <v>496</v>
      </c>
      <c r="BH53" s="119" t="s">
        <v>2405</v>
      </c>
      <c r="BI53" s="119" t="s">
        <v>2405</v>
      </c>
      <c r="BJ53" s="119" t="s">
        <v>2283</v>
      </c>
      <c r="BK53" s="119" t="s">
        <v>2283</v>
      </c>
      <c r="BL53" s="119">
        <v>0</v>
      </c>
      <c r="BM53" s="123">
        <v>0</v>
      </c>
      <c r="BN53" s="119">
        <v>0</v>
      </c>
      <c r="BO53" s="123">
        <v>0</v>
      </c>
      <c r="BP53" s="119">
        <v>0</v>
      </c>
      <c r="BQ53" s="123">
        <v>0</v>
      </c>
      <c r="BR53" s="119">
        <v>34</v>
      </c>
      <c r="BS53" s="123">
        <v>100</v>
      </c>
      <c r="BT53" s="119">
        <v>34</v>
      </c>
      <c r="BU53" s="2"/>
      <c r="BV53" s="3"/>
      <c r="BW53" s="3"/>
      <c r="BX53" s="3"/>
      <c r="BY53" s="3"/>
    </row>
    <row r="54" spans="1:77" ht="41.45" customHeight="1">
      <c r="A54" s="64" t="s">
        <v>327</v>
      </c>
      <c r="C54" s="65"/>
      <c r="D54" s="65" t="s">
        <v>64</v>
      </c>
      <c r="E54" s="66">
        <v>163.482163735204</v>
      </c>
      <c r="F54" s="68">
        <v>99.99883294203417</v>
      </c>
      <c r="G54" s="102" t="s">
        <v>1597</v>
      </c>
      <c r="H54" s="65"/>
      <c r="I54" s="69" t="s">
        <v>327</v>
      </c>
      <c r="J54" s="70"/>
      <c r="K54" s="70"/>
      <c r="L54" s="69" t="s">
        <v>1827</v>
      </c>
      <c r="M54" s="73">
        <v>1.3889415180777491</v>
      </c>
      <c r="N54" s="74">
        <v>7866.30029296875</v>
      </c>
      <c r="O54" s="74">
        <v>8010.96337890625</v>
      </c>
      <c r="P54" s="75"/>
      <c r="Q54" s="76"/>
      <c r="R54" s="76"/>
      <c r="S54" s="88"/>
      <c r="T54" s="48">
        <v>2</v>
      </c>
      <c r="U54" s="48">
        <v>0</v>
      </c>
      <c r="V54" s="49">
        <v>0</v>
      </c>
      <c r="W54" s="49">
        <v>0.25</v>
      </c>
      <c r="X54" s="49">
        <v>0</v>
      </c>
      <c r="Y54" s="49">
        <v>0.819146</v>
      </c>
      <c r="Z54" s="49">
        <v>0.5</v>
      </c>
      <c r="AA54" s="49">
        <v>0</v>
      </c>
      <c r="AB54" s="71">
        <v>54</v>
      </c>
      <c r="AC54" s="71"/>
      <c r="AD54" s="72"/>
      <c r="AE54" s="78" t="s">
        <v>1091</v>
      </c>
      <c r="AF54" s="78">
        <v>1829</v>
      </c>
      <c r="AG54" s="78">
        <v>1672</v>
      </c>
      <c r="AH54" s="78">
        <v>3044</v>
      </c>
      <c r="AI54" s="78">
        <v>1187</v>
      </c>
      <c r="AJ54" s="78"/>
      <c r="AK54" s="78" t="s">
        <v>1221</v>
      </c>
      <c r="AL54" s="78" t="s">
        <v>1332</v>
      </c>
      <c r="AM54" s="83" t="s">
        <v>1400</v>
      </c>
      <c r="AN54" s="78"/>
      <c r="AO54" s="80">
        <v>40598.84203703704</v>
      </c>
      <c r="AP54" s="83" t="s">
        <v>1504</v>
      </c>
      <c r="AQ54" s="78" t="b">
        <v>0</v>
      </c>
      <c r="AR54" s="78" t="b">
        <v>0</v>
      </c>
      <c r="AS54" s="78" t="b">
        <v>0</v>
      </c>
      <c r="AT54" s="78"/>
      <c r="AU54" s="78">
        <v>78</v>
      </c>
      <c r="AV54" s="83" t="s">
        <v>1579</v>
      </c>
      <c r="AW54" s="78" t="b">
        <v>0</v>
      </c>
      <c r="AX54" s="78" t="s">
        <v>1639</v>
      </c>
      <c r="AY54" s="83" t="s">
        <v>1691</v>
      </c>
      <c r="AZ54" s="78" t="s">
        <v>65</v>
      </c>
      <c r="BA54" s="78" t="str">
        <f>REPLACE(INDEX(GroupVertices[Group],MATCH(Vertices[[#This Row],[Vertex]],GroupVertices[Vertex],0)),1,1,"")</f>
        <v>12</v>
      </c>
      <c r="BB54" s="48"/>
      <c r="BC54" s="48"/>
      <c r="BD54" s="48"/>
      <c r="BE54" s="48"/>
      <c r="BF54" s="48"/>
      <c r="BG54" s="48"/>
      <c r="BH54" s="48"/>
      <c r="BI54" s="48"/>
      <c r="BJ54" s="48"/>
      <c r="BK54" s="48"/>
      <c r="BL54" s="48"/>
      <c r="BM54" s="49"/>
      <c r="BN54" s="48"/>
      <c r="BO54" s="49"/>
      <c r="BP54" s="48"/>
      <c r="BQ54" s="49"/>
      <c r="BR54" s="48"/>
      <c r="BS54" s="49"/>
      <c r="BT54" s="48"/>
      <c r="BU54" s="2"/>
      <c r="BV54" s="3"/>
      <c r="BW54" s="3"/>
      <c r="BX54" s="3"/>
      <c r="BY54" s="3"/>
    </row>
    <row r="55" spans="1:77" ht="41.45" customHeight="1">
      <c r="A55" s="64" t="s">
        <v>328</v>
      </c>
      <c r="C55" s="65"/>
      <c r="D55" s="65" t="s">
        <v>64</v>
      </c>
      <c r="E55" s="66">
        <v>165.91548682761976</v>
      </c>
      <c r="F55" s="68">
        <v>99.99691693975252</v>
      </c>
      <c r="G55" s="102" t="s">
        <v>1598</v>
      </c>
      <c r="H55" s="65"/>
      <c r="I55" s="69" t="s">
        <v>328</v>
      </c>
      <c r="J55" s="70"/>
      <c r="K55" s="70"/>
      <c r="L55" s="69" t="s">
        <v>1828</v>
      </c>
      <c r="M55" s="73">
        <v>2.027481211809735</v>
      </c>
      <c r="N55" s="74">
        <v>7746.17333984375</v>
      </c>
      <c r="O55" s="74">
        <v>9646.09375</v>
      </c>
      <c r="P55" s="75"/>
      <c r="Q55" s="76"/>
      <c r="R55" s="76"/>
      <c r="S55" s="88"/>
      <c r="T55" s="48">
        <v>2</v>
      </c>
      <c r="U55" s="48">
        <v>0</v>
      </c>
      <c r="V55" s="49">
        <v>0</v>
      </c>
      <c r="W55" s="49">
        <v>0.25</v>
      </c>
      <c r="X55" s="49">
        <v>0</v>
      </c>
      <c r="Y55" s="49">
        <v>0.819146</v>
      </c>
      <c r="Z55" s="49">
        <v>0.5</v>
      </c>
      <c r="AA55" s="49">
        <v>0</v>
      </c>
      <c r="AB55" s="71">
        <v>55</v>
      </c>
      <c r="AC55" s="71"/>
      <c r="AD55" s="72"/>
      <c r="AE55" s="78" t="s">
        <v>1092</v>
      </c>
      <c r="AF55" s="78">
        <v>2351</v>
      </c>
      <c r="AG55" s="78">
        <v>4394</v>
      </c>
      <c r="AH55" s="78">
        <v>5348</v>
      </c>
      <c r="AI55" s="78">
        <v>7259</v>
      </c>
      <c r="AJ55" s="78"/>
      <c r="AK55" s="78" t="s">
        <v>1222</v>
      </c>
      <c r="AL55" s="78" t="s">
        <v>1333</v>
      </c>
      <c r="AM55" s="83" t="s">
        <v>1399</v>
      </c>
      <c r="AN55" s="78"/>
      <c r="AO55" s="80">
        <v>40351.819652777776</v>
      </c>
      <c r="AP55" s="78"/>
      <c r="AQ55" s="78" t="b">
        <v>0</v>
      </c>
      <c r="AR55" s="78" t="b">
        <v>0</v>
      </c>
      <c r="AS55" s="78" t="b">
        <v>1</v>
      </c>
      <c r="AT55" s="78"/>
      <c r="AU55" s="78">
        <v>133</v>
      </c>
      <c r="AV55" s="83" t="s">
        <v>1579</v>
      </c>
      <c r="AW55" s="78" t="b">
        <v>0</v>
      </c>
      <c r="AX55" s="78" t="s">
        <v>1639</v>
      </c>
      <c r="AY55" s="83" t="s">
        <v>1692</v>
      </c>
      <c r="AZ55" s="78" t="s">
        <v>65</v>
      </c>
      <c r="BA55" s="78" t="str">
        <f>REPLACE(INDEX(GroupVertices[Group],MATCH(Vertices[[#This Row],[Vertex]],GroupVertices[Vertex],0)),1,1,"")</f>
        <v>12</v>
      </c>
      <c r="BB55" s="48"/>
      <c r="BC55" s="48"/>
      <c r="BD55" s="48"/>
      <c r="BE55" s="48"/>
      <c r="BF55" s="48"/>
      <c r="BG55" s="48"/>
      <c r="BH55" s="48"/>
      <c r="BI55" s="48"/>
      <c r="BJ55" s="48"/>
      <c r="BK55" s="48"/>
      <c r="BL55" s="48"/>
      <c r="BM55" s="49"/>
      <c r="BN55" s="48"/>
      <c r="BO55" s="49"/>
      <c r="BP55" s="48"/>
      <c r="BQ55" s="49"/>
      <c r="BR55" s="48"/>
      <c r="BS55" s="49"/>
      <c r="BT55" s="48"/>
      <c r="BU55" s="2"/>
      <c r="BV55" s="3"/>
      <c r="BW55" s="3"/>
      <c r="BX55" s="3"/>
      <c r="BY55" s="3"/>
    </row>
    <row r="56" spans="1:77" ht="41.45" customHeight="1">
      <c r="A56" s="64" t="s">
        <v>256</v>
      </c>
      <c r="C56" s="65"/>
      <c r="D56" s="65" t="s">
        <v>64</v>
      </c>
      <c r="E56" s="66">
        <v>165.4908621145788</v>
      </c>
      <c r="F56" s="68">
        <v>99.99725128989351</v>
      </c>
      <c r="G56" s="102" t="s">
        <v>588</v>
      </c>
      <c r="H56" s="65"/>
      <c r="I56" s="69" t="s">
        <v>256</v>
      </c>
      <c r="J56" s="70"/>
      <c r="K56" s="70"/>
      <c r="L56" s="69" t="s">
        <v>1829</v>
      </c>
      <c r="M56" s="73">
        <v>1.9160534548212365</v>
      </c>
      <c r="N56" s="74">
        <v>8407.216796875</v>
      </c>
      <c r="O56" s="74">
        <v>8850.5810546875</v>
      </c>
      <c r="P56" s="75"/>
      <c r="Q56" s="76"/>
      <c r="R56" s="76"/>
      <c r="S56" s="88"/>
      <c r="T56" s="48">
        <v>0</v>
      </c>
      <c r="U56" s="48">
        <v>3</v>
      </c>
      <c r="V56" s="49">
        <v>1</v>
      </c>
      <c r="W56" s="49">
        <v>0.333333</v>
      </c>
      <c r="X56" s="49">
        <v>0</v>
      </c>
      <c r="Y56" s="49">
        <v>1.180847</v>
      </c>
      <c r="Z56" s="49">
        <v>0.3333333333333333</v>
      </c>
      <c r="AA56" s="49">
        <v>0</v>
      </c>
      <c r="AB56" s="71">
        <v>56</v>
      </c>
      <c r="AC56" s="71"/>
      <c r="AD56" s="72"/>
      <c r="AE56" s="78" t="s">
        <v>1093</v>
      </c>
      <c r="AF56" s="78">
        <v>1</v>
      </c>
      <c r="AG56" s="78">
        <v>3919</v>
      </c>
      <c r="AH56" s="78">
        <v>436808</v>
      </c>
      <c r="AI56" s="78">
        <v>182</v>
      </c>
      <c r="AJ56" s="78"/>
      <c r="AK56" s="78" t="s">
        <v>1223</v>
      </c>
      <c r="AL56" s="78" t="s">
        <v>1331</v>
      </c>
      <c r="AM56" s="83" t="s">
        <v>1401</v>
      </c>
      <c r="AN56" s="78"/>
      <c r="AO56" s="80">
        <v>42266.74684027778</v>
      </c>
      <c r="AP56" s="83" t="s">
        <v>1505</v>
      </c>
      <c r="AQ56" s="78" t="b">
        <v>1</v>
      </c>
      <c r="AR56" s="78" t="b">
        <v>0</v>
      </c>
      <c r="AS56" s="78" t="b">
        <v>1</v>
      </c>
      <c r="AT56" s="78"/>
      <c r="AU56" s="78">
        <v>2229</v>
      </c>
      <c r="AV56" s="83" t="s">
        <v>1573</v>
      </c>
      <c r="AW56" s="78" t="b">
        <v>0</v>
      </c>
      <c r="AX56" s="78" t="s">
        <v>1639</v>
      </c>
      <c r="AY56" s="83" t="s">
        <v>1693</v>
      </c>
      <c r="AZ56" s="78" t="s">
        <v>66</v>
      </c>
      <c r="BA56" s="78" t="str">
        <f>REPLACE(INDEX(GroupVertices[Group],MATCH(Vertices[[#This Row],[Vertex]],GroupVertices[Vertex],0)),1,1,"")</f>
        <v>12</v>
      </c>
      <c r="BB56" s="48"/>
      <c r="BC56" s="48"/>
      <c r="BD56" s="48"/>
      <c r="BE56" s="48"/>
      <c r="BF56" s="48"/>
      <c r="BG56" s="48"/>
      <c r="BH56" s="119" t="s">
        <v>2405</v>
      </c>
      <c r="BI56" s="119" t="s">
        <v>2405</v>
      </c>
      <c r="BJ56" s="119" t="s">
        <v>2283</v>
      </c>
      <c r="BK56" s="119" t="s">
        <v>2283</v>
      </c>
      <c r="BL56" s="119">
        <v>0</v>
      </c>
      <c r="BM56" s="123">
        <v>0</v>
      </c>
      <c r="BN56" s="119">
        <v>0</v>
      </c>
      <c r="BO56" s="123">
        <v>0</v>
      </c>
      <c r="BP56" s="119">
        <v>0</v>
      </c>
      <c r="BQ56" s="123">
        <v>0</v>
      </c>
      <c r="BR56" s="119">
        <v>34</v>
      </c>
      <c r="BS56" s="123">
        <v>100</v>
      </c>
      <c r="BT56" s="119">
        <v>34</v>
      </c>
      <c r="BU56" s="2"/>
      <c r="BV56" s="3"/>
      <c r="BW56" s="3"/>
      <c r="BX56" s="3"/>
      <c r="BY56" s="3"/>
    </row>
    <row r="57" spans="1:77" ht="41.45" customHeight="1">
      <c r="A57" s="64" t="s">
        <v>257</v>
      </c>
      <c r="C57" s="65"/>
      <c r="D57" s="65" t="s">
        <v>64</v>
      </c>
      <c r="E57" s="66">
        <v>162.41836708569087</v>
      </c>
      <c r="F57" s="68">
        <v>99.99967057712425</v>
      </c>
      <c r="G57" s="102" t="s">
        <v>589</v>
      </c>
      <c r="H57" s="65"/>
      <c r="I57" s="69" t="s">
        <v>257</v>
      </c>
      <c r="J57" s="70"/>
      <c r="K57" s="70"/>
      <c r="L57" s="69" t="s">
        <v>1830</v>
      </c>
      <c r="M57" s="73">
        <v>1.1097856637276156</v>
      </c>
      <c r="N57" s="74">
        <v>1775.867431640625</v>
      </c>
      <c r="O57" s="74">
        <v>7394.21826171875</v>
      </c>
      <c r="P57" s="75"/>
      <c r="Q57" s="76"/>
      <c r="R57" s="76"/>
      <c r="S57" s="88"/>
      <c r="T57" s="48">
        <v>1</v>
      </c>
      <c r="U57" s="48">
        <v>1</v>
      </c>
      <c r="V57" s="49">
        <v>0</v>
      </c>
      <c r="W57" s="49">
        <v>0</v>
      </c>
      <c r="X57" s="49">
        <v>0</v>
      </c>
      <c r="Y57" s="49">
        <v>0.999996</v>
      </c>
      <c r="Z57" s="49">
        <v>0</v>
      </c>
      <c r="AA57" s="49" t="s">
        <v>1997</v>
      </c>
      <c r="AB57" s="71">
        <v>57</v>
      </c>
      <c r="AC57" s="71"/>
      <c r="AD57" s="72"/>
      <c r="AE57" s="78" t="s">
        <v>1094</v>
      </c>
      <c r="AF57" s="78">
        <v>621</v>
      </c>
      <c r="AG57" s="78">
        <v>482</v>
      </c>
      <c r="AH57" s="78">
        <v>2473</v>
      </c>
      <c r="AI57" s="78">
        <v>810</v>
      </c>
      <c r="AJ57" s="78"/>
      <c r="AK57" s="78" t="s">
        <v>1224</v>
      </c>
      <c r="AL57" s="78"/>
      <c r="AM57" s="83" t="s">
        <v>1402</v>
      </c>
      <c r="AN57" s="78"/>
      <c r="AO57" s="80">
        <v>40898.610613425924</v>
      </c>
      <c r="AP57" s="83" t="s">
        <v>1506</v>
      </c>
      <c r="AQ57" s="78" t="b">
        <v>0</v>
      </c>
      <c r="AR57" s="78" t="b">
        <v>0</v>
      </c>
      <c r="AS57" s="78" t="b">
        <v>0</v>
      </c>
      <c r="AT57" s="78"/>
      <c r="AU57" s="78">
        <v>24</v>
      </c>
      <c r="AV57" s="83" t="s">
        <v>1580</v>
      </c>
      <c r="AW57" s="78" t="b">
        <v>0</v>
      </c>
      <c r="AX57" s="78" t="s">
        <v>1639</v>
      </c>
      <c r="AY57" s="83" t="s">
        <v>1694</v>
      </c>
      <c r="AZ57" s="78" t="s">
        <v>66</v>
      </c>
      <c r="BA57" s="78" t="str">
        <f>REPLACE(INDEX(GroupVertices[Group],MATCH(Vertices[[#This Row],[Vertex]],GroupVertices[Vertex],0)),1,1,"")</f>
        <v>1</v>
      </c>
      <c r="BB57" s="48"/>
      <c r="BC57" s="48"/>
      <c r="BD57" s="48"/>
      <c r="BE57" s="48"/>
      <c r="BF57" s="48"/>
      <c r="BG57" s="48"/>
      <c r="BH57" s="119" t="s">
        <v>2406</v>
      </c>
      <c r="BI57" s="119" t="s">
        <v>2406</v>
      </c>
      <c r="BJ57" s="119" t="s">
        <v>2459</v>
      </c>
      <c r="BK57" s="119" t="s">
        <v>2459</v>
      </c>
      <c r="BL57" s="119">
        <v>0</v>
      </c>
      <c r="BM57" s="123">
        <v>0</v>
      </c>
      <c r="BN57" s="119">
        <v>2</v>
      </c>
      <c r="BO57" s="123">
        <v>6.666666666666667</v>
      </c>
      <c r="BP57" s="119">
        <v>0</v>
      </c>
      <c r="BQ57" s="123">
        <v>0</v>
      </c>
      <c r="BR57" s="119">
        <v>28</v>
      </c>
      <c r="BS57" s="123">
        <v>93.33333333333333</v>
      </c>
      <c r="BT57" s="119">
        <v>30</v>
      </c>
      <c r="BU57" s="2"/>
      <c r="BV57" s="3"/>
      <c r="BW57" s="3"/>
      <c r="BX57" s="3"/>
      <c r="BY57" s="3"/>
    </row>
    <row r="58" spans="1:77" ht="41.45" customHeight="1">
      <c r="A58" s="64" t="s">
        <v>258</v>
      </c>
      <c r="C58" s="65"/>
      <c r="D58" s="65" t="s">
        <v>64</v>
      </c>
      <c r="E58" s="66">
        <v>162.50686781535626</v>
      </c>
      <c r="F58" s="68">
        <v>99.99960089151591</v>
      </c>
      <c r="G58" s="102" t="s">
        <v>590</v>
      </c>
      <c r="H58" s="65"/>
      <c r="I58" s="69" t="s">
        <v>258</v>
      </c>
      <c r="J58" s="70"/>
      <c r="K58" s="70"/>
      <c r="L58" s="69" t="s">
        <v>1831</v>
      </c>
      <c r="M58" s="73">
        <v>1.1330095541315341</v>
      </c>
      <c r="N58" s="74">
        <v>5262.63134765625</v>
      </c>
      <c r="O58" s="74">
        <v>568.73046875</v>
      </c>
      <c r="P58" s="75"/>
      <c r="Q58" s="76"/>
      <c r="R58" s="76"/>
      <c r="S58" s="88"/>
      <c r="T58" s="48">
        <v>0</v>
      </c>
      <c r="U58" s="48">
        <v>2</v>
      </c>
      <c r="V58" s="49">
        <v>0</v>
      </c>
      <c r="W58" s="49">
        <v>0.166667</v>
      </c>
      <c r="X58" s="49">
        <v>0</v>
      </c>
      <c r="Y58" s="49">
        <v>0.740455</v>
      </c>
      <c r="Z58" s="49">
        <v>0.5</v>
      </c>
      <c r="AA58" s="49">
        <v>0</v>
      </c>
      <c r="AB58" s="71">
        <v>58</v>
      </c>
      <c r="AC58" s="71"/>
      <c r="AD58" s="72"/>
      <c r="AE58" s="78" t="s">
        <v>1095</v>
      </c>
      <c r="AF58" s="78">
        <v>230</v>
      </c>
      <c r="AG58" s="78">
        <v>581</v>
      </c>
      <c r="AH58" s="78">
        <v>1046</v>
      </c>
      <c r="AI58" s="78">
        <v>474</v>
      </c>
      <c r="AJ58" s="78"/>
      <c r="AK58" s="78" t="s">
        <v>1225</v>
      </c>
      <c r="AL58" s="78" t="s">
        <v>1309</v>
      </c>
      <c r="AM58" s="83" t="s">
        <v>1403</v>
      </c>
      <c r="AN58" s="78"/>
      <c r="AO58" s="80">
        <v>40090.68109953704</v>
      </c>
      <c r="AP58" s="83" t="s">
        <v>1507</v>
      </c>
      <c r="AQ58" s="78" t="b">
        <v>0</v>
      </c>
      <c r="AR58" s="78" t="b">
        <v>0</v>
      </c>
      <c r="AS58" s="78" t="b">
        <v>1</v>
      </c>
      <c r="AT58" s="78"/>
      <c r="AU58" s="78">
        <v>28</v>
      </c>
      <c r="AV58" s="83" t="s">
        <v>1574</v>
      </c>
      <c r="AW58" s="78" t="b">
        <v>0</v>
      </c>
      <c r="AX58" s="78" t="s">
        <v>1639</v>
      </c>
      <c r="AY58" s="83" t="s">
        <v>1695</v>
      </c>
      <c r="AZ58" s="78" t="s">
        <v>66</v>
      </c>
      <c r="BA58" s="78" t="str">
        <f>REPLACE(INDEX(GroupVertices[Group],MATCH(Vertices[[#This Row],[Vertex]],GroupVertices[Vertex],0)),1,1,"")</f>
        <v>9</v>
      </c>
      <c r="BB58" s="48"/>
      <c r="BC58" s="48"/>
      <c r="BD58" s="48"/>
      <c r="BE58" s="48"/>
      <c r="BF58" s="48" t="s">
        <v>497</v>
      </c>
      <c r="BG58" s="48" t="s">
        <v>497</v>
      </c>
      <c r="BH58" s="119" t="s">
        <v>2407</v>
      </c>
      <c r="BI58" s="119" t="s">
        <v>2407</v>
      </c>
      <c r="BJ58" s="119" t="s">
        <v>2281</v>
      </c>
      <c r="BK58" s="119" t="s">
        <v>2281</v>
      </c>
      <c r="BL58" s="119">
        <v>0</v>
      </c>
      <c r="BM58" s="123">
        <v>0</v>
      </c>
      <c r="BN58" s="119">
        <v>0</v>
      </c>
      <c r="BO58" s="123">
        <v>0</v>
      </c>
      <c r="BP58" s="119">
        <v>0</v>
      </c>
      <c r="BQ58" s="123">
        <v>0</v>
      </c>
      <c r="BR58" s="119">
        <v>31</v>
      </c>
      <c r="BS58" s="123">
        <v>100</v>
      </c>
      <c r="BT58" s="119">
        <v>31</v>
      </c>
      <c r="BU58" s="2"/>
      <c r="BV58" s="3"/>
      <c r="BW58" s="3"/>
      <c r="BX58" s="3"/>
      <c r="BY58" s="3"/>
    </row>
    <row r="59" spans="1:77" ht="41.45" customHeight="1">
      <c r="A59" s="64" t="s">
        <v>284</v>
      </c>
      <c r="C59" s="65"/>
      <c r="D59" s="65" t="s">
        <v>64</v>
      </c>
      <c r="E59" s="66">
        <v>163.44908770492503</v>
      </c>
      <c r="F59" s="68">
        <v>99.99885898615042</v>
      </c>
      <c r="G59" s="102" t="s">
        <v>1599</v>
      </c>
      <c r="H59" s="65"/>
      <c r="I59" s="69" t="s">
        <v>284</v>
      </c>
      <c r="J59" s="70"/>
      <c r="K59" s="70"/>
      <c r="L59" s="69" t="s">
        <v>1832</v>
      </c>
      <c r="M59" s="73">
        <v>1.380261882270224</v>
      </c>
      <c r="N59" s="74">
        <v>4896.66796875</v>
      </c>
      <c r="O59" s="74">
        <v>1436.1759033203125</v>
      </c>
      <c r="P59" s="75"/>
      <c r="Q59" s="76"/>
      <c r="R59" s="76"/>
      <c r="S59" s="88"/>
      <c r="T59" s="48">
        <v>3</v>
      </c>
      <c r="U59" s="48">
        <v>1</v>
      </c>
      <c r="V59" s="49">
        <v>3</v>
      </c>
      <c r="W59" s="49">
        <v>0.25</v>
      </c>
      <c r="X59" s="49">
        <v>0</v>
      </c>
      <c r="Y59" s="49">
        <v>1.389308</v>
      </c>
      <c r="Z59" s="49">
        <v>0.25</v>
      </c>
      <c r="AA59" s="49">
        <v>0</v>
      </c>
      <c r="AB59" s="71">
        <v>59</v>
      </c>
      <c r="AC59" s="71"/>
      <c r="AD59" s="72"/>
      <c r="AE59" s="78" t="s">
        <v>1096</v>
      </c>
      <c r="AF59" s="78">
        <v>628</v>
      </c>
      <c r="AG59" s="78">
        <v>1635</v>
      </c>
      <c r="AH59" s="78">
        <v>3953</v>
      </c>
      <c r="AI59" s="78">
        <v>4156</v>
      </c>
      <c r="AJ59" s="78"/>
      <c r="AK59" s="78" t="s">
        <v>1226</v>
      </c>
      <c r="AL59" s="78" t="s">
        <v>1310</v>
      </c>
      <c r="AM59" s="83" t="s">
        <v>1404</v>
      </c>
      <c r="AN59" s="78"/>
      <c r="AO59" s="80">
        <v>41386.768692129626</v>
      </c>
      <c r="AP59" s="83" t="s">
        <v>1508</v>
      </c>
      <c r="AQ59" s="78" t="b">
        <v>1</v>
      </c>
      <c r="AR59" s="78" t="b">
        <v>0</v>
      </c>
      <c r="AS59" s="78" t="b">
        <v>1</v>
      </c>
      <c r="AT59" s="78"/>
      <c r="AU59" s="78">
        <v>64</v>
      </c>
      <c r="AV59" s="83" t="s">
        <v>1573</v>
      </c>
      <c r="AW59" s="78" t="b">
        <v>0</v>
      </c>
      <c r="AX59" s="78" t="s">
        <v>1639</v>
      </c>
      <c r="AY59" s="83" t="s">
        <v>1696</v>
      </c>
      <c r="AZ59" s="78" t="s">
        <v>66</v>
      </c>
      <c r="BA59" s="78" t="str">
        <f>REPLACE(INDEX(GroupVertices[Group],MATCH(Vertices[[#This Row],[Vertex]],GroupVertices[Vertex],0)),1,1,"")</f>
        <v>9</v>
      </c>
      <c r="BB59" s="48" t="s">
        <v>436</v>
      </c>
      <c r="BC59" s="48" t="s">
        <v>436</v>
      </c>
      <c r="BD59" s="48" t="s">
        <v>473</v>
      </c>
      <c r="BE59" s="48" t="s">
        <v>473</v>
      </c>
      <c r="BF59" s="48" t="s">
        <v>507</v>
      </c>
      <c r="BG59" s="48" t="s">
        <v>507</v>
      </c>
      <c r="BH59" s="119" t="s">
        <v>2407</v>
      </c>
      <c r="BI59" s="119" t="s">
        <v>2407</v>
      </c>
      <c r="BJ59" s="119" t="s">
        <v>2281</v>
      </c>
      <c r="BK59" s="119" t="s">
        <v>2281</v>
      </c>
      <c r="BL59" s="119">
        <v>0</v>
      </c>
      <c r="BM59" s="123">
        <v>0</v>
      </c>
      <c r="BN59" s="119">
        <v>0</v>
      </c>
      <c r="BO59" s="123">
        <v>0</v>
      </c>
      <c r="BP59" s="119">
        <v>0</v>
      </c>
      <c r="BQ59" s="123">
        <v>0</v>
      </c>
      <c r="BR59" s="119">
        <v>31</v>
      </c>
      <c r="BS59" s="123">
        <v>100</v>
      </c>
      <c r="BT59" s="119">
        <v>31</v>
      </c>
      <c r="BU59" s="2"/>
      <c r="BV59" s="3"/>
      <c r="BW59" s="3"/>
      <c r="BX59" s="3"/>
      <c r="BY59" s="3"/>
    </row>
    <row r="60" spans="1:77" ht="41.45" customHeight="1">
      <c r="A60" s="64" t="s">
        <v>329</v>
      </c>
      <c r="C60" s="65"/>
      <c r="D60" s="65" t="s">
        <v>64</v>
      </c>
      <c r="E60" s="66">
        <v>162.3316542495541</v>
      </c>
      <c r="F60" s="68">
        <v>99.9997388549425</v>
      </c>
      <c r="G60" s="102" t="s">
        <v>1600</v>
      </c>
      <c r="H60" s="65"/>
      <c r="I60" s="69" t="s">
        <v>329</v>
      </c>
      <c r="J60" s="70"/>
      <c r="K60" s="70"/>
      <c r="L60" s="69" t="s">
        <v>1833</v>
      </c>
      <c r="M60" s="73">
        <v>1.0870309428268063</v>
      </c>
      <c r="N60" s="74">
        <v>4513.3408203125</v>
      </c>
      <c r="O60" s="74">
        <v>1390.938232421875</v>
      </c>
      <c r="P60" s="75"/>
      <c r="Q60" s="76"/>
      <c r="R60" s="76"/>
      <c r="S60" s="88"/>
      <c r="T60" s="48">
        <v>4</v>
      </c>
      <c r="U60" s="48">
        <v>0</v>
      </c>
      <c r="V60" s="49">
        <v>3</v>
      </c>
      <c r="W60" s="49">
        <v>0.25</v>
      </c>
      <c r="X60" s="49">
        <v>0</v>
      </c>
      <c r="Y60" s="49">
        <v>1.389308</v>
      </c>
      <c r="Z60" s="49">
        <v>0.25</v>
      </c>
      <c r="AA60" s="49">
        <v>0</v>
      </c>
      <c r="AB60" s="71">
        <v>60</v>
      </c>
      <c r="AC60" s="71"/>
      <c r="AD60" s="72"/>
      <c r="AE60" s="78" t="s">
        <v>1097</v>
      </c>
      <c r="AF60" s="78">
        <v>215</v>
      </c>
      <c r="AG60" s="78">
        <v>385</v>
      </c>
      <c r="AH60" s="78">
        <v>482</v>
      </c>
      <c r="AI60" s="78">
        <v>677</v>
      </c>
      <c r="AJ60" s="78"/>
      <c r="AK60" s="78" t="s">
        <v>1227</v>
      </c>
      <c r="AL60" s="78" t="s">
        <v>1310</v>
      </c>
      <c r="AM60" s="83" t="s">
        <v>1405</v>
      </c>
      <c r="AN60" s="78"/>
      <c r="AO60" s="80">
        <v>43263.96328703704</v>
      </c>
      <c r="AP60" s="83" t="s">
        <v>1509</v>
      </c>
      <c r="AQ60" s="78" t="b">
        <v>1</v>
      </c>
      <c r="AR60" s="78" t="b">
        <v>0</v>
      </c>
      <c r="AS60" s="78" t="b">
        <v>1</v>
      </c>
      <c r="AT60" s="78"/>
      <c r="AU60" s="78">
        <v>5</v>
      </c>
      <c r="AV60" s="78"/>
      <c r="AW60" s="78" t="b">
        <v>0</v>
      </c>
      <c r="AX60" s="78" t="s">
        <v>1639</v>
      </c>
      <c r="AY60" s="83" t="s">
        <v>1697</v>
      </c>
      <c r="AZ60" s="78" t="s">
        <v>65</v>
      </c>
      <c r="BA60" s="78" t="str">
        <f>REPLACE(INDEX(GroupVertices[Group],MATCH(Vertices[[#This Row],[Vertex]],GroupVertices[Vertex],0)),1,1,"")</f>
        <v>9</v>
      </c>
      <c r="BB60" s="48"/>
      <c r="BC60" s="48"/>
      <c r="BD60" s="48"/>
      <c r="BE60" s="48"/>
      <c r="BF60" s="48"/>
      <c r="BG60" s="48"/>
      <c r="BH60" s="48"/>
      <c r="BI60" s="48"/>
      <c r="BJ60" s="48"/>
      <c r="BK60" s="48"/>
      <c r="BL60" s="48"/>
      <c r="BM60" s="49"/>
      <c r="BN60" s="48"/>
      <c r="BO60" s="49"/>
      <c r="BP60" s="48"/>
      <c r="BQ60" s="49"/>
      <c r="BR60" s="48"/>
      <c r="BS60" s="49"/>
      <c r="BT60" s="48"/>
      <c r="BU60" s="2"/>
      <c r="BV60" s="3"/>
      <c r="BW60" s="3"/>
      <c r="BX60" s="3"/>
      <c r="BY60" s="3"/>
    </row>
    <row r="61" spans="1:77" ht="41.45" customHeight="1">
      <c r="A61" s="64" t="s">
        <v>259</v>
      </c>
      <c r="C61" s="65"/>
      <c r="D61" s="65" t="s">
        <v>64</v>
      </c>
      <c r="E61" s="66">
        <v>164.0131681131963</v>
      </c>
      <c r="F61" s="68">
        <v>99.99841482838417</v>
      </c>
      <c r="G61" s="102" t="s">
        <v>591</v>
      </c>
      <c r="H61" s="65"/>
      <c r="I61" s="69" t="s">
        <v>259</v>
      </c>
      <c r="J61" s="70"/>
      <c r="K61" s="70"/>
      <c r="L61" s="69" t="s">
        <v>1834</v>
      </c>
      <c r="M61" s="73">
        <v>1.528284860501261</v>
      </c>
      <c r="N61" s="74">
        <v>4660.87939453125</v>
      </c>
      <c r="O61" s="74">
        <v>2835.010498046875</v>
      </c>
      <c r="P61" s="75"/>
      <c r="Q61" s="76"/>
      <c r="R61" s="76"/>
      <c r="S61" s="88"/>
      <c r="T61" s="48">
        <v>0</v>
      </c>
      <c r="U61" s="48">
        <v>2</v>
      </c>
      <c r="V61" s="49">
        <v>0</v>
      </c>
      <c r="W61" s="49">
        <v>0.166667</v>
      </c>
      <c r="X61" s="49">
        <v>0</v>
      </c>
      <c r="Y61" s="49">
        <v>0.740455</v>
      </c>
      <c r="Z61" s="49">
        <v>0.5</v>
      </c>
      <c r="AA61" s="49">
        <v>0</v>
      </c>
      <c r="AB61" s="71">
        <v>61</v>
      </c>
      <c r="AC61" s="71"/>
      <c r="AD61" s="72"/>
      <c r="AE61" s="78" t="s">
        <v>1098</v>
      </c>
      <c r="AF61" s="78">
        <v>168</v>
      </c>
      <c r="AG61" s="78">
        <v>2266</v>
      </c>
      <c r="AH61" s="78">
        <v>4862</v>
      </c>
      <c r="AI61" s="78">
        <v>2112</v>
      </c>
      <c r="AJ61" s="78"/>
      <c r="AK61" s="78" t="s">
        <v>1228</v>
      </c>
      <c r="AL61" s="78" t="s">
        <v>1308</v>
      </c>
      <c r="AM61" s="83" t="s">
        <v>1406</v>
      </c>
      <c r="AN61" s="78"/>
      <c r="AO61" s="80">
        <v>40191.78575231481</v>
      </c>
      <c r="AP61" s="83" t="s">
        <v>1510</v>
      </c>
      <c r="AQ61" s="78" t="b">
        <v>0</v>
      </c>
      <c r="AR61" s="78" t="b">
        <v>0</v>
      </c>
      <c r="AS61" s="78" t="b">
        <v>1</v>
      </c>
      <c r="AT61" s="78"/>
      <c r="AU61" s="78">
        <v>146</v>
      </c>
      <c r="AV61" s="83" t="s">
        <v>1573</v>
      </c>
      <c r="AW61" s="78" t="b">
        <v>0</v>
      </c>
      <c r="AX61" s="78" t="s">
        <v>1639</v>
      </c>
      <c r="AY61" s="83" t="s">
        <v>1698</v>
      </c>
      <c r="AZ61" s="78" t="s">
        <v>66</v>
      </c>
      <c r="BA61" s="78" t="str">
        <f>REPLACE(INDEX(GroupVertices[Group],MATCH(Vertices[[#This Row],[Vertex]],GroupVertices[Vertex],0)),1,1,"")</f>
        <v>9</v>
      </c>
      <c r="BB61" s="48"/>
      <c r="BC61" s="48"/>
      <c r="BD61" s="48"/>
      <c r="BE61" s="48"/>
      <c r="BF61" s="48" t="s">
        <v>497</v>
      </c>
      <c r="BG61" s="48" t="s">
        <v>497</v>
      </c>
      <c r="BH61" s="119" t="s">
        <v>2407</v>
      </c>
      <c r="BI61" s="119" t="s">
        <v>2407</v>
      </c>
      <c r="BJ61" s="119" t="s">
        <v>2281</v>
      </c>
      <c r="BK61" s="119" t="s">
        <v>2281</v>
      </c>
      <c r="BL61" s="119">
        <v>0</v>
      </c>
      <c r="BM61" s="123">
        <v>0</v>
      </c>
      <c r="BN61" s="119">
        <v>0</v>
      </c>
      <c r="BO61" s="123">
        <v>0</v>
      </c>
      <c r="BP61" s="119">
        <v>0</v>
      </c>
      <c r="BQ61" s="123">
        <v>0</v>
      </c>
      <c r="BR61" s="119">
        <v>31</v>
      </c>
      <c r="BS61" s="123">
        <v>100</v>
      </c>
      <c r="BT61" s="119">
        <v>31</v>
      </c>
      <c r="BU61" s="2"/>
      <c r="BV61" s="3"/>
      <c r="BW61" s="3"/>
      <c r="BX61" s="3"/>
      <c r="BY61" s="3"/>
    </row>
    <row r="62" spans="1:77" ht="41.45" customHeight="1">
      <c r="A62" s="64" t="s">
        <v>260</v>
      </c>
      <c r="C62" s="65"/>
      <c r="D62" s="65" t="s">
        <v>64</v>
      </c>
      <c r="E62" s="66">
        <v>544.0719531136656</v>
      </c>
      <c r="F62" s="68">
        <v>99.69915596650408</v>
      </c>
      <c r="G62" s="102" t="s">
        <v>592</v>
      </c>
      <c r="H62" s="65"/>
      <c r="I62" s="69" t="s">
        <v>260</v>
      </c>
      <c r="J62" s="70"/>
      <c r="K62" s="70"/>
      <c r="L62" s="69" t="s">
        <v>1835</v>
      </c>
      <c r="M62" s="73">
        <v>101.26128822974177</v>
      </c>
      <c r="N62" s="74">
        <v>8871.7568359375</v>
      </c>
      <c r="O62" s="74">
        <v>770.5111694335938</v>
      </c>
      <c r="P62" s="75"/>
      <c r="Q62" s="76"/>
      <c r="R62" s="76"/>
      <c r="S62" s="88"/>
      <c r="T62" s="48">
        <v>2</v>
      </c>
      <c r="U62" s="48">
        <v>1</v>
      </c>
      <c r="V62" s="49">
        <v>0</v>
      </c>
      <c r="W62" s="49">
        <v>1</v>
      </c>
      <c r="X62" s="49">
        <v>0</v>
      </c>
      <c r="Y62" s="49">
        <v>1.298241</v>
      </c>
      <c r="Z62" s="49">
        <v>0</v>
      </c>
      <c r="AA62" s="49">
        <v>0</v>
      </c>
      <c r="AB62" s="71">
        <v>62</v>
      </c>
      <c r="AC62" s="71"/>
      <c r="AD62" s="72"/>
      <c r="AE62" s="78" t="s">
        <v>1099</v>
      </c>
      <c r="AF62" s="78">
        <v>1781</v>
      </c>
      <c r="AG62" s="78">
        <v>427413</v>
      </c>
      <c r="AH62" s="78">
        <v>16698</v>
      </c>
      <c r="AI62" s="78">
        <v>10027</v>
      </c>
      <c r="AJ62" s="78"/>
      <c r="AK62" s="78" t="s">
        <v>1229</v>
      </c>
      <c r="AL62" s="78" t="s">
        <v>1334</v>
      </c>
      <c r="AM62" s="83" t="s">
        <v>1407</v>
      </c>
      <c r="AN62" s="78"/>
      <c r="AO62" s="80">
        <v>39551.89460648148</v>
      </c>
      <c r="AP62" s="83" t="s">
        <v>1511</v>
      </c>
      <c r="AQ62" s="78" t="b">
        <v>0</v>
      </c>
      <c r="AR62" s="78" t="b">
        <v>0</v>
      </c>
      <c r="AS62" s="78" t="b">
        <v>1</v>
      </c>
      <c r="AT62" s="78"/>
      <c r="AU62" s="78">
        <v>11813</v>
      </c>
      <c r="AV62" s="83" t="s">
        <v>1581</v>
      </c>
      <c r="AW62" s="78" t="b">
        <v>1</v>
      </c>
      <c r="AX62" s="78" t="s">
        <v>1639</v>
      </c>
      <c r="AY62" s="83" t="s">
        <v>1699</v>
      </c>
      <c r="AZ62" s="78" t="s">
        <v>66</v>
      </c>
      <c r="BA62" s="78" t="str">
        <f>REPLACE(INDEX(GroupVertices[Group],MATCH(Vertices[[#This Row],[Vertex]],GroupVertices[Vertex],0)),1,1,"")</f>
        <v>25</v>
      </c>
      <c r="BB62" s="48" t="s">
        <v>427</v>
      </c>
      <c r="BC62" s="48" t="s">
        <v>427</v>
      </c>
      <c r="BD62" s="48" t="s">
        <v>465</v>
      </c>
      <c r="BE62" s="48" t="s">
        <v>465</v>
      </c>
      <c r="BF62" s="48"/>
      <c r="BG62" s="48"/>
      <c r="BH62" s="119" t="s">
        <v>2408</v>
      </c>
      <c r="BI62" s="119" t="s">
        <v>2408</v>
      </c>
      <c r="BJ62" s="119" t="s">
        <v>2293</v>
      </c>
      <c r="BK62" s="119" t="s">
        <v>2293</v>
      </c>
      <c r="BL62" s="119">
        <v>1</v>
      </c>
      <c r="BM62" s="123">
        <v>3.8461538461538463</v>
      </c>
      <c r="BN62" s="119">
        <v>0</v>
      </c>
      <c r="BO62" s="123">
        <v>0</v>
      </c>
      <c r="BP62" s="119">
        <v>0</v>
      </c>
      <c r="BQ62" s="123">
        <v>0</v>
      </c>
      <c r="BR62" s="119">
        <v>25</v>
      </c>
      <c r="BS62" s="123">
        <v>96.15384615384616</v>
      </c>
      <c r="BT62" s="119">
        <v>26</v>
      </c>
      <c r="BU62" s="2"/>
      <c r="BV62" s="3"/>
      <c r="BW62" s="3"/>
      <c r="BX62" s="3"/>
      <c r="BY62" s="3"/>
    </row>
    <row r="63" spans="1:77" ht="41.45" customHeight="1">
      <c r="A63" s="64" t="s">
        <v>261</v>
      </c>
      <c r="C63" s="65"/>
      <c r="D63" s="65" t="s">
        <v>64</v>
      </c>
      <c r="E63" s="66">
        <v>162.2476232537102</v>
      </c>
      <c r="F63" s="68">
        <v>99.99980502107567</v>
      </c>
      <c r="G63" s="102" t="s">
        <v>593</v>
      </c>
      <c r="H63" s="65"/>
      <c r="I63" s="69" t="s">
        <v>261</v>
      </c>
      <c r="J63" s="70"/>
      <c r="K63" s="70"/>
      <c r="L63" s="69" t="s">
        <v>1836</v>
      </c>
      <c r="M63" s="73">
        <v>1.0649799761806613</v>
      </c>
      <c r="N63" s="74">
        <v>8871.7568359375</v>
      </c>
      <c r="O63" s="74">
        <v>1605.7218017578125</v>
      </c>
      <c r="P63" s="75"/>
      <c r="Q63" s="76"/>
      <c r="R63" s="76"/>
      <c r="S63" s="88"/>
      <c r="T63" s="48">
        <v>0</v>
      </c>
      <c r="U63" s="48">
        <v>1</v>
      </c>
      <c r="V63" s="49">
        <v>0</v>
      </c>
      <c r="W63" s="49">
        <v>1</v>
      </c>
      <c r="X63" s="49">
        <v>0</v>
      </c>
      <c r="Y63" s="49">
        <v>0.701752</v>
      </c>
      <c r="Z63" s="49">
        <v>0</v>
      </c>
      <c r="AA63" s="49">
        <v>0</v>
      </c>
      <c r="AB63" s="71">
        <v>63</v>
      </c>
      <c r="AC63" s="71"/>
      <c r="AD63" s="72"/>
      <c r="AE63" s="78" t="s">
        <v>1100</v>
      </c>
      <c r="AF63" s="78">
        <v>718</v>
      </c>
      <c r="AG63" s="78">
        <v>291</v>
      </c>
      <c r="AH63" s="78">
        <v>137</v>
      </c>
      <c r="AI63" s="78">
        <v>32</v>
      </c>
      <c r="AJ63" s="78"/>
      <c r="AK63" s="78" t="s">
        <v>1230</v>
      </c>
      <c r="AL63" s="78" t="s">
        <v>1335</v>
      </c>
      <c r="AM63" s="83" t="s">
        <v>1408</v>
      </c>
      <c r="AN63" s="78"/>
      <c r="AO63" s="80">
        <v>41206.54299768519</v>
      </c>
      <c r="AP63" s="78"/>
      <c r="AQ63" s="78" t="b">
        <v>0</v>
      </c>
      <c r="AR63" s="78" t="b">
        <v>0</v>
      </c>
      <c r="AS63" s="78" t="b">
        <v>1</v>
      </c>
      <c r="AT63" s="78"/>
      <c r="AU63" s="78">
        <v>14</v>
      </c>
      <c r="AV63" s="83" t="s">
        <v>1573</v>
      </c>
      <c r="AW63" s="78" t="b">
        <v>0</v>
      </c>
      <c r="AX63" s="78" t="s">
        <v>1639</v>
      </c>
      <c r="AY63" s="83" t="s">
        <v>1700</v>
      </c>
      <c r="AZ63" s="78" t="s">
        <v>66</v>
      </c>
      <c r="BA63" s="78" t="str">
        <f>REPLACE(INDEX(GroupVertices[Group],MATCH(Vertices[[#This Row],[Vertex]],GroupVertices[Vertex],0)),1,1,"")</f>
        <v>25</v>
      </c>
      <c r="BB63" s="48"/>
      <c r="BC63" s="48"/>
      <c r="BD63" s="48"/>
      <c r="BE63" s="48"/>
      <c r="BF63" s="48"/>
      <c r="BG63" s="48"/>
      <c r="BH63" s="119" t="s">
        <v>2408</v>
      </c>
      <c r="BI63" s="119" t="s">
        <v>2408</v>
      </c>
      <c r="BJ63" s="119" t="s">
        <v>2293</v>
      </c>
      <c r="BK63" s="119" t="s">
        <v>2293</v>
      </c>
      <c r="BL63" s="119">
        <v>1</v>
      </c>
      <c r="BM63" s="123">
        <v>3.8461538461538463</v>
      </c>
      <c r="BN63" s="119">
        <v>0</v>
      </c>
      <c r="BO63" s="123">
        <v>0</v>
      </c>
      <c r="BP63" s="119">
        <v>0</v>
      </c>
      <c r="BQ63" s="123">
        <v>0</v>
      </c>
      <c r="BR63" s="119">
        <v>25</v>
      </c>
      <c r="BS63" s="123">
        <v>96.15384615384616</v>
      </c>
      <c r="BT63" s="119">
        <v>26</v>
      </c>
      <c r="BU63" s="2"/>
      <c r="BV63" s="3"/>
      <c r="BW63" s="3"/>
      <c r="BX63" s="3"/>
      <c r="BY63" s="3"/>
    </row>
    <row r="64" spans="1:77" ht="41.45" customHeight="1">
      <c r="A64" s="64" t="s">
        <v>262</v>
      </c>
      <c r="C64" s="65"/>
      <c r="D64" s="65" t="s">
        <v>64</v>
      </c>
      <c r="E64" s="66">
        <v>163.10581214743507</v>
      </c>
      <c r="F64" s="68">
        <v>99.99912928184335</v>
      </c>
      <c r="G64" s="102" t="s">
        <v>594</v>
      </c>
      <c r="H64" s="65"/>
      <c r="I64" s="69" t="s">
        <v>262</v>
      </c>
      <c r="J64" s="70"/>
      <c r="K64" s="70"/>
      <c r="L64" s="69" t="s">
        <v>1837</v>
      </c>
      <c r="M64" s="73">
        <v>1.2901813376732059</v>
      </c>
      <c r="N64" s="74">
        <v>1775.867431640625</v>
      </c>
      <c r="O64" s="74">
        <v>5592.7177734375</v>
      </c>
      <c r="P64" s="75"/>
      <c r="Q64" s="76"/>
      <c r="R64" s="76"/>
      <c r="S64" s="88"/>
      <c r="T64" s="48">
        <v>1</v>
      </c>
      <c r="U64" s="48">
        <v>1</v>
      </c>
      <c r="V64" s="49">
        <v>0</v>
      </c>
      <c r="W64" s="49">
        <v>0</v>
      </c>
      <c r="X64" s="49">
        <v>0</v>
      </c>
      <c r="Y64" s="49">
        <v>0.999996</v>
      </c>
      <c r="Z64" s="49">
        <v>0</v>
      </c>
      <c r="AA64" s="49" t="s">
        <v>1997</v>
      </c>
      <c r="AB64" s="71">
        <v>64</v>
      </c>
      <c r="AC64" s="71"/>
      <c r="AD64" s="72"/>
      <c r="AE64" s="78" t="s">
        <v>1101</v>
      </c>
      <c r="AF64" s="78">
        <v>1306</v>
      </c>
      <c r="AG64" s="78">
        <v>1251</v>
      </c>
      <c r="AH64" s="78">
        <v>14243</v>
      </c>
      <c r="AI64" s="78">
        <v>7029</v>
      </c>
      <c r="AJ64" s="78"/>
      <c r="AK64" s="78" t="s">
        <v>1231</v>
      </c>
      <c r="AL64" s="78" t="s">
        <v>1336</v>
      </c>
      <c r="AM64" s="83" t="s">
        <v>1409</v>
      </c>
      <c r="AN64" s="78"/>
      <c r="AO64" s="80">
        <v>39858.90925925926</v>
      </c>
      <c r="AP64" s="83" t="s">
        <v>1512</v>
      </c>
      <c r="AQ64" s="78" t="b">
        <v>0</v>
      </c>
      <c r="AR64" s="78" t="b">
        <v>0</v>
      </c>
      <c r="AS64" s="78" t="b">
        <v>0</v>
      </c>
      <c r="AT64" s="78"/>
      <c r="AU64" s="78">
        <v>43</v>
      </c>
      <c r="AV64" s="83" t="s">
        <v>1572</v>
      </c>
      <c r="AW64" s="78" t="b">
        <v>0</v>
      </c>
      <c r="AX64" s="78" t="s">
        <v>1639</v>
      </c>
      <c r="AY64" s="83" t="s">
        <v>1701</v>
      </c>
      <c r="AZ64" s="78" t="s">
        <v>66</v>
      </c>
      <c r="BA64" s="78" t="str">
        <f>REPLACE(INDEX(GroupVertices[Group],MATCH(Vertices[[#This Row],[Vertex]],GroupVertices[Vertex],0)),1,1,"")</f>
        <v>1</v>
      </c>
      <c r="BB64" s="48"/>
      <c r="BC64" s="48"/>
      <c r="BD64" s="48"/>
      <c r="BE64" s="48"/>
      <c r="BF64" s="48" t="s">
        <v>498</v>
      </c>
      <c r="BG64" s="48" t="s">
        <v>498</v>
      </c>
      <c r="BH64" s="119" t="s">
        <v>2409</v>
      </c>
      <c r="BI64" s="119" t="s">
        <v>2409</v>
      </c>
      <c r="BJ64" s="119" t="s">
        <v>2460</v>
      </c>
      <c r="BK64" s="119" t="s">
        <v>2460</v>
      </c>
      <c r="BL64" s="119">
        <v>1</v>
      </c>
      <c r="BM64" s="123">
        <v>2.5641025641025643</v>
      </c>
      <c r="BN64" s="119">
        <v>1</v>
      </c>
      <c r="BO64" s="123">
        <v>2.5641025641025643</v>
      </c>
      <c r="BP64" s="119">
        <v>0</v>
      </c>
      <c r="BQ64" s="123">
        <v>0</v>
      </c>
      <c r="BR64" s="119">
        <v>37</v>
      </c>
      <c r="BS64" s="123">
        <v>94.87179487179488</v>
      </c>
      <c r="BT64" s="119">
        <v>39</v>
      </c>
      <c r="BU64" s="2"/>
      <c r="BV64" s="3"/>
      <c r="BW64" s="3"/>
      <c r="BX64" s="3"/>
      <c r="BY64" s="3"/>
    </row>
    <row r="65" spans="1:77" ht="41.45" customHeight="1">
      <c r="A65" s="64" t="s">
        <v>263</v>
      </c>
      <c r="C65" s="65"/>
      <c r="D65" s="65" t="s">
        <v>64</v>
      </c>
      <c r="E65" s="66">
        <v>162.44607943538406</v>
      </c>
      <c r="F65" s="68">
        <v>99.99964875637819</v>
      </c>
      <c r="G65" s="102" t="s">
        <v>595</v>
      </c>
      <c r="H65" s="65"/>
      <c r="I65" s="69" t="s">
        <v>263</v>
      </c>
      <c r="J65" s="70"/>
      <c r="K65" s="70"/>
      <c r="L65" s="69" t="s">
        <v>1838</v>
      </c>
      <c r="M65" s="73">
        <v>1.1170577910258124</v>
      </c>
      <c r="N65" s="74">
        <v>5704.4326171875</v>
      </c>
      <c r="O65" s="74">
        <v>4949.5048828125</v>
      </c>
      <c r="P65" s="75"/>
      <c r="Q65" s="76"/>
      <c r="R65" s="76"/>
      <c r="S65" s="88"/>
      <c r="T65" s="48">
        <v>0</v>
      </c>
      <c r="U65" s="48">
        <v>2</v>
      </c>
      <c r="V65" s="49">
        <v>2</v>
      </c>
      <c r="W65" s="49">
        <v>0.5</v>
      </c>
      <c r="X65" s="49">
        <v>0</v>
      </c>
      <c r="Y65" s="49">
        <v>1.459454</v>
      </c>
      <c r="Z65" s="49">
        <v>0</v>
      </c>
      <c r="AA65" s="49">
        <v>0</v>
      </c>
      <c r="AB65" s="71">
        <v>65</v>
      </c>
      <c r="AC65" s="71"/>
      <c r="AD65" s="72"/>
      <c r="AE65" s="78" t="s">
        <v>1102</v>
      </c>
      <c r="AF65" s="78">
        <v>407</v>
      </c>
      <c r="AG65" s="78">
        <v>513</v>
      </c>
      <c r="AH65" s="78">
        <v>8492</v>
      </c>
      <c r="AI65" s="78">
        <v>4794</v>
      </c>
      <c r="AJ65" s="78"/>
      <c r="AK65" s="78" t="s">
        <v>1232</v>
      </c>
      <c r="AL65" s="78" t="s">
        <v>1337</v>
      </c>
      <c r="AM65" s="83" t="s">
        <v>1410</v>
      </c>
      <c r="AN65" s="78"/>
      <c r="AO65" s="80">
        <v>39781.19204861111</v>
      </c>
      <c r="AP65" s="83" t="s">
        <v>1513</v>
      </c>
      <c r="AQ65" s="78" t="b">
        <v>0</v>
      </c>
      <c r="AR65" s="78" t="b">
        <v>0</v>
      </c>
      <c r="AS65" s="78" t="b">
        <v>1</v>
      </c>
      <c r="AT65" s="78"/>
      <c r="AU65" s="78">
        <v>20</v>
      </c>
      <c r="AV65" s="83" t="s">
        <v>1579</v>
      </c>
      <c r="AW65" s="78" t="b">
        <v>0</v>
      </c>
      <c r="AX65" s="78" t="s">
        <v>1639</v>
      </c>
      <c r="AY65" s="83" t="s">
        <v>1702</v>
      </c>
      <c r="AZ65" s="78" t="s">
        <v>66</v>
      </c>
      <c r="BA65" s="78" t="str">
        <f>REPLACE(INDEX(GroupVertices[Group],MATCH(Vertices[[#This Row],[Vertex]],GroupVertices[Vertex],0)),1,1,"")</f>
        <v>18</v>
      </c>
      <c r="BB65" s="48"/>
      <c r="BC65" s="48"/>
      <c r="BD65" s="48"/>
      <c r="BE65" s="48"/>
      <c r="BF65" s="48"/>
      <c r="BG65" s="48"/>
      <c r="BH65" s="119" t="s">
        <v>2410</v>
      </c>
      <c r="BI65" s="119" t="s">
        <v>2410</v>
      </c>
      <c r="BJ65" s="119" t="s">
        <v>2461</v>
      </c>
      <c r="BK65" s="119" t="s">
        <v>2461</v>
      </c>
      <c r="BL65" s="119">
        <v>0</v>
      </c>
      <c r="BM65" s="123">
        <v>0</v>
      </c>
      <c r="BN65" s="119">
        <v>1</v>
      </c>
      <c r="BO65" s="123">
        <v>2.7027027027027026</v>
      </c>
      <c r="BP65" s="119">
        <v>0</v>
      </c>
      <c r="BQ65" s="123">
        <v>0</v>
      </c>
      <c r="BR65" s="119">
        <v>36</v>
      </c>
      <c r="BS65" s="123">
        <v>97.29729729729729</v>
      </c>
      <c r="BT65" s="119">
        <v>37</v>
      </c>
      <c r="BU65" s="2"/>
      <c r="BV65" s="3"/>
      <c r="BW65" s="3"/>
      <c r="BX65" s="3"/>
      <c r="BY65" s="3"/>
    </row>
    <row r="66" spans="1:77" ht="41.45" customHeight="1">
      <c r="A66" s="64" t="s">
        <v>330</v>
      </c>
      <c r="C66" s="65"/>
      <c r="D66" s="65" t="s">
        <v>64</v>
      </c>
      <c r="E66" s="66">
        <v>163.28460150029443</v>
      </c>
      <c r="F66" s="68">
        <v>99.99898850283661</v>
      </c>
      <c r="G66" s="102" t="s">
        <v>1601</v>
      </c>
      <c r="H66" s="65"/>
      <c r="I66" s="69" t="s">
        <v>330</v>
      </c>
      <c r="J66" s="70"/>
      <c r="K66" s="70"/>
      <c r="L66" s="69" t="s">
        <v>1839</v>
      </c>
      <c r="M66" s="73">
        <v>1.3370982879841529</v>
      </c>
      <c r="N66" s="74">
        <v>6198.21044921875</v>
      </c>
      <c r="O66" s="74">
        <v>4949.5048828125</v>
      </c>
      <c r="P66" s="75"/>
      <c r="Q66" s="76"/>
      <c r="R66" s="76"/>
      <c r="S66" s="88"/>
      <c r="T66" s="48">
        <v>1</v>
      </c>
      <c r="U66" s="48">
        <v>0</v>
      </c>
      <c r="V66" s="49">
        <v>0</v>
      </c>
      <c r="W66" s="49">
        <v>0.333333</v>
      </c>
      <c r="X66" s="49">
        <v>0</v>
      </c>
      <c r="Y66" s="49">
        <v>0.770268</v>
      </c>
      <c r="Z66" s="49">
        <v>0</v>
      </c>
      <c r="AA66" s="49">
        <v>0</v>
      </c>
      <c r="AB66" s="71">
        <v>66</v>
      </c>
      <c r="AC66" s="71"/>
      <c r="AD66" s="72"/>
      <c r="AE66" s="78" t="s">
        <v>1103</v>
      </c>
      <c r="AF66" s="78">
        <v>52</v>
      </c>
      <c r="AG66" s="78">
        <v>1451</v>
      </c>
      <c r="AH66" s="78">
        <v>11</v>
      </c>
      <c r="AI66" s="78">
        <v>13</v>
      </c>
      <c r="AJ66" s="78"/>
      <c r="AK66" s="78" t="s">
        <v>1233</v>
      </c>
      <c r="AL66" s="78"/>
      <c r="AM66" s="78"/>
      <c r="AN66" s="78"/>
      <c r="AO66" s="80">
        <v>43292.68714120371</v>
      </c>
      <c r="AP66" s="78"/>
      <c r="AQ66" s="78" t="b">
        <v>1</v>
      </c>
      <c r="AR66" s="78" t="b">
        <v>0</v>
      </c>
      <c r="AS66" s="78" t="b">
        <v>0</v>
      </c>
      <c r="AT66" s="78"/>
      <c r="AU66" s="78">
        <v>1</v>
      </c>
      <c r="AV66" s="78"/>
      <c r="AW66" s="78" t="b">
        <v>0</v>
      </c>
      <c r="AX66" s="78" t="s">
        <v>1639</v>
      </c>
      <c r="AY66" s="83" t="s">
        <v>1703</v>
      </c>
      <c r="AZ66" s="78" t="s">
        <v>65</v>
      </c>
      <c r="BA66" s="78" t="str">
        <f>REPLACE(INDEX(GroupVertices[Group],MATCH(Vertices[[#This Row],[Vertex]],GroupVertices[Vertex],0)),1,1,"")</f>
        <v>18</v>
      </c>
      <c r="BB66" s="48"/>
      <c r="BC66" s="48"/>
      <c r="BD66" s="48"/>
      <c r="BE66" s="48"/>
      <c r="BF66" s="48"/>
      <c r="BG66" s="48"/>
      <c r="BH66" s="48"/>
      <c r="BI66" s="48"/>
      <c r="BJ66" s="48"/>
      <c r="BK66" s="48"/>
      <c r="BL66" s="48"/>
      <c r="BM66" s="49"/>
      <c r="BN66" s="48"/>
      <c r="BO66" s="49"/>
      <c r="BP66" s="48"/>
      <c r="BQ66" s="49"/>
      <c r="BR66" s="48"/>
      <c r="BS66" s="49"/>
      <c r="BT66" s="48"/>
      <c r="BU66" s="2"/>
      <c r="BV66" s="3"/>
      <c r="BW66" s="3"/>
      <c r="BX66" s="3"/>
      <c r="BY66" s="3"/>
    </row>
    <row r="67" spans="1:77" ht="41.45" customHeight="1">
      <c r="A67" s="64" t="s">
        <v>331</v>
      </c>
      <c r="C67" s="65"/>
      <c r="D67" s="65" t="s">
        <v>64</v>
      </c>
      <c r="E67" s="66">
        <v>168.82438959864137</v>
      </c>
      <c r="F67" s="68">
        <v>99.99462646531296</v>
      </c>
      <c r="G67" s="102" t="s">
        <v>1602</v>
      </c>
      <c r="H67" s="65"/>
      <c r="I67" s="69" t="s">
        <v>331</v>
      </c>
      <c r="J67" s="70"/>
      <c r="K67" s="70"/>
      <c r="L67" s="69" t="s">
        <v>1840</v>
      </c>
      <c r="M67" s="73">
        <v>2.7908199933688396</v>
      </c>
      <c r="N67" s="74">
        <v>5704.4326171875</v>
      </c>
      <c r="O67" s="74">
        <v>4237.8115234375</v>
      </c>
      <c r="P67" s="75"/>
      <c r="Q67" s="76"/>
      <c r="R67" s="76"/>
      <c r="S67" s="88"/>
      <c r="T67" s="48">
        <v>1</v>
      </c>
      <c r="U67" s="48">
        <v>0</v>
      </c>
      <c r="V67" s="49">
        <v>0</v>
      </c>
      <c r="W67" s="49">
        <v>0.333333</v>
      </c>
      <c r="X67" s="49">
        <v>0</v>
      </c>
      <c r="Y67" s="49">
        <v>0.770268</v>
      </c>
      <c r="Z67" s="49">
        <v>0</v>
      </c>
      <c r="AA67" s="49">
        <v>0</v>
      </c>
      <c r="AB67" s="71">
        <v>67</v>
      </c>
      <c r="AC67" s="71"/>
      <c r="AD67" s="72"/>
      <c r="AE67" s="78" t="s">
        <v>1104</v>
      </c>
      <c r="AF67" s="78">
        <v>971</v>
      </c>
      <c r="AG67" s="78">
        <v>7648</v>
      </c>
      <c r="AH67" s="78">
        <v>65786</v>
      </c>
      <c r="AI67" s="78">
        <v>107186</v>
      </c>
      <c r="AJ67" s="78"/>
      <c r="AK67" s="78" t="s">
        <v>1234</v>
      </c>
      <c r="AL67" s="78" t="s">
        <v>1306</v>
      </c>
      <c r="AM67" s="83" t="s">
        <v>1411</v>
      </c>
      <c r="AN67" s="78"/>
      <c r="AO67" s="80">
        <v>39933.95875</v>
      </c>
      <c r="AP67" s="83" t="s">
        <v>1514</v>
      </c>
      <c r="AQ67" s="78" t="b">
        <v>0</v>
      </c>
      <c r="AR67" s="78" t="b">
        <v>0</v>
      </c>
      <c r="AS67" s="78" t="b">
        <v>0</v>
      </c>
      <c r="AT67" s="78"/>
      <c r="AU67" s="78">
        <v>62</v>
      </c>
      <c r="AV67" s="83" t="s">
        <v>1576</v>
      </c>
      <c r="AW67" s="78" t="b">
        <v>0</v>
      </c>
      <c r="AX67" s="78" t="s">
        <v>1639</v>
      </c>
      <c r="AY67" s="83" t="s">
        <v>1704</v>
      </c>
      <c r="AZ67" s="78" t="s">
        <v>65</v>
      </c>
      <c r="BA67" s="78" t="str">
        <f>REPLACE(INDEX(GroupVertices[Group],MATCH(Vertices[[#This Row],[Vertex]],GroupVertices[Vertex],0)),1,1,"")</f>
        <v>18</v>
      </c>
      <c r="BB67" s="48"/>
      <c r="BC67" s="48"/>
      <c r="BD67" s="48"/>
      <c r="BE67" s="48"/>
      <c r="BF67" s="48"/>
      <c r="BG67" s="48"/>
      <c r="BH67" s="48"/>
      <c r="BI67" s="48"/>
      <c r="BJ67" s="48"/>
      <c r="BK67" s="48"/>
      <c r="BL67" s="48"/>
      <c r="BM67" s="49"/>
      <c r="BN67" s="48"/>
      <c r="BO67" s="49"/>
      <c r="BP67" s="48"/>
      <c r="BQ67" s="49"/>
      <c r="BR67" s="48"/>
      <c r="BS67" s="49"/>
      <c r="BT67" s="48"/>
      <c r="BU67" s="2"/>
      <c r="BV67" s="3"/>
      <c r="BW67" s="3"/>
      <c r="BX67" s="3"/>
      <c r="BY67" s="3"/>
    </row>
    <row r="68" spans="1:77" ht="41.45" customHeight="1">
      <c r="A68" s="64" t="s">
        <v>265</v>
      </c>
      <c r="C68" s="65"/>
      <c r="D68" s="65" t="s">
        <v>64</v>
      </c>
      <c r="E68" s="66">
        <v>162.40763972451933</v>
      </c>
      <c r="F68" s="68">
        <v>99.99967902386464</v>
      </c>
      <c r="G68" s="102" t="s">
        <v>596</v>
      </c>
      <c r="H68" s="65"/>
      <c r="I68" s="69" t="s">
        <v>265</v>
      </c>
      <c r="J68" s="70"/>
      <c r="K68" s="70"/>
      <c r="L68" s="69" t="s">
        <v>1841</v>
      </c>
      <c r="M68" s="73">
        <v>1.1069706467089586</v>
      </c>
      <c r="N68" s="74">
        <v>6198.21044921875</v>
      </c>
      <c r="O68" s="74">
        <v>3176.15283203125</v>
      </c>
      <c r="P68" s="75"/>
      <c r="Q68" s="76"/>
      <c r="R68" s="76"/>
      <c r="S68" s="88"/>
      <c r="T68" s="48">
        <v>0</v>
      </c>
      <c r="U68" s="48">
        <v>1</v>
      </c>
      <c r="V68" s="49">
        <v>0</v>
      </c>
      <c r="W68" s="49">
        <v>0.333333</v>
      </c>
      <c r="X68" s="49">
        <v>0</v>
      </c>
      <c r="Y68" s="49">
        <v>0.638296</v>
      </c>
      <c r="Z68" s="49">
        <v>0</v>
      </c>
      <c r="AA68" s="49">
        <v>0</v>
      </c>
      <c r="AB68" s="71">
        <v>68</v>
      </c>
      <c r="AC68" s="71"/>
      <c r="AD68" s="72"/>
      <c r="AE68" s="78" t="s">
        <v>1105</v>
      </c>
      <c r="AF68" s="78">
        <v>274</v>
      </c>
      <c r="AG68" s="78">
        <v>470</v>
      </c>
      <c r="AH68" s="78">
        <v>948</v>
      </c>
      <c r="AI68" s="78">
        <v>1754</v>
      </c>
      <c r="AJ68" s="78"/>
      <c r="AK68" s="78" t="s">
        <v>1235</v>
      </c>
      <c r="AL68" s="78"/>
      <c r="AM68" s="78"/>
      <c r="AN68" s="78"/>
      <c r="AO68" s="80">
        <v>40751.82790509259</v>
      </c>
      <c r="AP68" s="78"/>
      <c r="AQ68" s="78" t="b">
        <v>0</v>
      </c>
      <c r="AR68" s="78" t="b">
        <v>0</v>
      </c>
      <c r="AS68" s="78" t="b">
        <v>1</v>
      </c>
      <c r="AT68" s="78"/>
      <c r="AU68" s="78">
        <v>9</v>
      </c>
      <c r="AV68" s="83" t="s">
        <v>1573</v>
      </c>
      <c r="AW68" s="78" t="b">
        <v>0</v>
      </c>
      <c r="AX68" s="78" t="s">
        <v>1639</v>
      </c>
      <c r="AY68" s="83" t="s">
        <v>1705</v>
      </c>
      <c r="AZ68" s="78" t="s">
        <v>66</v>
      </c>
      <c r="BA68" s="78" t="str">
        <f>REPLACE(INDEX(GroupVertices[Group],MATCH(Vertices[[#This Row],[Vertex]],GroupVertices[Vertex],0)),1,1,"")</f>
        <v>17</v>
      </c>
      <c r="BB68" s="48"/>
      <c r="BC68" s="48"/>
      <c r="BD68" s="48"/>
      <c r="BE68" s="48"/>
      <c r="BF68" s="48" t="s">
        <v>493</v>
      </c>
      <c r="BG68" s="48" t="s">
        <v>493</v>
      </c>
      <c r="BH68" s="119" t="s">
        <v>2174</v>
      </c>
      <c r="BI68" s="119" t="s">
        <v>2174</v>
      </c>
      <c r="BJ68" s="119" t="s">
        <v>2287</v>
      </c>
      <c r="BK68" s="119" t="s">
        <v>2287</v>
      </c>
      <c r="BL68" s="119">
        <v>3</v>
      </c>
      <c r="BM68" s="123">
        <v>7.6923076923076925</v>
      </c>
      <c r="BN68" s="119">
        <v>0</v>
      </c>
      <c r="BO68" s="123">
        <v>0</v>
      </c>
      <c r="BP68" s="119">
        <v>0</v>
      </c>
      <c r="BQ68" s="123">
        <v>0</v>
      </c>
      <c r="BR68" s="119">
        <v>36</v>
      </c>
      <c r="BS68" s="123">
        <v>92.3076923076923</v>
      </c>
      <c r="BT68" s="119">
        <v>39</v>
      </c>
      <c r="BU68" s="2"/>
      <c r="BV68" s="3"/>
      <c r="BW68" s="3"/>
      <c r="BX68" s="3"/>
      <c r="BY68" s="3"/>
    </row>
    <row r="69" spans="1:77" ht="41.45" customHeight="1">
      <c r="A69" s="64" t="s">
        <v>266</v>
      </c>
      <c r="C69" s="65"/>
      <c r="D69" s="65" t="s">
        <v>64</v>
      </c>
      <c r="E69" s="66">
        <v>163.02356904511979</v>
      </c>
      <c r="F69" s="68">
        <v>99.99919404018645</v>
      </c>
      <c r="G69" s="102" t="s">
        <v>1603</v>
      </c>
      <c r="H69" s="65"/>
      <c r="I69" s="69" t="s">
        <v>266</v>
      </c>
      <c r="J69" s="70"/>
      <c r="K69" s="70"/>
      <c r="L69" s="69" t="s">
        <v>1842</v>
      </c>
      <c r="M69" s="73">
        <v>1.2685995405301704</v>
      </c>
      <c r="N69" s="74">
        <v>1143.4853515625</v>
      </c>
      <c r="O69" s="74">
        <v>5592.7177734375</v>
      </c>
      <c r="P69" s="75"/>
      <c r="Q69" s="76"/>
      <c r="R69" s="76"/>
      <c r="S69" s="88"/>
      <c r="T69" s="48">
        <v>1</v>
      </c>
      <c r="U69" s="48">
        <v>1</v>
      </c>
      <c r="V69" s="49">
        <v>0</v>
      </c>
      <c r="W69" s="49">
        <v>0</v>
      </c>
      <c r="X69" s="49">
        <v>0</v>
      </c>
      <c r="Y69" s="49">
        <v>0.999996</v>
      </c>
      <c r="Z69" s="49">
        <v>0</v>
      </c>
      <c r="AA69" s="49" t="s">
        <v>1997</v>
      </c>
      <c r="AB69" s="71">
        <v>69</v>
      </c>
      <c r="AC69" s="71"/>
      <c r="AD69" s="72"/>
      <c r="AE69" s="78" t="s">
        <v>1106</v>
      </c>
      <c r="AF69" s="78">
        <v>1298</v>
      </c>
      <c r="AG69" s="78">
        <v>1159</v>
      </c>
      <c r="AH69" s="78">
        <v>22956</v>
      </c>
      <c r="AI69" s="78">
        <v>50</v>
      </c>
      <c r="AJ69" s="78"/>
      <c r="AK69" s="78" t="s">
        <v>1236</v>
      </c>
      <c r="AL69" s="78" t="s">
        <v>1308</v>
      </c>
      <c r="AM69" s="83" t="s">
        <v>1412</v>
      </c>
      <c r="AN69" s="78"/>
      <c r="AO69" s="80">
        <v>40049.84694444444</v>
      </c>
      <c r="AP69" s="83" t="s">
        <v>1515</v>
      </c>
      <c r="AQ69" s="78" t="b">
        <v>0</v>
      </c>
      <c r="AR69" s="78" t="b">
        <v>0</v>
      </c>
      <c r="AS69" s="78" t="b">
        <v>0</v>
      </c>
      <c r="AT69" s="78"/>
      <c r="AU69" s="78">
        <v>191</v>
      </c>
      <c r="AV69" s="83" t="s">
        <v>1576</v>
      </c>
      <c r="AW69" s="78" t="b">
        <v>0</v>
      </c>
      <c r="AX69" s="78" t="s">
        <v>1639</v>
      </c>
      <c r="AY69" s="83" t="s">
        <v>1706</v>
      </c>
      <c r="AZ69" s="78" t="s">
        <v>66</v>
      </c>
      <c r="BA69" s="78" t="str">
        <f>REPLACE(INDEX(GroupVertices[Group],MATCH(Vertices[[#This Row],[Vertex]],GroupVertices[Vertex],0)),1,1,"")</f>
        <v>1</v>
      </c>
      <c r="BB69" s="48" t="s">
        <v>429</v>
      </c>
      <c r="BC69" s="48" t="s">
        <v>429</v>
      </c>
      <c r="BD69" s="48" t="s">
        <v>467</v>
      </c>
      <c r="BE69" s="48" t="s">
        <v>467</v>
      </c>
      <c r="BF69" s="48" t="s">
        <v>500</v>
      </c>
      <c r="BG69" s="48" t="s">
        <v>500</v>
      </c>
      <c r="BH69" s="119" t="s">
        <v>2411</v>
      </c>
      <c r="BI69" s="119" t="s">
        <v>2411</v>
      </c>
      <c r="BJ69" s="119" t="s">
        <v>2462</v>
      </c>
      <c r="BK69" s="119" t="s">
        <v>2462</v>
      </c>
      <c r="BL69" s="119">
        <v>1</v>
      </c>
      <c r="BM69" s="123">
        <v>7.142857142857143</v>
      </c>
      <c r="BN69" s="119">
        <v>0</v>
      </c>
      <c r="BO69" s="123">
        <v>0</v>
      </c>
      <c r="BP69" s="119">
        <v>0</v>
      </c>
      <c r="BQ69" s="123">
        <v>0</v>
      </c>
      <c r="BR69" s="119">
        <v>13</v>
      </c>
      <c r="BS69" s="123">
        <v>92.85714285714286</v>
      </c>
      <c r="BT69" s="119">
        <v>14</v>
      </c>
      <c r="BU69" s="2"/>
      <c r="BV69" s="3"/>
      <c r="BW69" s="3"/>
      <c r="BX69" s="3"/>
      <c r="BY69" s="3"/>
    </row>
    <row r="70" spans="1:77" ht="41.45" customHeight="1">
      <c r="A70" s="64" t="s">
        <v>332</v>
      </c>
      <c r="C70" s="65"/>
      <c r="D70" s="65" t="s">
        <v>64</v>
      </c>
      <c r="E70" s="66">
        <v>162.5470954197496</v>
      </c>
      <c r="F70" s="68">
        <v>99.9995692162394</v>
      </c>
      <c r="G70" s="102" t="s">
        <v>1604</v>
      </c>
      <c r="H70" s="65"/>
      <c r="I70" s="69" t="s">
        <v>332</v>
      </c>
      <c r="J70" s="70"/>
      <c r="K70" s="70"/>
      <c r="L70" s="69" t="s">
        <v>1843</v>
      </c>
      <c r="M70" s="73">
        <v>1.1435658679514973</v>
      </c>
      <c r="N70" s="74">
        <v>4229.5966796875</v>
      </c>
      <c r="O70" s="74">
        <v>8514.4013671875</v>
      </c>
      <c r="P70" s="75"/>
      <c r="Q70" s="76"/>
      <c r="R70" s="76"/>
      <c r="S70" s="88"/>
      <c r="T70" s="48">
        <v>1</v>
      </c>
      <c r="U70" s="48">
        <v>0</v>
      </c>
      <c r="V70" s="49">
        <v>0</v>
      </c>
      <c r="W70" s="49">
        <v>0.111111</v>
      </c>
      <c r="X70" s="49">
        <v>0</v>
      </c>
      <c r="Y70" s="49">
        <v>0.502355</v>
      </c>
      <c r="Z70" s="49">
        <v>0</v>
      </c>
      <c r="AA70" s="49">
        <v>0</v>
      </c>
      <c r="AB70" s="71">
        <v>70</v>
      </c>
      <c r="AC70" s="71"/>
      <c r="AD70" s="72"/>
      <c r="AE70" s="78" t="s">
        <v>1107</v>
      </c>
      <c r="AF70" s="78">
        <v>1236</v>
      </c>
      <c r="AG70" s="78">
        <v>626</v>
      </c>
      <c r="AH70" s="78">
        <v>2616</v>
      </c>
      <c r="AI70" s="78">
        <v>271</v>
      </c>
      <c r="AJ70" s="78"/>
      <c r="AK70" s="78" t="s">
        <v>1237</v>
      </c>
      <c r="AL70" s="78" t="s">
        <v>1320</v>
      </c>
      <c r="AM70" s="83" t="s">
        <v>1413</v>
      </c>
      <c r="AN70" s="78"/>
      <c r="AO70" s="80">
        <v>39918.505844907406</v>
      </c>
      <c r="AP70" s="83" t="s">
        <v>1516</v>
      </c>
      <c r="AQ70" s="78" t="b">
        <v>0</v>
      </c>
      <c r="AR70" s="78" t="b">
        <v>0</v>
      </c>
      <c r="AS70" s="78" t="b">
        <v>0</v>
      </c>
      <c r="AT70" s="78"/>
      <c r="AU70" s="78">
        <v>76</v>
      </c>
      <c r="AV70" s="83" t="s">
        <v>1572</v>
      </c>
      <c r="AW70" s="78" t="b">
        <v>0</v>
      </c>
      <c r="AX70" s="78" t="s">
        <v>1639</v>
      </c>
      <c r="AY70" s="83" t="s">
        <v>1707</v>
      </c>
      <c r="AZ70" s="78" t="s">
        <v>65</v>
      </c>
      <c r="BA70" s="78" t="str">
        <f>REPLACE(INDEX(GroupVertices[Group],MATCH(Vertices[[#This Row],[Vertex]],GroupVertices[Vertex],0)),1,1,"")</f>
        <v>7</v>
      </c>
      <c r="BB70" s="48"/>
      <c r="BC70" s="48"/>
      <c r="BD70" s="48"/>
      <c r="BE70" s="48"/>
      <c r="BF70" s="48"/>
      <c r="BG70" s="48"/>
      <c r="BH70" s="48"/>
      <c r="BI70" s="48"/>
      <c r="BJ70" s="48"/>
      <c r="BK70" s="48"/>
      <c r="BL70" s="48"/>
      <c r="BM70" s="49"/>
      <c r="BN70" s="48"/>
      <c r="BO70" s="49"/>
      <c r="BP70" s="48"/>
      <c r="BQ70" s="49"/>
      <c r="BR70" s="48"/>
      <c r="BS70" s="49"/>
      <c r="BT70" s="48"/>
      <c r="BU70" s="2"/>
      <c r="BV70" s="3"/>
      <c r="BW70" s="3"/>
      <c r="BX70" s="3"/>
      <c r="BY70" s="3"/>
    </row>
    <row r="71" spans="1:77" ht="41.45" customHeight="1">
      <c r="A71" s="64" t="s">
        <v>268</v>
      </c>
      <c r="C71" s="65"/>
      <c r="D71" s="65" t="s">
        <v>64</v>
      </c>
      <c r="E71" s="66">
        <v>162.42015497921946</v>
      </c>
      <c r="F71" s="68">
        <v>99.99966916933417</v>
      </c>
      <c r="G71" s="102" t="s">
        <v>597</v>
      </c>
      <c r="H71" s="65"/>
      <c r="I71" s="69" t="s">
        <v>268</v>
      </c>
      <c r="J71" s="70"/>
      <c r="K71" s="70"/>
      <c r="L71" s="69" t="s">
        <v>1844</v>
      </c>
      <c r="M71" s="73">
        <v>1.110254833230725</v>
      </c>
      <c r="N71" s="74">
        <v>3322.396240234375</v>
      </c>
      <c r="O71" s="74">
        <v>352.9058837890625</v>
      </c>
      <c r="P71" s="75"/>
      <c r="Q71" s="76"/>
      <c r="R71" s="76"/>
      <c r="S71" s="88"/>
      <c r="T71" s="48">
        <v>0</v>
      </c>
      <c r="U71" s="48">
        <v>1</v>
      </c>
      <c r="V71" s="49">
        <v>0</v>
      </c>
      <c r="W71" s="49">
        <v>0.066667</v>
      </c>
      <c r="X71" s="49">
        <v>0</v>
      </c>
      <c r="Y71" s="49">
        <v>0.569618</v>
      </c>
      <c r="Z71" s="49">
        <v>0</v>
      </c>
      <c r="AA71" s="49">
        <v>0</v>
      </c>
      <c r="AB71" s="71">
        <v>71</v>
      </c>
      <c r="AC71" s="71"/>
      <c r="AD71" s="72"/>
      <c r="AE71" s="78" t="s">
        <v>1108</v>
      </c>
      <c r="AF71" s="78">
        <v>539</v>
      </c>
      <c r="AG71" s="78">
        <v>484</v>
      </c>
      <c r="AH71" s="78">
        <v>26178</v>
      </c>
      <c r="AI71" s="78">
        <v>78669</v>
      </c>
      <c r="AJ71" s="78"/>
      <c r="AK71" s="78" t="s">
        <v>1238</v>
      </c>
      <c r="AL71" s="78"/>
      <c r="AM71" s="78"/>
      <c r="AN71" s="78"/>
      <c r="AO71" s="80">
        <v>41032.565358796295</v>
      </c>
      <c r="AP71" s="83" t="s">
        <v>1517</v>
      </c>
      <c r="AQ71" s="78" t="b">
        <v>0</v>
      </c>
      <c r="AR71" s="78" t="b">
        <v>0</v>
      </c>
      <c r="AS71" s="78" t="b">
        <v>1</v>
      </c>
      <c r="AT71" s="78"/>
      <c r="AU71" s="78">
        <v>34</v>
      </c>
      <c r="AV71" s="83" t="s">
        <v>1573</v>
      </c>
      <c r="AW71" s="78" t="b">
        <v>0</v>
      </c>
      <c r="AX71" s="78" t="s">
        <v>1639</v>
      </c>
      <c r="AY71" s="83" t="s">
        <v>1708</v>
      </c>
      <c r="AZ71" s="78" t="s">
        <v>66</v>
      </c>
      <c r="BA71" s="78" t="str">
        <f>REPLACE(INDEX(GroupVertices[Group],MATCH(Vertices[[#This Row],[Vertex]],GroupVertices[Vertex],0)),1,1,"")</f>
        <v>3</v>
      </c>
      <c r="BB71" s="48"/>
      <c r="BC71" s="48"/>
      <c r="BD71" s="48"/>
      <c r="BE71" s="48"/>
      <c r="BF71" s="48"/>
      <c r="BG71" s="48"/>
      <c r="BH71" s="119" t="s">
        <v>2412</v>
      </c>
      <c r="BI71" s="119" t="s">
        <v>2412</v>
      </c>
      <c r="BJ71" s="119" t="s">
        <v>2275</v>
      </c>
      <c r="BK71" s="119" t="s">
        <v>2275</v>
      </c>
      <c r="BL71" s="119">
        <v>0</v>
      </c>
      <c r="BM71" s="123">
        <v>0</v>
      </c>
      <c r="BN71" s="119">
        <v>1</v>
      </c>
      <c r="BO71" s="123">
        <v>3.0303030303030303</v>
      </c>
      <c r="BP71" s="119">
        <v>0</v>
      </c>
      <c r="BQ71" s="123">
        <v>0</v>
      </c>
      <c r="BR71" s="119">
        <v>32</v>
      </c>
      <c r="BS71" s="123">
        <v>96.96969696969697</v>
      </c>
      <c r="BT71" s="119">
        <v>33</v>
      </c>
      <c r="BU71" s="2"/>
      <c r="BV71" s="3"/>
      <c r="BW71" s="3"/>
      <c r="BX71" s="3"/>
      <c r="BY71" s="3"/>
    </row>
    <row r="72" spans="1:77" ht="41.45" customHeight="1">
      <c r="A72" s="64" t="s">
        <v>299</v>
      </c>
      <c r="C72" s="65"/>
      <c r="D72" s="65" t="s">
        <v>64</v>
      </c>
      <c r="E72" s="66">
        <v>163.8352727071012</v>
      </c>
      <c r="F72" s="68">
        <v>99.99855490349587</v>
      </c>
      <c r="G72" s="102" t="s">
        <v>1605</v>
      </c>
      <c r="H72" s="65"/>
      <c r="I72" s="69" t="s">
        <v>299</v>
      </c>
      <c r="J72" s="70"/>
      <c r="K72" s="70"/>
      <c r="L72" s="69" t="s">
        <v>1845</v>
      </c>
      <c r="M72" s="73">
        <v>1.481602494941869</v>
      </c>
      <c r="N72" s="74">
        <v>3160.828857421875</v>
      </c>
      <c r="O72" s="74">
        <v>1782.1768798828125</v>
      </c>
      <c r="P72" s="75"/>
      <c r="Q72" s="76"/>
      <c r="R72" s="76"/>
      <c r="S72" s="88"/>
      <c r="T72" s="48">
        <v>9</v>
      </c>
      <c r="U72" s="48">
        <v>1</v>
      </c>
      <c r="V72" s="49">
        <v>56</v>
      </c>
      <c r="W72" s="49">
        <v>0.125</v>
      </c>
      <c r="X72" s="49">
        <v>0</v>
      </c>
      <c r="Y72" s="49">
        <v>4.443021</v>
      </c>
      <c r="Z72" s="49">
        <v>0</v>
      </c>
      <c r="AA72" s="49">
        <v>0</v>
      </c>
      <c r="AB72" s="71">
        <v>72</v>
      </c>
      <c r="AC72" s="71"/>
      <c r="AD72" s="72"/>
      <c r="AE72" s="78" t="s">
        <v>1109</v>
      </c>
      <c r="AF72" s="78">
        <v>148</v>
      </c>
      <c r="AG72" s="78">
        <v>2067</v>
      </c>
      <c r="AH72" s="78">
        <v>1721</v>
      </c>
      <c r="AI72" s="78">
        <v>1891</v>
      </c>
      <c r="AJ72" s="78"/>
      <c r="AK72" s="78" t="s">
        <v>1239</v>
      </c>
      <c r="AL72" s="78" t="s">
        <v>1338</v>
      </c>
      <c r="AM72" s="83" t="s">
        <v>1414</v>
      </c>
      <c r="AN72" s="78"/>
      <c r="AO72" s="80">
        <v>39153.20966435185</v>
      </c>
      <c r="AP72" s="83" t="s">
        <v>1518</v>
      </c>
      <c r="AQ72" s="78" t="b">
        <v>0</v>
      </c>
      <c r="AR72" s="78" t="b">
        <v>0</v>
      </c>
      <c r="AS72" s="78" t="b">
        <v>0</v>
      </c>
      <c r="AT72" s="78"/>
      <c r="AU72" s="78">
        <v>65</v>
      </c>
      <c r="AV72" s="83" t="s">
        <v>1576</v>
      </c>
      <c r="AW72" s="78" t="b">
        <v>0</v>
      </c>
      <c r="AX72" s="78" t="s">
        <v>1639</v>
      </c>
      <c r="AY72" s="83" t="s">
        <v>1709</v>
      </c>
      <c r="AZ72" s="78" t="s">
        <v>66</v>
      </c>
      <c r="BA72" s="78" t="str">
        <f>REPLACE(INDEX(GroupVertices[Group],MATCH(Vertices[[#This Row],[Vertex]],GroupVertices[Vertex],0)),1,1,"")</f>
        <v>3</v>
      </c>
      <c r="BB72" s="48"/>
      <c r="BC72" s="48"/>
      <c r="BD72" s="48"/>
      <c r="BE72" s="48"/>
      <c r="BF72" s="48"/>
      <c r="BG72" s="48"/>
      <c r="BH72" s="119" t="s">
        <v>2412</v>
      </c>
      <c r="BI72" s="119" t="s">
        <v>2412</v>
      </c>
      <c r="BJ72" s="119" t="s">
        <v>2275</v>
      </c>
      <c r="BK72" s="119" t="s">
        <v>2275</v>
      </c>
      <c r="BL72" s="119">
        <v>0</v>
      </c>
      <c r="BM72" s="123">
        <v>0</v>
      </c>
      <c r="BN72" s="119">
        <v>1</v>
      </c>
      <c r="BO72" s="123">
        <v>3.0303030303030303</v>
      </c>
      <c r="BP72" s="119">
        <v>0</v>
      </c>
      <c r="BQ72" s="123">
        <v>0</v>
      </c>
      <c r="BR72" s="119">
        <v>32</v>
      </c>
      <c r="BS72" s="123">
        <v>96.96969696969697</v>
      </c>
      <c r="BT72" s="119">
        <v>33</v>
      </c>
      <c r="BU72" s="2"/>
      <c r="BV72" s="3"/>
      <c r="BW72" s="3"/>
      <c r="BX72" s="3"/>
      <c r="BY72" s="3"/>
    </row>
    <row r="73" spans="1:77" ht="41.45" customHeight="1">
      <c r="A73" s="64" t="s">
        <v>269</v>
      </c>
      <c r="C73" s="65"/>
      <c r="D73" s="65" t="s">
        <v>64</v>
      </c>
      <c r="E73" s="66">
        <v>162.44697338214837</v>
      </c>
      <c r="F73" s="68">
        <v>99.99964805248317</v>
      </c>
      <c r="G73" s="102" t="s">
        <v>598</v>
      </c>
      <c r="H73" s="65"/>
      <c r="I73" s="69" t="s">
        <v>269</v>
      </c>
      <c r="J73" s="70"/>
      <c r="K73" s="70"/>
      <c r="L73" s="69" t="s">
        <v>1846</v>
      </c>
      <c r="M73" s="73">
        <v>1.117292375777367</v>
      </c>
      <c r="N73" s="74">
        <v>3664.493408203125</v>
      </c>
      <c r="O73" s="74">
        <v>2979.682373046875</v>
      </c>
      <c r="P73" s="75"/>
      <c r="Q73" s="76"/>
      <c r="R73" s="76"/>
      <c r="S73" s="88"/>
      <c r="T73" s="48">
        <v>0</v>
      </c>
      <c r="U73" s="48">
        <v>1</v>
      </c>
      <c r="V73" s="49">
        <v>0</v>
      </c>
      <c r="W73" s="49">
        <v>0.066667</v>
      </c>
      <c r="X73" s="49">
        <v>0</v>
      </c>
      <c r="Y73" s="49">
        <v>0.569618</v>
      </c>
      <c r="Z73" s="49">
        <v>0</v>
      </c>
      <c r="AA73" s="49">
        <v>0</v>
      </c>
      <c r="AB73" s="71">
        <v>73</v>
      </c>
      <c r="AC73" s="71"/>
      <c r="AD73" s="72"/>
      <c r="AE73" s="78" t="s">
        <v>1110</v>
      </c>
      <c r="AF73" s="78">
        <v>811</v>
      </c>
      <c r="AG73" s="78">
        <v>514</v>
      </c>
      <c r="AH73" s="78">
        <v>6688</v>
      </c>
      <c r="AI73" s="78">
        <v>12608</v>
      </c>
      <c r="AJ73" s="78"/>
      <c r="AK73" s="78" t="s">
        <v>1240</v>
      </c>
      <c r="AL73" s="78"/>
      <c r="AM73" s="78"/>
      <c r="AN73" s="78"/>
      <c r="AO73" s="80">
        <v>39841.57349537037</v>
      </c>
      <c r="AP73" s="83" t="s">
        <v>1519</v>
      </c>
      <c r="AQ73" s="78" t="b">
        <v>0</v>
      </c>
      <c r="AR73" s="78" t="b">
        <v>0</v>
      </c>
      <c r="AS73" s="78" t="b">
        <v>0</v>
      </c>
      <c r="AT73" s="78"/>
      <c r="AU73" s="78">
        <v>2</v>
      </c>
      <c r="AV73" s="83" t="s">
        <v>1582</v>
      </c>
      <c r="AW73" s="78" t="b">
        <v>0</v>
      </c>
      <c r="AX73" s="78" t="s">
        <v>1639</v>
      </c>
      <c r="AY73" s="83" t="s">
        <v>1710</v>
      </c>
      <c r="AZ73" s="78" t="s">
        <v>66</v>
      </c>
      <c r="BA73" s="78" t="str">
        <f>REPLACE(INDEX(GroupVertices[Group],MATCH(Vertices[[#This Row],[Vertex]],GroupVertices[Vertex],0)),1,1,"")</f>
        <v>3</v>
      </c>
      <c r="BB73" s="48"/>
      <c r="BC73" s="48"/>
      <c r="BD73" s="48"/>
      <c r="BE73" s="48"/>
      <c r="BF73" s="48"/>
      <c r="BG73" s="48"/>
      <c r="BH73" s="119" t="s">
        <v>2412</v>
      </c>
      <c r="BI73" s="119" t="s">
        <v>2412</v>
      </c>
      <c r="BJ73" s="119" t="s">
        <v>2275</v>
      </c>
      <c r="BK73" s="119" t="s">
        <v>2275</v>
      </c>
      <c r="BL73" s="119">
        <v>0</v>
      </c>
      <c r="BM73" s="123">
        <v>0</v>
      </c>
      <c r="BN73" s="119">
        <v>1</v>
      </c>
      <c r="BO73" s="123">
        <v>3.0303030303030303</v>
      </c>
      <c r="BP73" s="119">
        <v>0</v>
      </c>
      <c r="BQ73" s="123">
        <v>0</v>
      </c>
      <c r="BR73" s="119">
        <v>32</v>
      </c>
      <c r="BS73" s="123">
        <v>96.96969696969697</v>
      </c>
      <c r="BT73" s="119">
        <v>33</v>
      </c>
      <c r="BU73" s="2"/>
      <c r="BV73" s="3"/>
      <c r="BW73" s="3"/>
      <c r="BX73" s="3"/>
      <c r="BY73" s="3"/>
    </row>
    <row r="74" spans="1:77" ht="41.45" customHeight="1">
      <c r="A74" s="64" t="s">
        <v>270</v>
      </c>
      <c r="C74" s="65"/>
      <c r="D74" s="65" t="s">
        <v>64</v>
      </c>
      <c r="E74" s="66">
        <v>162.94847751691884</v>
      </c>
      <c r="F74" s="68">
        <v>99.99925316736928</v>
      </c>
      <c r="G74" s="102" t="s">
        <v>599</v>
      </c>
      <c r="H74" s="65"/>
      <c r="I74" s="69" t="s">
        <v>270</v>
      </c>
      <c r="J74" s="70"/>
      <c r="K74" s="70"/>
      <c r="L74" s="69" t="s">
        <v>1847</v>
      </c>
      <c r="M74" s="73">
        <v>1.2488944213995727</v>
      </c>
      <c r="N74" s="74">
        <v>2657.164794921875</v>
      </c>
      <c r="O74" s="74">
        <v>584.675537109375</v>
      </c>
      <c r="P74" s="75"/>
      <c r="Q74" s="76"/>
      <c r="R74" s="76"/>
      <c r="S74" s="88"/>
      <c r="T74" s="48">
        <v>0</v>
      </c>
      <c r="U74" s="48">
        <v>1</v>
      </c>
      <c r="V74" s="49">
        <v>0</v>
      </c>
      <c r="W74" s="49">
        <v>0.066667</v>
      </c>
      <c r="X74" s="49">
        <v>0</v>
      </c>
      <c r="Y74" s="49">
        <v>0.569618</v>
      </c>
      <c r="Z74" s="49">
        <v>0</v>
      </c>
      <c r="AA74" s="49">
        <v>0</v>
      </c>
      <c r="AB74" s="71">
        <v>74</v>
      </c>
      <c r="AC74" s="71"/>
      <c r="AD74" s="72"/>
      <c r="AE74" s="78" t="s">
        <v>1111</v>
      </c>
      <c r="AF74" s="78">
        <v>712</v>
      </c>
      <c r="AG74" s="78">
        <v>1075</v>
      </c>
      <c r="AH74" s="78">
        <v>116097</v>
      </c>
      <c r="AI74" s="78">
        <v>290974</v>
      </c>
      <c r="AJ74" s="78"/>
      <c r="AK74" s="78" t="s">
        <v>1241</v>
      </c>
      <c r="AL74" s="78" t="s">
        <v>1339</v>
      </c>
      <c r="AM74" s="78"/>
      <c r="AN74" s="78"/>
      <c r="AO74" s="80">
        <v>41937.69986111111</v>
      </c>
      <c r="AP74" s="83" t="s">
        <v>1520</v>
      </c>
      <c r="AQ74" s="78" t="b">
        <v>0</v>
      </c>
      <c r="AR74" s="78" t="b">
        <v>0</v>
      </c>
      <c r="AS74" s="78" t="b">
        <v>0</v>
      </c>
      <c r="AT74" s="78"/>
      <c r="AU74" s="78">
        <v>22</v>
      </c>
      <c r="AV74" s="83" t="s">
        <v>1573</v>
      </c>
      <c r="AW74" s="78" t="b">
        <v>0</v>
      </c>
      <c r="AX74" s="78" t="s">
        <v>1639</v>
      </c>
      <c r="AY74" s="83" t="s">
        <v>1711</v>
      </c>
      <c r="AZ74" s="78" t="s">
        <v>66</v>
      </c>
      <c r="BA74" s="78" t="str">
        <f>REPLACE(INDEX(GroupVertices[Group],MATCH(Vertices[[#This Row],[Vertex]],GroupVertices[Vertex],0)),1,1,"")</f>
        <v>3</v>
      </c>
      <c r="BB74" s="48"/>
      <c r="BC74" s="48"/>
      <c r="BD74" s="48"/>
      <c r="BE74" s="48"/>
      <c r="BF74" s="48"/>
      <c r="BG74" s="48"/>
      <c r="BH74" s="119" t="s">
        <v>2412</v>
      </c>
      <c r="BI74" s="119" t="s">
        <v>2412</v>
      </c>
      <c r="BJ74" s="119" t="s">
        <v>2275</v>
      </c>
      <c r="BK74" s="119" t="s">
        <v>2275</v>
      </c>
      <c r="BL74" s="119">
        <v>0</v>
      </c>
      <c r="BM74" s="123">
        <v>0</v>
      </c>
      <c r="BN74" s="119">
        <v>1</v>
      </c>
      <c r="BO74" s="123">
        <v>3.0303030303030303</v>
      </c>
      <c r="BP74" s="119">
        <v>0</v>
      </c>
      <c r="BQ74" s="123">
        <v>0</v>
      </c>
      <c r="BR74" s="119">
        <v>32</v>
      </c>
      <c r="BS74" s="123">
        <v>96.96969696969697</v>
      </c>
      <c r="BT74" s="119">
        <v>33</v>
      </c>
      <c r="BU74" s="2"/>
      <c r="BV74" s="3"/>
      <c r="BW74" s="3"/>
      <c r="BX74" s="3"/>
      <c r="BY74" s="3"/>
    </row>
    <row r="75" spans="1:77" ht="41.45" customHeight="1">
      <c r="A75" s="64" t="s">
        <v>271</v>
      </c>
      <c r="C75" s="65"/>
      <c r="D75" s="65" t="s">
        <v>64</v>
      </c>
      <c r="E75" s="66">
        <v>167.28680116405096</v>
      </c>
      <c r="F75" s="68">
        <v>99.99583716477088</v>
      </c>
      <c r="G75" s="102" t="s">
        <v>600</v>
      </c>
      <c r="H75" s="65"/>
      <c r="I75" s="69" t="s">
        <v>271</v>
      </c>
      <c r="J75" s="70"/>
      <c r="K75" s="70"/>
      <c r="L75" s="69" t="s">
        <v>1848</v>
      </c>
      <c r="M75" s="73">
        <v>2.3873342206946973</v>
      </c>
      <c r="N75" s="74">
        <v>2428.674072265625</v>
      </c>
      <c r="O75" s="74">
        <v>2605.965087890625</v>
      </c>
      <c r="P75" s="75"/>
      <c r="Q75" s="76"/>
      <c r="R75" s="76"/>
      <c r="S75" s="88"/>
      <c r="T75" s="48">
        <v>0</v>
      </c>
      <c r="U75" s="48">
        <v>1</v>
      </c>
      <c r="V75" s="49">
        <v>0</v>
      </c>
      <c r="W75" s="49">
        <v>0.066667</v>
      </c>
      <c r="X75" s="49">
        <v>0</v>
      </c>
      <c r="Y75" s="49">
        <v>0.569618</v>
      </c>
      <c r="Z75" s="49">
        <v>0</v>
      </c>
      <c r="AA75" s="49">
        <v>0</v>
      </c>
      <c r="AB75" s="71">
        <v>75</v>
      </c>
      <c r="AC75" s="71"/>
      <c r="AD75" s="72"/>
      <c r="AE75" s="78" t="s">
        <v>1112</v>
      </c>
      <c r="AF75" s="78">
        <v>5937</v>
      </c>
      <c r="AG75" s="78">
        <v>5928</v>
      </c>
      <c r="AH75" s="78">
        <v>522269</v>
      </c>
      <c r="AI75" s="78">
        <v>29058</v>
      </c>
      <c r="AJ75" s="78"/>
      <c r="AK75" s="78" t="s">
        <v>1242</v>
      </c>
      <c r="AL75" s="78" t="s">
        <v>1340</v>
      </c>
      <c r="AM75" s="78"/>
      <c r="AN75" s="78"/>
      <c r="AO75" s="80">
        <v>41818.17052083334</v>
      </c>
      <c r="AP75" s="78"/>
      <c r="AQ75" s="78" t="b">
        <v>1</v>
      </c>
      <c r="AR75" s="78" t="b">
        <v>0</v>
      </c>
      <c r="AS75" s="78" t="b">
        <v>1</v>
      </c>
      <c r="AT75" s="78"/>
      <c r="AU75" s="78">
        <v>169</v>
      </c>
      <c r="AV75" s="83" t="s">
        <v>1573</v>
      </c>
      <c r="AW75" s="78" t="b">
        <v>0</v>
      </c>
      <c r="AX75" s="78" t="s">
        <v>1639</v>
      </c>
      <c r="AY75" s="83" t="s">
        <v>1712</v>
      </c>
      <c r="AZ75" s="78" t="s">
        <v>66</v>
      </c>
      <c r="BA75" s="78" t="str">
        <f>REPLACE(INDEX(GroupVertices[Group],MATCH(Vertices[[#This Row],[Vertex]],GroupVertices[Vertex],0)),1,1,"")</f>
        <v>3</v>
      </c>
      <c r="BB75" s="48"/>
      <c r="BC75" s="48"/>
      <c r="BD75" s="48"/>
      <c r="BE75" s="48"/>
      <c r="BF75" s="48"/>
      <c r="BG75" s="48"/>
      <c r="BH75" s="119" t="s">
        <v>2412</v>
      </c>
      <c r="BI75" s="119" t="s">
        <v>2412</v>
      </c>
      <c r="BJ75" s="119" t="s">
        <v>2275</v>
      </c>
      <c r="BK75" s="119" t="s">
        <v>2275</v>
      </c>
      <c r="BL75" s="119">
        <v>0</v>
      </c>
      <c r="BM75" s="123">
        <v>0</v>
      </c>
      <c r="BN75" s="119">
        <v>1</v>
      </c>
      <c r="BO75" s="123">
        <v>3.0303030303030303</v>
      </c>
      <c r="BP75" s="119">
        <v>0</v>
      </c>
      <c r="BQ75" s="123">
        <v>0</v>
      </c>
      <c r="BR75" s="119">
        <v>32</v>
      </c>
      <c r="BS75" s="123">
        <v>96.96969696969697</v>
      </c>
      <c r="BT75" s="119">
        <v>33</v>
      </c>
      <c r="BU75" s="2"/>
      <c r="BV75" s="3"/>
      <c r="BW75" s="3"/>
      <c r="BX75" s="3"/>
      <c r="BY75" s="3"/>
    </row>
    <row r="76" spans="1:77" ht="41.45" customHeight="1">
      <c r="A76" s="64" t="s">
        <v>272</v>
      </c>
      <c r="C76" s="65"/>
      <c r="D76" s="65" t="s">
        <v>64</v>
      </c>
      <c r="E76" s="66">
        <v>162.03665181733618</v>
      </c>
      <c r="F76" s="68">
        <v>99.99997114030361</v>
      </c>
      <c r="G76" s="102" t="s">
        <v>1606</v>
      </c>
      <c r="H76" s="65"/>
      <c r="I76" s="69" t="s">
        <v>272</v>
      </c>
      <c r="J76" s="70"/>
      <c r="K76" s="70"/>
      <c r="L76" s="69" t="s">
        <v>1849</v>
      </c>
      <c r="M76" s="73">
        <v>1.0096179748137442</v>
      </c>
      <c r="N76" s="74">
        <v>5457.5439453125</v>
      </c>
      <c r="O76" s="74">
        <v>8759.41796875</v>
      </c>
      <c r="P76" s="75"/>
      <c r="Q76" s="76"/>
      <c r="R76" s="76"/>
      <c r="S76" s="88"/>
      <c r="T76" s="48">
        <v>1</v>
      </c>
      <c r="U76" s="48">
        <v>1</v>
      </c>
      <c r="V76" s="49">
        <v>0</v>
      </c>
      <c r="W76" s="49">
        <v>0.142857</v>
      </c>
      <c r="X76" s="49">
        <v>0</v>
      </c>
      <c r="Y76" s="49">
        <v>0.830221</v>
      </c>
      <c r="Z76" s="49">
        <v>0.5</v>
      </c>
      <c r="AA76" s="49">
        <v>0</v>
      </c>
      <c r="AB76" s="71">
        <v>76</v>
      </c>
      <c r="AC76" s="71"/>
      <c r="AD76" s="72"/>
      <c r="AE76" s="78" t="s">
        <v>1113</v>
      </c>
      <c r="AF76" s="78">
        <v>119</v>
      </c>
      <c r="AG76" s="78">
        <v>55</v>
      </c>
      <c r="AH76" s="78">
        <v>233</v>
      </c>
      <c r="AI76" s="78">
        <v>46</v>
      </c>
      <c r="AJ76" s="78"/>
      <c r="AK76" s="78" t="s">
        <v>1243</v>
      </c>
      <c r="AL76" s="78" t="s">
        <v>1341</v>
      </c>
      <c r="AM76" s="83" t="s">
        <v>1415</v>
      </c>
      <c r="AN76" s="78"/>
      <c r="AO76" s="80">
        <v>41385.56996527778</v>
      </c>
      <c r="AP76" s="83" t="s">
        <v>1521</v>
      </c>
      <c r="AQ76" s="78" t="b">
        <v>1</v>
      </c>
      <c r="AR76" s="78" t="b">
        <v>0</v>
      </c>
      <c r="AS76" s="78" t="b">
        <v>1</v>
      </c>
      <c r="AT76" s="78"/>
      <c r="AU76" s="78">
        <v>8</v>
      </c>
      <c r="AV76" s="83" t="s">
        <v>1573</v>
      </c>
      <c r="AW76" s="78" t="b">
        <v>0</v>
      </c>
      <c r="AX76" s="78" t="s">
        <v>1639</v>
      </c>
      <c r="AY76" s="83" t="s">
        <v>1713</v>
      </c>
      <c r="AZ76" s="78" t="s">
        <v>66</v>
      </c>
      <c r="BA76" s="78" t="str">
        <f>REPLACE(INDEX(GroupVertices[Group],MATCH(Vertices[[#This Row],[Vertex]],GroupVertices[Vertex],0)),1,1,"")</f>
        <v>8</v>
      </c>
      <c r="BB76" s="48" t="s">
        <v>431</v>
      </c>
      <c r="BC76" s="48" t="s">
        <v>431</v>
      </c>
      <c r="BD76" s="48" t="s">
        <v>468</v>
      </c>
      <c r="BE76" s="48" t="s">
        <v>468</v>
      </c>
      <c r="BF76" s="48" t="s">
        <v>502</v>
      </c>
      <c r="BG76" s="48" t="s">
        <v>502</v>
      </c>
      <c r="BH76" s="119" t="s">
        <v>2413</v>
      </c>
      <c r="BI76" s="119" t="s">
        <v>2413</v>
      </c>
      <c r="BJ76" s="119" t="s">
        <v>2463</v>
      </c>
      <c r="BK76" s="119" t="s">
        <v>2463</v>
      </c>
      <c r="BL76" s="119">
        <v>0</v>
      </c>
      <c r="BM76" s="123">
        <v>0</v>
      </c>
      <c r="BN76" s="119">
        <v>0</v>
      </c>
      <c r="BO76" s="123">
        <v>0</v>
      </c>
      <c r="BP76" s="119">
        <v>0</v>
      </c>
      <c r="BQ76" s="123">
        <v>0</v>
      </c>
      <c r="BR76" s="119">
        <v>11</v>
      </c>
      <c r="BS76" s="123">
        <v>100</v>
      </c>
      <c r="BT76" s="119">
        <v>11</v>
      </c>
      <c r="BU76" s="2"/>
      <c r="BV76" s="3"/>
      <c r="BW76" s="3"/>
      <c r="BX76" s="3"/>
      <c r="BY76" s="3"/>
    </row>
    <row r="77" spans="1:77" ht="41.45" customHeight="1">
      <c r="A77" s="64" t="s">
        <v>333</v>
      </c>
      <c r="C77" s="65"/>
      <c r="D77" s="65" t="s">
        <v>64</v>
      </c>
      <c r="E77" s="66">
        <v>164.59602140351777</v>
      </c>
      <c r="F77" s="68">
        <v>99.99795588882222</v>
      </c>
      <c r="G77" s="102" t="s">
        <v>1607</v>
      </c>
      <c r="H77" s="65"/>
      <c r="I77" s="69" t="s">
        <v>333</v>
      </c>
      <c r="J77" s="70"/>
      <c r="K77" s="70"/>
      <c r="L77" s="69" t="s">
        <v>1850</v>
      </c>
      <c r="M77" s="73">
        <v>1.6812341185149475</v>
      </c>
      <c r="N77" s="74">
        <v>5899.4013671875</v>
      </c>
      <c r="O77" s="74">
        <v>8010.96337890625</v>
      </c>
      <c r="P77" s="75"/>
      <c r="Q77" s="76"/>
      <c r="R77" s="76"/>
      <c r="S77" s="88"/>
      <c r="T77" s="48">
        <v>3</v>
      </c>
      <c r="U77" s="48">
        <v>0</v>
      </c>
      <c r="V77" s="49">
        <v>2</v>
      </c>
      <c r="W77" s="49">
        <v>0.2</v>
      </c>
      <c r="X77" s="49">
        <v>0</v>
      </c>
      <c r="Y77" s="49">
        <v>1.200391</v>
      </c>
      <c r="Z77" s="49">
        <v>0.3333333333333333</v>
      </c>
      <c r="AA77" s="49">
        <v>0</v>
      </c>
      <c r="AB77" s="71">
        <v>77</v>
      </c>
      <c r="AC77" s="71"/>
      <c r="AD77" s="72"/>
      <c r="AE77" s="78" t="s">
        <v>1114</v>
      </c>
      <c r="AF77" s="78">
        <v>1721</v>
      </c>
      <c r="AG77" s="78">
        <v>2918</v>
      </c>
      <c r="AH77" s="78">
        <v>2139</v>
      </c>
      <c r="AI77" s="78">
        <v>602</v>
      </c>
      <c r="AJ77" s="78"/>
      <c r="AK77" s="78" t="s">
        <v>1244</v>
      </c>
      <c r="AL77" s="78" t="s">
        <v>1342</v>
      </c>
      <c r="AM77" s="83" t="s">
        <v>1416</v>
      </c>
      <c r="AN77" s="78"/>
      <c r="AO77" s="80">
        <v>43005.43497685185</v>
      </c>
      <c r="AP77" s="83" t="s">
        <v>1522</v>
      </c>
      <c r="AQ77" s="78" t="b">
        <v>1</v>
      </c>
      <c r="AR77" s="78" t="b">
        <v>0</v>
      </c>
      <c r="AS77" s="78" t="b">
        <v>0</v>
      </c>
      <c r="AT77" s="78"/>
      <c r="AU77" s="78">
        <v>60</v>
      </c>
      <c r="AV77" s="78"/>
      <c r="AW77" s="78" t="b">
        <v>0</v>
      </c>
      <c r="AX77" s="78" t="s">
        <v>1639</v>
      </c>
      <c r="AY77" s="83" t="s">
        <v>1714</v>
      </c>
      <c r="AZ77" s="78" t="s">
        <v>65</v>
      </c>
      <c r="BA77" s="78" t="str">
        <f>REPLACE(INDEX(GroupVertices[Group],MATCH(Vertices[[#This Row],[Vertex]],GroupVertices[Vertex],0)),1,1,"")</f>
        <v>8</v>
      </c>
      <c r="BB77" s="48"/>
      <c r="BC77" s="48"/>
      <c r="BD77" s="48"/>
      <c r="BE77" s="48"/>
      <c r="BF77" s="48"/>
      <c r="BG77" s="48"/>
      <c r="BH77" s="48"/>
      <c r="BI77" s="48"/>
      <c r="BJ77" s="48"/>
      <c r="BK77" s="48"/>
      <c r="BL77" s="48"/>
      <c r="BM77" s="49"/>
      <c r="BN77" s="48"/>
      <c r="BO77" s="49"/>
      <c r="BP77" s="48"/>
      <c r="BQ77" s="49"/>
      <c r="BR77" s="48"/>
      <c r="BS77" s="49"/>
      <c r="BT77" s="48"/>
      <c r="BU77" s="2"/>
      <c r="BV77" s="3"/>
      <c r="BW77" s="3"/>
      <c r="BX77" s="3"/>
      <c r="BY77" s="3"/>
    </row>
    <row r="78" spans="1:77" ht="41.45" customHeight="1">
      <c r="A78" s="64" t="s">
        <v>273</v>
      </c>
      <c r="C78" s="65"/>
      <c r="D78" s="65" t="s">
        <v>64</v>
      </c>
      <c r="E78" s="66">
        <v>169.3983034213199</v>
      </c>
      <c r="F78" s="68">
        <v>99.99417456470134</v>
      </c>
      <c r="G78" s="102" t="s">
        <v>601</v>
      </c>
      <c r="H78" s="65"/>
      <c r="I78" s="69" t="s">
        <v>273</v>
      </c>
      <c r="J78" s="70"/>
      <c r="K78" s="70"/>
      <c r="L78" s="69" t="s">
        <v>1851</v>
      </c>
      <c r="M78" s="73">
        <v>2.941423403866979</v>
      </c>
      <c r="N78" s="74">
        <v>6436.2470703125</v>
      </c>
      <c r="O78" s="74">
        <v>8589.0791015625</v>
      </c>
      <c r="P78" s="75"/>
      <c r="Q78" s="76"/>
      <c r="R78" s="76"/>
      <c r="S78" s="88"/>
      <c r="T78" s="48">
        <v>0</v>
      </c>
      <c r="U78" s="48">
        <v>3</v>
      </c>
      <c r="V78" s="49">
        <v>2</v>
      </c>
      <c r="W78" s="49">
        <v>0.2</v>
      </c>
      <c r="X78" s="49">
        <v>0</v>
      </c>
      <c r="Y78" s="49">
        <v>1.200391</v>
      </c>
      <c r="Z78" s="49">
        <v>0.3333333333333333</v>
      </c>
      <c r="AA78" s="49">
        <v>0</v>
      </c>
      <c r="AB78" s="71">
        <v>78</v>
      </c>
      <c r="AC78" s="71"/>
      <c r="AD78" s="72"/>
      <c r="AE78" s="78" t="s">
        <v>1115</v>
      </c>
      <c r="AF78" s="78">
        <v>373</v>
      </c>
      <c r="AG78" s="78">
        <v>8290</v>
      </c>
      <c r="AH78" s="78">
        <v>275802</v>
      </c>
      <c r="AI78" s="78">
        <v>2948</v>
      </c>
      <c r="AJ78" s="78"/>
      <c r="AK78" s="78" t="s">
        <v>1245</v>
      </c>
      <c r="AL78" s="78" t="s">
        <v>1343</v>
      </c>
      <c r="AM78" s="78"/>
      <c r="AN78" s="78"/>
      <c r="AO78" s="80">
        <v>41693.91546296296</v>
      </c>
      <c r="AP78" s="78"/>
      <c r="AQ78" s="78" t="b">
        <v>1</v>
      </c>
      <c r="AR78" s="78" t="b">
        <v>0</v>
      </c>
      <c r="AS78" s="78" t="b">
        <v>1</v>
      </c>
      <c r="AT78" s="78"/>
      <c r="AU78" s="78">
        <v>304</v>
      </c>
      <c r="AV78" s="83" t="s">
        <v>1573</v>
      </c>
      <c r="AW78" s="78" t="b">
        <v>0</v>
      </c>
      <c r="AX78" s="78" t="s">
        <v>1639</v>
      </c>
      <c r="AY78" s="83" t="s">
        <v>1715</v>
      </c>
      <c r="AZ78" s="78" t="s">
        <v>66</v>
      </c>
      <c r="BA78" s="78" t="str">
        <f>REPLACE(INDEX(GroupVertices[Group],MATCH(Vertices[[#This Row],[Vertex]],GroupVertices[Vertex],0)),1,1,"")</f>
        <v>8</v>
      </c>
      <c r="BB78" s="48"/>
      <c r="BC78" s="48"/>
      <c r="BD78" s="48"/>
      <c r="BE78" s="48"/>
      <c r="BF78" s="48" t="s">
        <v>502</v>
      </c>
      <c r="BG78" s="48" t="s">
        <v>502</v>
      </c>
      <c r="BH78" s="119" t="s">
        <v>2413</v>
      </c>
      <c r="BI78" s="119" t="s">
        <v>2413</v>
      </c>
      <c r="BJ78" s="119" t="s">
        <v>2463</v>
      </c>
      <c r="BK78" s="119" t="s">
        <v>2463</v>
      </c>
      <c r="BL78" s="119">
        <v>0</v>
      </c>
      <c r="BM78" s="123">
        <v>0</v>
      </c>
      <c r="BN78" s="119">
        <v>0</v>
      </c>
      <c r="BO78" s="123">
        <v>0</v>
      </c>
      <c r="BP78" s="119">
        <v>0</v>
      </c>
      <c r="BQ78" s="123">
        <v>0</v>
      </c>
      <c r="BR78" s="119">
        <v>22</v>
      </c>
      <c r="BS78" s="123">
        <v>100</v>
      </c>
      <c r="BT78" s="119">
        <v>22</v>
      </c>
      <c r="BU78" s="2"/>
      <c r="BV78" s="3"/>
      <c r="BW78" s="3"/>
      <c r="BX78" s="3"/>
      <c r="BY78" s="3"/>
    </row>
    <row r="79" spans="1:77" ht="41.45" customHeight="1">
      <c r="A79" s="64" t="s">
        <v>301</v>
      </c>
      <c r="C79" s="65"/>
      <c r="D79" s="65" t="s">
        <v>64</v>
      </c>
      <c r="E79" s="66">
        <v>162.26639613576043</v>
      </c>
      <c r="F79" s="68">
        <v>99.99979023927996</v>
      </c>
      <c r="G79" s="102" t="s">
        <v>1608</v>
      </c>
      <c r="H79" s="65"/>
      <c r="I79" s="69" t="s">
        <v>301</v>
      </c>
      <c r="J79" s="70"/>
      <c r="K79" s="70"/>
      <c r="L79" s="69" t="s">
        <v>1852</v>
      </c>
      <c r="M79" s="73">
        <v>1.0699062559633108</v>
      </c>
      <c r="N79" s="74">
        <v>6337.80322265625</v>
      </c>
      <c r="O79" s="74">
        <v>8504.28515625</v>
      </c>
      <c r="P79" s="75"/>
      <c r="Q79" s="76"/>
      <c r="R79" s="76"/>
      <c r="S79" s="88"/>
      <c r="T79" s="48">
        <v>1</v>
      </c>
      <c r="U79" s="48">
        <v>2</v>
      </c>
      <c r="V79" s="49">
        <v>6</v>
      </c>
      <c r="W79" s="49">
        <v>0.2</v>
      </c>
      <c r="X79" s="49">
        <v>0</v>
      </c>
      <c r="Y79" s="49">
        <v>1.261542</v>
      </c>
      <c r="Z79" s="49">
        <v>0.16666666666666666</v>
      </c>
      <c r="AA79" s="49">
        <v>0</v>
      </c>
      <c r="AB79" s="71">
        <v>79</v>
      </c>
      <c r="AC79" s="71"/>
      <c r="AD79" s="72"/>
      <c r="AE79" s="78" t="s">
        <v>1116</v>
      </c>
      <c r="AF79" s="78">
        <v>240</v>
      </c>
      <c r="AG79" s="78">
        <v>312</v>
      </c>
      <c r="AH79" s="78">
        <v>632</v>
      </c>
      <c r="AI79" s="78">
        <v>119</v>
      </c>
      <c r="AJ79" s="78"/>
      <c r="AK79" s="78" t="s">
        <v>1246</v>
      </c>
      <c r="AL79" s="78" t="s">
        <v>1344</v>
      </c>
      <c r="AM79" s="83" t="s">
        <v>1415</v>
      </c>
      <c r="AN79" s="78"/>
      <c r="AO79" s="80">
        <v>41386.40646990741</v>
      </c>
      <c r="AP79" s="83" t="s">
        <v>1523</v>
      </c>
      <c r="AQ79" s="78" t="b">
        <v>0</v>
      </c>
      <c r="AR79" s="78" t="b">
        <v>0</v>
      </c>
      <c r="AS79" s="78" t="b">
        <v>1</v>
      </c>
      <c r="AT79" s="78"/>
      <c r="AU79" s="78">
        <v>13</v>
      </c>
      <c r="AV79" s="83" t="s">
        <v>1573</v>
      </c>
      <c r="AW79" s="78" t="b">
        <v>0</v>
      </c>
      <c r="AX79" s="78" t="s">
        <v>1639</v>
      </c>
      <c r="AY79" s="83" t="s">
        <v>1716</v>
      </c>
      <c r="AZ79" s="78" t="s">
        <v>66</v>
      </c>
      <c r="BA79" s="78" t="str">
        <f>REPLACE(INDEX(GroupVertices[Group],MATCH(Vertices[[#This Row],[Vertex]],GroupVertices[Vertex],0)),1,1,"")</f>
        <v>8</v>
      </c>
      <c r="BB79" s="48" t="s">
        <v>2373</v>
      </c>
      <c r="BC79" s="48" t="s">
        <v>2373</v>
      </c>
      <c r="BD79" s="48" t="s">
        <v>2376</v>
      </c>
      <c r="BE79" s="48" t="s">
        <v>2376</v>
      </c>
      <c r="BF79" s="48" t="s">
        <v>2379</v>
      </c>
      <c r="BG79" s="48" t="s">
        <v>2379</v>
      </c>
      <c r="BH79" s="119" t="s">
        <v>2414</v>
      </c>
      <c r="BI79" s="119" t="s">
        <v>2441</v>
      </c>
      <c r="BJ79" s="119" t="s">
        <v>2464</v>
      </c>
      <c r="BK79" s="119" t="s">
        <v>2464</v>
      </c>
      <c r="BL79" s="119">
        <v>2</v>
      </c>
      <c r="BM79" s="123">
        <v>8.695652173913043</v>
      </c>
      <c r="BN79" s="119">
        <v>0</v>
      </c>
      <c r="BO79" s="123">
        <v>0</v>
      </c>
      <c r="BP79" s="119">
        <v>0</v>
      </c>
      <c r="BQ79" s="123">
        <v>0</v>
      </c>
      <c r="BR79" s="119">
        <v>21</v>
      </c>
      <c r="BS79" s="123">
        <v>91.30434782608695</v>
      </c>
      <c r="BT79" s="119">
        <v>23</v>
      </c>
      <c r="BU79" s="2"/>
      <c r="BV79" s="3"/>
      <c r="BW79" s="3"/>
      <c r="BX79" s="3"/>
      <c r="BY79" s="3"/>
    </row>
    <row r="80" spans="1:77" ht="41.45" customHeight="1">
      <c r="A80" s="64" t="s">
        <v>275</v>
      </c>
      <c r="C80" s="65"/>
      <c r="D80" s="65" t="s">
        <v>64</v>
      </c>
      <c r="E80" s="66">
        <v>164.68452213318312</v>
      </c>
      <c r="F80" s="68">
        <v>99.99788620321388</v>
      </c>
      <c r="G80" s="102" t="s">
        <v>1609</v>
      </c>
      <c r="H80" s="65"/>
      <c r="I80" s="69" t="s">
        <v>275</v>
      </c>
      <c r="J80" s="70"/>
      <c r="K80" s="70"/>
      <c r="L80" s="69" t="s">
        <v>1853</v>
      </c>
      <c r="M80" s="73">
        <v>1.7044580089188663</v>
      </c>
      <c r="N80" s="74">
        <v>8902.6181640625</v>
      </c>
      <c r="O80" s="74">
        <v>9237.3115234375</v>
      </c>
      <c r="P80" s="75"/>
      <c r="Q80" s="76"/>
      <c r="R80" s="76"/>
      <c r="S80" s="88"/>
      <c r="T80" s="48">
        <v>0</v>
      </c>
      <c r="U80" s="48">
        <v>2</v>
      </c>
      <c r="V80" s="49">
        <v>4</v>
      </c>
      <c r="W80" s="49">
        <v>0.25</v>
      </c>
      <c r="X80" s="49">
        <v>0</v>
      </c>
      <c r="Y80" s="49">
        <v>1.147918</v>
      </c>
      <c r="Z80" s="49">
        <v>0</v>
      </c>
      <c r="AA80" s="49">
        <v>0</v>
      </c>
      <c r="AB80" s="71">
        <v>80</v>
      </c>
      <c r="AC80" s="71"/>
      <c r="AD80" s="72"/>
      <c r="AE80" s="78" t="s">
        <v>1117</v>
      </c>
      <c r="AF80" s="78">
        <v>2828</v>
      </c>
      <c r="AG80" s="78">
        <v>3017</v>
      </c>
      <c r="AH80" s="78">
        <v>8716</v>
      </c>
      <c r="AI80" s="78">
        <v>3701</v>
      </c>
      <c r="AJ80" s="78"/>
      <c r="AK80" s="78" t="s">
        <v>1247</v>
      </c>
      <c r="AL80" s="78" t="s">
        <v>1345</v>
      </c>
      <c r="AM80" s="83" t="s">
        <v>1417</v>
      </c>
      <c r="AN80" s="78"/>
      <c r="AO80" s="80">
        <v>40246.998240740744</v>
      </c>
      <c r="AP80" s="83" t="s">
        <v>1524</v>
      </c>
      <c r="AQ80" s="78" t="b">
        <v>0</v>
      </c>
      <c r="AR80" s="78" t="b">
        <v>0</v>
      </c>
      <c r="AS80" s="78" t="b">
        <v>1</v>
      </c>
      <c r="AT80" s="78"/>
      <c r="AU80" s="78">
        <v>392</v>
      </c>
      <c r="AV80" s="83" t="s">
        <v>1573</v>
      </c>
      <c r="AW80" s="78" t="b">
        <v>0</v>
      </c>
      <c r="AX80" s="78" t="s">
        <v>1639</v>
      </c>
      <c r="AY80" s="83" t="s">
        <v>1717</v>
      </c>
      <c r="AZ80" s="78" t="s">
        <v>66</v>
      </c>
      <c r="BA80" s="78" t="str">
        <f>REPLACE(INDEX(GroupVertices[Group],MATCH(Vertices[[#This Row],[Vertex]],GroupVertices[Vertex],0)),1,1,"")</f>
        <v>11</v>
      </c>
      <c r="BB80" s="48" t="s">
        <v>432</v>
      </c>
      <c r="BC80" s="48" t="s">
        <v>432</v>
      </c>
      <c r="BD80" s="48" t="s">
        <v>469</v>
      </c>
      <c r="BE80" s="48" t="s">
        <v>469</v>
      </c>
      <c r="BF80" s="48" t="s">
        <v>504</v>
      </c>
      <c r="BG80" s="48" t="s">
        <v>504</v>
      </c>
      <c r="BH80" s="119" t="s">
        <v>2415</v>
      </c>
      <c r="BI80" s="119" t="s">
        <v>2415</v>
      </c>
      <c r="BJ80" s="119" t="s">
        <v>2465</v>
      </c>
      <c r="BK80" s="119" t="s">
        <v>2465</v>
      </c>
      <c r="BL80" s="119">
        <v>2</v>
      </c>
      <c r="BM80" s="123">
        <v>6.896551724137931</v>
      </c>
      <c r="BN80" s="119">
        <v>1</v>
      </c>
      <c r="BO80" s="123">
        <v>3.4482758620689653</v>
      </c>
      <c r="BP80" s="119">
        <v>0</v>
      </c>
      <c r="BQ80" s="123">
        <v>0</v>
      </c>
      <c r="BR80" s="119">
        <v>26</v>
      </c>
      <c r="BS80" s="123">
        <v>89.65517241379311</v>
      </c>
      <c r="BT80" s="119">
        <v>29</v>
      </c>
      <c r="BU80" s="2"/>
      <c r="BV80" s="3"/>
      <c r="BW80" s="3"/>
      <c r="BX80" s="3"/>
      <c r="BY80" s="3"/>
    </row>
    <row r="81" spans="1:77" ht="41.45" customHeight="1">
      <c r="A81" s="64" t="s">
        <v>334</v>
      </c>
      <c r="C81" s="65"/>
      <c r="D81" s="65" t="s">
        <v>64</v>
      </c>
      <c r="E81" s="66">
        <v>185.75216552736458</v>
      </c>
      <c r="F81" s="68">
        <v>99.98129750895536</v>
      </c>
      <c r="G81" s="102" t="s">
        <v>1610</v>
      </c>
      <c r="H81" s="65"/>
      <c r="I81" s="69" t="s">
        <v>334</v>
      </c>
      <c r="J81" s="70"/>
      <c r="K81" s="70"/>
      <c r="L81" s="69" t="s">
        <v>1854</v>
      </c>
      <c r="M81" s="73">
        <v>7.232916848809283</v>
      </c>
      <c r="N81" s="74">
        <v>8902.6181640625</v>
      </c>
      <c r="O81" s="74">
        <v>8419.74609375</v>
      </c>
      <c r="P81" s="75"/>
      <c r="Q81" s="76"/>
      <c r="R81" s="76"/>
      <c r="S81" s="88"/>
      <c r="T81" s="48">
        <v>1</v>
      </c>
      <c r="U81" s="48">
        <v>0</v>
      </c>
      <c r="V81" s="49">
        <v>0</v>
      </c>
      <c r="W81" s="49">
        <v>0.166667</v>
      </c>
      <c r="X81" s="49">
        <v>0</v>
      </c>
      <c r="Y81" s="49">
        <v>0.637865</v>
      </c>
      <c r="Z81" s="49">
        <v>0</v>
      </c>
      <c r="AA81" s="49">
        <v>0</v>
      </c>
      <c r="AB81" s="71">
        <v>81</v>
      </c>
      <c r="AC81" s="71"/>
      <c r="AD81" s="72"/>
      <c r="AE81" s="78" t="s">
        <v>1118</v>
      </c>
      <c r="AF81" s="78">
        <v>553</v>
      </c>
      <c r="AG81" s="78">
        <v>26584</v>
      </c>
      <c r="AH81" s="78">
        <v>24046</v>
      </c>
      <c r="AI81" s="78">
        <v>4240</v>
      </c>
      <c r="AJ81" s="78"/>
      <c r="AK81" s="78" t="s">
        <v>1248</v>
      </c>
      <c r="AL81" s="78"/>
      <c r="AM81" s="83" t="s">
        <v>1418</v>
      </c>
      <c r="AN81" s="78"/>
      <c r="AO81" s="80">
        <v>40210.72287037037</v>
      </c>
      <c r="AP81" s="83" t="s">
        <v>1525</v>
      </c>
      <c r="AQ81" s="78" t="b">
        <v>0</v>
      </c>
      <c r="AR81" s="78" t="b">
        <v>0</v>
      </c>
      <c r="AS81" s="78" t="b">
        <v>1</v>
      </c>
      <c r="AT81" s="78"/>
      <c r="AU81" s="78">
        <v>564</v>
      </c>
      <c r="AV81" s="83" t="s">
        <v>1573</v>
      </c>
      <c r="AW81" s="78" t="b">
        <v>0</v>
      </c>
      <c r="AX81" s="78" t="s">
        <v>1639</v>
      </c>
      <c r="AY81" s="83" t="s">
        <v>1718</v>
      </c>
      <c r="AZ81" s="78" t="s">
        <v>65</v>
      </c>
      <c r="BA81" s="78" t="str">
        <f>REPLACE(INDEX(GroupVertices[Group],MATCH(Vertices[[#This Row],[Vertex]],GroupVertices[Vertex],0)),1,1,"")</f>
        <v>11</v>
      </c>
      <c r="BB81" s="48"/>
      <c r="BC81" s="48"/>
      <c r="BD81" s="48"/>
      <c r="BE81" s="48"/>
      <c r="BF81" s="48"/>
      <c r="BG81" s="48"/>
      <c r="BH81" s="48"/>
      <c r="BI81" s="48"/>
      <c r="BJ81" s="48"/>
      <c r="BK81" s="48"/>
      <c r="BL81" s="48"/>
      <c r="BM81" s="49"/>
      <c r="BN81" s="48"/>
      <c r="BO81" s="49"/>
      <c r="BP81" s="48"/>
      <c r="BQ81" s="49"/>
      <c r="BR81" s="48"/>
      <c r="BS81" s="49"/>
      <c r="BT81" s="48"/>
      <c r="BU81" s="2"/>
      <c r="BV81" s="3"/>
      <c r="BW81" s="3"/>
      <c r="BX81" s="3"/>
      <c r="BY81" s="3"/>
    </row>
    <row r="82" spans="1:77" ht="41.45" customHeight="1">
      <c r="A82" s="64" t="s">
        <v>280</v>
      </c>
      <c r="C82" s="65"/>
      <c r="D82" s="65" t="s">
        <v>64</v>
      </c>
      <c r="E82" s="66">
        <v>335.80470570163084</v>
      </c>
      <c r="F82" s="68">
        <v>99.86314591197356</v>
      </c>
      <c r="G82" s="102" t="s">
        <v>606</v>
      </c>
      <c r="H82" s="65"/>
      <c r="I82" s="69" t="s">
        <v>280</v>
      </c>
      <c r="J82" s="70"/>
      <c r="K82" s="70"/>
      <c r="L82" s="69" t="s">
        <v>1855</v>
      </c>
      <c r="M82" s="73">
        <v>46.608905736277606</v>
      </c>
      <c r="N82" s="74">
        <v>9503.59765625</v>
      </c>
      <c r="O82" s="74">
        <v>8419.74609375</v>
      </c>
      <c r="P82" s="75"/>
      <c r="Q82" s="76"/>
      <c r="R82" s="76"/>
      <c r="S82" s="88"/>
      <c r="T82" s="48">
        <v>3</v>
      </c>
      <c r="U82" s="48">
        <v>1</v>
      </c>
      <c r="V82" s="49">
        <v>4</v>
      </c>
      <c r="W82" s="49">
        <v>0.25</v>
      </c>
      <c r="X82" s="49">
        <v>0</v>
      </c>
      <c r="Y82" s="49">
        <v>1.60847</v>
      </c>
      <c r="Z82" s="49">
        <v>0</v>
      </c>
      <c r="AA82" s="49">
        <v>0</v>
      </c>
      <c r="AB82" s="71">
        <v>82</v>
      </c>
      <c r="AC82" s="71"/>
      <c r="AD82" s="72"/>
      <c r="AE82" s="78" t="s">
        <v>1119</v>
      </c>
      <c r="AF82" s="78">
        <v>189701</v>
      </c>
      <c r="AG82" s="78">
        <v>194438</v>
      </c>
      <c r="AH82" s="78">
        <v>71707</v>
      </c>
      <c r="AI82" s="78">
        <v>149567</v>
      </c>
      <c r="AJ82" s="78"/>
      <c r="AK82" s="78" t="s">
        <v>1249</v>
      </c>
      <c r="AL82" s="78" t="s">
        <v>1346</v>
      </c>
      <c r="AM82" s="83" t="s">
        <v>1419</v>
      </c>
      <c r="AN82" s="78"/>
      <c r="AO82" s="80">
        <v>41015.33021990741</v>
      </c>
      <c r="AP82" s="83" t="s">
        <v>1526</v>
      </c>
      <c r="AQ82" s="78" t="b">
        <v>1</v>
      </c>
      <c r="AR82" s="78" t="b">
        <v>0</v>
      </c>
      <c r="AS82" s="78" t="b">
        <v>1</v>
      </c>
      <c r="AT82" s="78"/>
      <c r="AU82" s="78">
        <v>5308</v>
      </c>
      <c r="AV82" s="83" t="s">
        <v>1573</v>
      </c>
      <c r="AW82" s="78" t="b">
        <v>0</v>
      </c>
      <c r="AX82" s="78" t="s">
        <v>1639</v>
      </c>
      <c r="AY82" s="83" t="s">
        <v>1719</v>
      </c>
      <c r="AZ82" s="78" t="s">
        <v>66</v>
      </c>
      <c r="BA82" s="78" t="str">
        <f>REPLACE(INDEX(GroupVertices[Group],MATCH(Vertices[[#This Row],[Vertex]],GroupVertices[Vertex],0)),1,1,"")</f>
        <v>11</v>
      </c>
      <c r="BB82" s="48"/>
      <c r="BC82" s="48"/>
      <c r="BD82" s="48"/>
      <c r="BE82" s="48"/>
      <c r="BF82" s="48"/>
      <c r="BG82" s="48"/>
      <c r="BH82" s="119" t="s">
        <v>2416</v>
      </c>
      <c r="BI82" s="119" t="s">
        <v>2416</v>
      </c>
      <c r="BJ82" s="119" t="s">
        <v>2466</v>
      </c>
      <c r="BK82" s="119" t="s">
        <v>2466</v>
      </c>
      <c r="BL82" s="119">
        <v>1</v>
      </c>
      <c r="BM82" s="123">
        <v>3.8461538461538463</v>
      </c>
      <c r="BN82" s="119">
        <v>1</v>
      </c>
      <c r="BO82" s="123">
        <v>3.8461538461538463</v>
      </c>
      <c r="BP82" s="119">
        <v>0</v>
      </c>
      <c r="BQ82" s="123">
        <v>0</v>
      </c>
      <c r="BR82" s="119">
        <v>24</v>
      </c>
      <c r="BS82" s="123">
        <v>92.3076923076923</v>
      </c>
      <c r="BT82" s="119">
        <v>26</v>
      </c>
      <c r="BU82" s="2"/>
      <c r="BV82" s="3"/>
      <c r="BW82" s="3"/>
      <c r="BX82" s="3"/>
      <c r="BY82" s="3"/>
    </row>
    <row r="83" spans="1:77" ht="41.45" customHeight="1">
      <c r="A83" s="64" t="s">
        <v>276</v>
      </c>
      <c r="C83" s="65"/>
      <c r="D83" s="65" t="s">
        <v>64</v>
      </c>
      <c r="E83" s="66">
        <v>162.41747313892657</v>
      </c>
      <c r="F83" s="68">
        <v>99.99967128101927</v>
      </c>
      <c r="G83" s="102" t="s">
        <v>602</v>
      </c>
      <c r="H83" s="65"/>
      <c r="I83" s="69" t="s">
        <v>276</v>
      </c>
      <c r="J83" s="70"/>
      <c r="K83" s="70"/>
      <c r="L83" s="69" t="s">
        <v>1856</v>
      </c>
      <c r="M83" s="73">
        <v>1.1095510789760608</v>
      </c>
      <c r="N83" s="74">
        <v>4845.6044921875</v>
      </c>
      <c r="O83" s="74">
        <v>9646.09375</v>
      </c>
      <c r="P83" s="75"/>
      <c r="Q83" s="76"/>
      <c r="R83" s="76"/>
      <c r="S83" s="88"/>
      <c r="T83" s="48">
        <v>0</v>
      </c>
      <c r="U83" s="48">
        <v>1</v>
      </c>
      <c r="V83" s="49">
        <v>0</v>
      </c>
      <c r="W83" s="49">
        <v>0.111111</v>
      </c>
      <c r="X83" s="49">
        <v>0</v>
      </c>
      <c r="Y83" s="49">
        <v>0.502355</v>
      </c>
      <c r="Z83" s="49">
        <v>0</v>
      </c>
      <c r="AA83" s="49">
        <v>0</v>
      </c>
      <c r="AB83" s="71">
        <v>83</v>
      </c>
      <c r="AC83" s="71"/>
      <c r="AD83" s="72"/>
      <c r="AE83" s="78" t="s">
        <v>1120</v>
      </c>
      <c r="AF83" s="78">
        <v>1029</v>
      </c>
      <c r="AG83" s="78">
        <v>481</v>
      </c>
      <c r="AH83" s="78">
        <v>3296</v>
      </c>
      <c r="AI83" s="78">
        <v>60</v>
      </c>
      <c r="AJ83" s="78"/>
      <c r="AK83" s="78" t="s">
        <v>1250</v>
      </c>
      <c r="AL83" s="78" t="s">
        <v>1347</v>
      </c>
      <c r="AM83" s="83" t="s">
        <v>1420</v>
      </c>
      <c r="AN83" s="78"/>
      <c r="AO83" s="80">
        <v>43288.99732638889</v>
      </c>
      <c r="AP83" s="83" t="s">
        <v>1527</v>
      </c>
      <c r="AQ83" s="78" t="b">
        <v>0</v>
      </c>
      <c r="AR83" s="78" t="b">
        <v>0</v>
      </c>
      <c r="AS83" s="78" t="b">
        <v>0</v>
      </c>
      <c r="AT83" s="78"/>
      <c r="AU83" s="78">
        <v>3</v>
      </c>
      <c r="AV83" s="83" t="s">
        <v>1573</v>
      </c>
      <c r="AW83" s="78" t="b">
        <v>0</v>
      </c>
      <c r="AX83" s="78" t="s">
        <v>1639</v>
      </c>
      <c r="AY83" s="83" t="s">
        <v>1720</v>
      </c>
      <c r="AZ83" s="78" t="s">
        <v>66</v>
      </c>
      <c r="BA83" s="78" t="str">
        <f>REPLACE(INDEX(GroupVertices[Group],MATCH(Vertices[[#This Row],[Vertex]],GroupVertices[Vertex],0)),1,1,"")</f>
        <v>7</v>
      </c>
      <c r="BB83" s="48" t="s">
        <v>417</v>
      </c>
      <c r="BC83" s="48" t="s">
        <v>417</v>
      </c>
      <c r="BD83" s="48" t="s">
        <v>456</v>
      </c>
      <c r="BE83" s="48" t="s">
        <v>456</v>
      </c>
      <c r="BF83" s="48"/>
      <c r="BG83" s="48"/>
      <c r="BH83" s="119" t="s">
        <v>2417</v>
      </c>
      <c r="BI83" s="119" t="s">
        <v>2417</v>
      </c>
      <c r="BJ83" s="119" t="s">
        <v>2467</v>
      </c>
      <c r="BK83" s="119" t="s">
        <v>2467</v>
      </c>
      <c r="BL83" s="119">
        <v>1</v>
      </c>
      <c r="BM83" s="123">
        <v>2.7777777777777777</v>
      </c>
      <c r="BN83" s="119">
        <v>0</v>
      </c>
      <c r="BO83" s="123">
        <v>0</v>
      </c>
      <c r="BP83" s="119">
        <v>0</v>
      </c>
      <c r="BQ83" s="123">
        <v>0</v>
      </c>
      <c r="BR83" s="119">
        <v>35</v>
      </c>
      <c r="BS83" s="123">
        <v>97.22222222222223</v>
      </c>
      <c r="BT83" s="119">
        <v>36</v>
      </c>
      <c r="BU83" s="2"/>
      <c r="BV83" s="3"/>
      <c r="BW83" s="3"/>
      <c r="BX83" s="3"/>
      <c r="BY83" s="3"/>
    </row>
    <row r="84" spans="1:77" ht="41.45" customHeight="1">
      <c r="A84" s="64" t="s">
        <v>277</v>
      </c>
      <c r="C84" s="65"/>
      <c r="D84" s="65" t="s">
        <v>64</v>
      </c>
      <c r="E84" s="66">
        <v>163.80398457035085</v>
      </c>
      <c r="F84" s="68">
        <v>99.99857953982205</v>
      </c>
      <c r="G84" s="102" t="s">
        <v>603</v>
      </c>
      <c r="H84" s="65"/>
      <c r="I84" s="69" t="s">
        <v>277</v>
      </c>
      <c r="J84" s="70"/>
      <c r="K84" s="70"/>
      <c r="L84" s="69" t="s">
        <v>1857</v>
      </c>
      <c r="M84" s="73">
        <v>1.4733920286374533</v>
      </c>
      <c r="N84" s="74">
        <v>3892.985107421875</v>
      </c>
      <c r="O84" s="74">
        <v>958.392333984375</v>
      </c>
      <c r="P84" s="75"/>
      <c r="Q84" s="76"/>
      <c r="R84" s="76"/>
      <c r="S84" s="88"/>
      <c r="T84" s="48">
        <v>0</v>
      </c>
      <c r="U84" s="48">
        <v>1</v>
      </c>
      <c r="V84" s="49">
        <v>0</v>
      </c>
      <c r="W84" s="49">
        <v>0.066667</v>
      </c>
      <c r="X84" s="49">
        <v>0</v>
      </c>
      <c r="Y84" s="49">
        <v>0.569618</v>
      </c>
      <c r="Z84" s="49">
        <v>0</v>
      </c>
      <c r="AA84" s="49">
        <v>0</v>
      </c>
      <c r="AB84" s="71">
        <v>84</v>
      </c>
      <c r="AC84" s="71"/>
      <c r="AD84" s="72"/>
      <c r="AE84" s="78" t="s">
        <v>1121</v>
      </c>
      <c r="AF84" s="78">
        <v>939</v>
      </c>
      <c r="AG84" s="78">
        <v>2032</v>
      </c>
      <c r="AH84" s="78">
        <v>45789</v>
      </c>
      <c r="AI84" s="78">
        <v>67028</v>
      </c>
      <c r="AJ84" s="78"/>
      <c r="AK84" s="78" t="s">
        <v>1251</v>
      </c>
      <c r="AL84" s="78" t="s">
        <v>1348</v>
      </c>
      <c r="AM84" s="83" t="s">
        <v>1421</v>
      </c>
      <c r="AN84" s="78"/>
      <c r="AO84" s="80">
        <v>40858.76291666667</v>
      </c>
      <c r="AP84" s="83" t="s">
        <v>1528</v>
      </c>
      <c r="AQ84" s="78" t="b">
        <v>0</v>
      </c>
      <c r="AR84" s="78" t="b">
        <v>0</v>
      </c>
      <c r="AS84" s="78" t="b">
        <v>0</v>
      </c>
      <c r="AT84" s="78"/>
      <c r="AU84" s="78">
        <v>30</v>
      </c>
      <c r="AV84" s="83" t="s">
        <v>1576</v>
      </c>
      <c r="AW84" s="78" t="b">
        <v>0</v>
      </c>
      <c r="AX84" s="78" t="s">
        <v>1639</v>
      </c>
      <c r="AY84" s="83" t="s">
        <v>1721</v>
      </c>
      <c r="AZ84" s="78" t="s">
        <v>66</v>
      </c>
      <c r="BA84" s="78" t="str">
        <f>REPLACE(INDEX(GroupVertices[Group],MATCH(Vertices[[#This Row],[Vertex]],GroupVertices[Vertex],0)),1,1,"")</f>
        <v>3</v>
      </c>
      <c r="BB84" s="48"/>
      <c r="BC84" s="48"/>
      <c r="BD84" s="48"/>
      <c r="BE84" s="48"/>
      <c r="BF84" s="48"/>
      <c r="BG84" s="48"/>
      <c r="BH84" s="119" t="s">
        <v>2412</v>
      </c>
      <c r="BI84" s="119" t="s">
        <v>2412</v>
      </c>
      <c r="BJ84" s="119" t="s">
        <v>2275</v>
      </c>
      <c r="BK84" s="119" t="s">
        <v>2275</v>
      </c>
      <c r="BL84" s="119">
        <v>0</v>
      </c>
      <c r="BM84" s="123">
        <v>0</v>
      </c>
      <c r="BN84" s="119">
        <v>1</v>
      </c>
      <c r="BO84" s="123">
        <v>3.0303030303030303</v>
      </c>
      <c r="BP84" s="119">
        <v>0</v>
      </c>
      <c r="BQ84" s="123">
        <v>0</v>
      </c>
      <c r="BR84" s="119">
        <v>32</v>
      </c>
      <c r="BS84" s="123">
        <v>96.96969696969697</v>
      </c>
      <c r="BT84" s="119">
        <v>33</v>
      </c>
      <c r="BU84" s="2"/>
      <c r="BV84" s="3"/>
      <c r="BW84" s="3"/>
      <c r="BX84" s="3"/>
      <c r="BY84" s="3"/>
    </row>
    <row r="85" spans="1:77" ht="41.45" customHeight="1">
      <c r="A85" s="64" t="s">
        <v>278</v>
      </c>
      <c r="C85" s="65"/>
      <c r="D85" s="65" t="s">
        <v>64</v>
      </c>
      <c r="E85" s="66">
        <v>162.08939467642966</v>
      </c>
      <c r="F85" s="68">
        <v>99.99992961049664</v>
      </c>
      <c r="G85" s="102" t="s">
        <v>604</v>
      </c>
      <c r="H85" s="65"/>
      <c r="I85" s="69" t="s">
        <v>278</v>
      </c>
      <c r="J85" s="70"/>
      <c r="K85" s="70"/>
      <c r="L85" s="69" t="s">
        <v>1858</v>
      </c>
      <c r="M85" s="73">
        <v>1.0234584751554734</v>
      </c>
      <c r="N85" s="74">
        <v>2286.970703125</v>
      </c>
      <c r="O85" s="74">
        <v>1517.9189453125</v>
      </c>
      <c r="P85" s="75"/>
      <c r="Q85" s="76"/>
      <c r="R85" s="76"/>
      <c r="S85" s="88"/>
      <c r="T85" s="48">
        <v>0</v>
      </c>
      <c r="U85" s="48">
        <v>1</v>
      </c>
      <c r="V85" s="49">
        <v>0</v>
      </c>
      <c r="W85" s="49">
        <v>0.066667</v>
      </c>
      <c r="X85" s="49">
        <v>0</v>
      </c>
      <c r="Y85" s="49">
        <v>0.569618</v>
      </c>
      <c r="Z85" s="49">
        <v>0</v>
      </c>
      <c r="AA85" s="49">
        <v>0</v>
      </c>
      <c r="AB85" s="71">
        <v>85</v>
      </c>
      <c r="AC85" s="71"/>
      <c r="AD85" s="72"/>
      <c r="AE85" s="78" t="s">
        <v>1122</v>
      </c>
      <c r="AF85" s="78">
        <v>326</v>
      </c>
      <c r="AG85" s="78">
        <v>114</v>
      </c>
      <c r="AH85" s="78">
        <v>8363</v>
      </c>
      <c r="AI85" s="78">
        <v>10552</v>
      </c>
      <c r="AJ85" s="78"/>
      <c r="AK85" s="78" t="s">
        <v>1252</v>
      </c>
      <c r="AL85" s="78" t="s">
        <v>1349</v>
      </c>
      <c r="AM85" s="78"/>
      <c r="AN85" s="78"/>
      <c r="AO85" s="80">
        <v>39971.283842592595</v>
      </c>
      <c r="AP85" s="78"/>
      <c r="AQ85" s="78" t="b">
        <v>1</v>
      </c>
      <c r="AR85" s="78" t="b">
        <v>0</v>
      </c>
      <c r="AS85" s="78" t="b">
        <v>0</v>
      </c>
      <c r="AT85" s="78"/>
      <c r="AU85" s="78">
        <v>2</v>
      </c>
      <c r="AV85" s="83" t="s">
        <v>1573</v>
      </c>
      <c r="AW85" s="78" t="b">
        <v>0</v>
      </c>
      <c r="AX85" s="78" t="s">
        <v>1639</v>
      </c>
      <c r="AY85" s="83" t="s">
        <v>1722</v>
      </c>
      <c r="AZ85" s="78" t="s">
        <v>66</v>
      </c>
      <c r="BA85" s="78" t="str">
        <f>REPLACE(INDEX(GroupVertices[Group],MATCH(Vertices[[#This Row],[Vertex]],GroupVertices[Vertex],0)),1,1,"")</f>
        <v>3</v>
      </c>
      <c r="BB85" s="48"/>
      <c r="BC85" s="48"/>
      <c r="BD85" s="48"/>
      <c r="BE85" s="48"/>
      <c r="BF85" s="48"/>
      <c r="BG85" s="48"/>
      <c r="BH85" s="119" t="s">
        <v>2412</v>
      </c>
      <c r="BI85" s="119" t="s">
        <v>2412</v>
      </c>
      <c r="BJ85" s="119" t="s">
        <v>2275</v>
      </c>
      <c r="BK85" s="119" t="s">
        <v>2275</v>
      </c>
      <c r="BL85" s="119">
        <v>0</v>
      </c>
      <c r="BM85" s="123">
        <v>0</v>
      </c>
      <c r="BN85" s="119">
        <v>1</v>
      </c>
      <c r="BO85" s="123">
        <v>3.0303030303030303</v>
      </c>
      <c r="BP85" s="119">
        <v>0</v>
      </c>
      <c r="BQ85" s="123">
        <v>0</v>
      </c>
      <c r="BR85" s="119">
        <v>32</v>
      </c>
      <c r="BS85" s="123">
        <v>96.96969696969697</v>
      </c>
      <c r="BT85" s="119">
        <v>33</v>
      </c>
      <c r="BU85" s="2"/>
      <c r="BV85" s="3"/>
      <c r="BW85" s="3"/>
      <c r="BX85" s="3"/>
      <c r="BY85" s="3"/>
    </row>
    <row r="86" spans="1:77" ht="41.45" customHeight="1">
      <c r="A86" s="64" t="s">
        <v>279</v>
      </c>
      <c r="C86" s="65"/>
      <c r="D86" s="65" t="s">
        <v>64</v>
      </c>
      <c r="E86" s="66">
        <v>163.14246396477125</v>
      </c>
      <c r="F86" s="68">
        <v>99.99910042214697</v>
      </c>
      <c r="G86" s="102" t="s">
        <v>605</v>
      </c>
      <c r="H86" s="65"/>
      <c r="I86" s="69" t="s">
        <v>279</v>
      </c>
      <c r="J86" s="70"/>
      <c r="K86" s="70"/>
      <c r="L86" s="69" t="s">
        <v>1859</v>
      </c>
      <c r="M86" s="73">
        <v>1.29979931248695</v>
      </c>
      <c r="N86" s="74">
        <v>511.1033020019531</v>
      </c>
      <c r="O86" s="74">
        <v>4691.9677734375</v>
      </c>
      <c r="P86" s="75"/>
      <c r="Q86" s="76"/>
      <c r="R86" s="76"/>
      <c r="S86" s="88"/>
      <c r="T86" s="48">
        <v>1</v>
      </c>
      <c r="U86" s="48">
        <v>1</v>
      </c>
      <c r="V86" s="49">
        <v>0</v>
      </c>
      <c r="W86" s="49">
        <v>0</v>
      </c>
      <c r="X86" s="49">
        <v>0</v>
      </c>
      <c r="Y86" s="49">
        <v>0.999996</v>
      </c>
      <c r="Z86" s="49">
        <v>0</v>
      </c>
      <c r="AA86" s="49" t="s">
        <v>1997</v>
      </c>
      <c r="AB86" s="71">
        <v>86</v>
      </c>
      <c r="AC86" s="71"/>
      <c r="AD86" s="72"/>
      <c r="AE86" s="78" t="s">
        <v>1123</v>
      </c>
      <c r="AF86" s="78">
        <v>1870</v>
      </c>
      <c r="AG86" s="78">
        <v>1292</v>
      </c>
      <c r="AH86" s="78">
        <v>4107</v>
      </c>
      <c r="AI86" s="78">
        <v>4487</v>
      </c>
      <c r="AJ86" s="78"/>
      <c r="AK86" s="78"/>
      <c r="AL86" s="78" t="s">
        <v>1305</v>
      </c>
      <c r="AM86" s="78"/>
      <c r="AN86" s="78"/>
      <c r="AO86" s="80">
        <v>41551.29006944445</v>
      </c>
      <c r="AP86" s="83" t="s">
        <v>1529</v>
      </c>
      <c r="AQ86" s="78" t="b">
        <v>1</v>
      </c>
      <c r="AR86" s="78" t="b">
        <v>0</v>
      </c>
      <c r="AS86" s="78" t="b">
        <v>0</v>
      </c>
      <c r="AT86" s="78"/>
      <c r="AU86" s="78">
        <v>4</v>
      </c>
      <c r="AV86" s="83" t="s">
        <v>1573</v>
      </c>
      <c r="AW86" s="78" t="b">
        <v>0</v>
      </c>
      <c r="AX86" s="78" t="s">
        <v>1639</v>
      </c>
      <c r="AY86" s="83" t="s">
        <v>1723</v>
      </c>
      <c r="AZ86" s="78" t="s">
        <v>66</v>
      </c>
      <c r="BA86" s="78" t="str">
        <f>REPLACE(INDEX(GroupVertices[Group],MATCH(Vertices[[#This Row],[Vertex]],GroupVertices[Vertex],0)),1,1,"")</f>
        <v>1</v>
      </c>
      <c r="BB86" s="48" t="s">
        <v>433</v>
      </c>
      <c r="BC86" s="48" t="s">
        <v>433</v>
      </c>
      <c r="BD86" s="48" t="s">
        <v>470</v>
      </c>
      <c r="BE86" s="48" t="s">
        <v>470</v>
      </c>
      <c r="BF86" s="48" t="s">
        <v>505</v>
      </c>
      <c r="BG86" s="48" t="s">
        <v>505</v>
      </c>
      <c r="BH86" s="119" t="s">
        <v>2418</v>
      </c>
      <c r="BI86" s="119" t="s">
        <v>2418</v>
      </c>
      <c r="BJ86" s="119" t="s">
        <v>2468</v>
      </c>
      <c r="BK86" s="119" t="s">
        <v>2468</v>
      </c>
      <c r="BL86" s="119">
        <v>1</v>
      </c>
      <c r="BM86" s="123">
        <v>3.4482758620689653</v>
      </c>
      <c r="BN86" s="119">
        <v>0</v>
      </c>
      <c r="BO86" s="123">
        <v>0</v>
      </c>
      <c r="BP86" s="119">
        <v>0</v>
      </c>
      <c r="BQ86" s="123">
        <v>0</v>
      </c>
      <c r="BR86" s="119">
        <v>28</v>
      </c>
      <c r="BS86" s="123">
        <v>96.55172413793103</v>
      </c>
      <c r="BT86" s="119">
        <v>29</v>
      </c>
      <c r="BU86" s="2"/>
      <c r="BV86" s="3"/>
      <c r="BW86" s="3"/>
      <c r="BX86" s="3"/>
      <c r="BY86" s="3"/>
    </row>
    <row r="87" spans="1:77" ht="41.45" customHeight="1">
      <c r="A87" s="64" t="s">
        <v>281</v>
      </c>
      <c r="C87" s="65"/>
      <c r="D87" s="65" t="s">
        <v>64</v>
      </c>
      <c r="E87" s="66">
        <v>165.8207284706043</v>
      </c>
      <c r="F87" s="68">
        <v>99.99699155262608</v>
      </c>
      <c r="G87" s="102" t="s">
        <v>607</v>
      </c>
      <c r="H87" s="65"/>
      <c r="I87" s="69" t="s">
        <v>281</v>
      </c>
      <c r="J87" s="70"/>
      <c r="K87" s="70"/>
      <c r="L87" s="69" t="s">
        <v>1860</v>
      </c>
      <c r="M87" s="73">
        <v>2.002615228144933</v>
      </c>
      <c r="N87" s="74">
        <v>9503.59765625</v>
      </c>
      <c r="O87" s="74">
        <v>9237.3115234375</v>
      </c>
      <c r="P87" s="75"/>
      <c r="Q87" s="76"/>
      <c r="R87" s="76"/>
      <c r="S87" s="88"/>
      <c r="T87" s="48">
        <v>0</v>
      </c>
      <c r="U87" s="48">
        <v>1</v>
      </c>
      <c r="V87" s="49">
        <v>0</v>
      </c>
      <c r="W87" s="49">
        <v>0.166667</v>
      </c>
      <c r="X87" s="49">
        <v>0</v>
      </c>
      <c r="Y87" s="49">
        <v>0.605733</v>
      </c>
      <c r="Z87" s="49">
        <v>0</v>
      </c>
      <c r="AA87" s="49">
        <v>0</v>
      </c>
      <c r="AB87" s="71">
        <v>87</v>
      </c>
      <c r="AC87" s="71"/>
      <c r="AD87" s="72"/>
      <c r="AE87" s="78" t="s">
        <v>1124</v>
      </c>
      <c r="AF87" s="78">
        <v>3360</v>
      </c>
      <c r="AG87" s="78">
        <v>4288</v>
      </c>
      <c r="AH87" s="78">
        <v>265035</v>
      </c>
      <c r="AI87" s="78">
        <v>10242</v>
      </c>
      <c r="AJ87" s="78"/>
      <c r="AK87" s="78" t="s">
        <v>1253</v>
      </c>
      <c r="AL87" s="78" t="s">
        <v>1350</v>
      </c>
      <c r="AM87" s="78"/>
      <c r="AN87" s="78"/>
      <c r="AO87" s="80">
        <v>41661.562268518515</v>
      </c>
      <c r="AP87" s="83" t="s">
        <v>1530</v>
      </c>
      <c r="AQ87" s="78" t="b">
        <v>0</v>
      </c>
      <c r="AR87" s="78" t="b">
        <v>0</v>
      </c>
      <c r="AS87" s="78" t="b">
        <v>1</v>
      </c>
      <c r="AT87" s="78"/>
      <c r="AU87" s="78">
        <v>607</v>
      </c>
      <c r="AV87" s="83" t="s">
        <v>1573</v>
      </c>
      <c r="AW87" s="78" t="b">
        <v>0</v>
      </c>
      <c r="AX87" s="78" t="s">
        <v>1639</v>
      </c>
      <c r="AY87" s="83" t="s">
        <v>1724</v>
      </c>
      <c r="AZ87" s="78" t="s">
        <v>66</v>
      </c>
      <c r="BA87" s="78" t="str">
        <f>REPLACE(INDEX(GroupVertices[Group],MATCH(Vertices[[#This Row],[Vertex]],GroupVertices[Vertex],0)),1,1,"")</f>
        <v>11</v>
      </c>
      <c r="BB87" s="48"/>
      <c r="BC87" s="48"/>
      <c r="BD87" s="48"/>
      <c r="BE87" s="48"/>
      <c r="BF87" s="48"/>
      <c r="BG87" s="48"/>
      <c r="BH87" s="119" t="s">
        <v>2416</v>
      </c>
      <c r="BI87" s="119" t="s">
        <v>2416</v>
      </c>
      <c r="BJ87" s="119" t="s">
        <v>2466</v>
      </c>
      <c r="BK87" s="119" t="s">
        <v>2466</v>
      </c>
      <c r="BL87" s="119">
        <v>1</v>
      </c>
      <c r="BM87" s="123">
        <v>3.8461538461538463</v>
      </c>
      <c r="BN87" s="119">
        <v>1</v>
      </c>
      <c r="BO87" s="123">
        <v>3.8461538461538463</v>
      </c>
      <c r="BP87" s="119">
        <v>0</v>
      </c>
      <c r="BQ87" s="123">
        <v>0</v>
      </c>
      <c r="BR87" s="119">
        <v>24</v>
      </c>
      <c r="BS87" s="123">
        <v>92.3076923076923</v>
      </c>
      <c r="BT87" s="119">
        <v>26</v>
      </c>
      <c r="BU87" s="2"/>
      <c r="BV87" s="3"/>
      <c r="BW87" s="3"/>
      <c r="BX87" s="3"/>
      <c r="BY87" s="3"/>
    </row>
    <row r="88" spans="1:77" ht="41.45" customHeight="1">
      <c r="A88" s="64" t="s">
        <v>282</v>
      </c>
      <c r="C88" s="65"/>
      <c r="D88" s="65" t="s">
        <v>64</v>
      </c>
      <c r="E88" s="66">
        <v>162.05095496556493</v>
      </c>
      <c r="F88" s="68">
        <v>99.99995987798309</v>
      </c>
      <c r="G88" s="102" t="s">
        <v>1611</v>
      </c>
      <c r="H88" s="65"/>
      <c r="I88" s="69" t="s">
        <v>282</v>
      </c>
      <c r="J88" s="70"/>
      <c r="K88" s="70"/>
      <c r="L88" s="69" t="s">
        <v>1861</v>
      </c>
      <c r="M88" s="73">
        <v>1.0133713308386199</v>
      </c>
      <c r="N88" s="74">
        <v>1143.4853515625</v>
      </c>
      <c r="O88" s="74">
        <v>9195.71875</v>
      </c>
      <c r="P88" s="75"/>
      <c r="Q88" s="76"/>
      <c r="R88" s="76"/>
      <c r="S88" s="88"/>
      <c r="T88" s="48">
        <v>1</v>
      </c>
      <c r="U88" s="48">
        <v>1</v>
      </c>
      <c r="V88" s="49">
        <v>0</v>
      </c>
      <c r="W88" s="49">
        <v>0</v>
      </c>
      <c r="X88" s="49">
        <v>0</v>
      </c>
      <c r="Y88" s="49">
        <v>0.999996</v>
      </c>
      <c r="Z88" s="49">
        <v>0</v>
      </c>
      <c r="AA88" s="49" t="s">
        <v>1997</v>
      </c>
      <c r="AB88" s="71">
        <v>88</v>
      </c>
      <c r="AC88" s="71"/>
      <c r="AD88" s="72"/>
      <c r="AE88" s="78" t="s">
        <v>1125</v>
      </c>
      <c r="AF88" s="78">
        <v>94</v>
      </c>
      <c r="AG88" s="78">
        <v>71</v>
      </c>
      <c r="AH88" s="78">
        <v>335</v>
      </c>
      <c r="AI88" s="78">
        <v>38</v>
      </c>
      <c r="AJ88" s="78"/>
      <c r="AK88" s="78" t="s">
        <v>1254</v>
      </c>
      <c r="AL88" s="78" t="s">
        <v>1351</v>
      </c>
      <c r="AM88" s="78"/>
      <c r="AN88" s="78"/>
      <c r="AO88" s="80">
        <v>41339.21986111111</v>
      </c>
      <c r="AP88" s="83" t="s">
        <v>1531</v>
      </c>
      <c r="AQ88" s="78" t="b">
        <v>1</v>
      </c>
      <c r="AR88" s="78" t="b">
        <v>0</v>
      </c>
      <c r="AS88" s="78" t="b">
        <v>1</v>
      </c>
      <c r="AT88" s="78"/>
      <c r="AU88" s="78">
        <v>1</v>
      </c>
      <c r="AV88" s="83" t="s">
        <v>1573</v>
      </c>
      <c r="AW88" s="78" t="b">
        <v>0</v>
      </c>
      <c r="AX88" s="78" t="s">
        <v>1639</v>
      </c>
      <c r="AY88" s="83" t="s">
        <v>1725</v>
      </c>
      <c r="AZ88" s="78" t="s">
        <v>66</v>
      </c>
      <c r="BA88" s="78" t="str">
        <f>REPLACE(INDEX(GroupVertices[Group],MATCH(Vertices[[#This Row],[Vertex]],GroupVertices[Vertex],0)),1,1,"")</f>
        <v>1</v>
      </c>
      <c r="BB88" s="48" t="s">
        <v>434</v>
      </c>
      <c r="BC88" s="48" t="s">
        <v>434</v>
      </c>
      <c r="BD88" s="48" t="s">
        <v>471</v>
      </c>
      <c r="BE88" s="48" t="s">
        <v>471</v>
      </c>
      <c r="BF88" s="48"/>
      <c r="BG88" s="48"/>
      <c r="BH88" s="119" t="s">
        <v>2419</v>
      </c>
      <c r="BI88" s="119" t="s">
        <v>2419</v>
      </c>
      <c r="BJ88" s="119" t="s">
        <v>2469</v>
      </c>
      <c r="BK88" s="119" t="s">
        <v>2469</v>
      </c>
      <c r="BL88" s="119">
        <v>1</v>
      </c>
      <c r="BM88" s="123">
        <v>4</v>
      </c>
      <c r="BN88" s="119">
        <v>0</v>
      </c>
      <c r="BO88" s="123">
        <v>0</v>
      </c>
      <c r="BP88" s="119">
        <v>0</v>
      </c>
      <c r="BQ88" s="123">
        <v>0</v>
      </c>
      <c r="BR88" s="119">
        <v>24</v>
      </c>
      <c r="BS88" s="123">
        <v>96</v>
      </c>
      <c r="BT88" s="119">
        <v>25</v>
      </c>
      <c r="BU88" s="2"/>
      <c r="BV88" s="3"/>
      <c r="BW88" s="3"/>
      <c r="BX88" s="3"/>
      <c r="BY88" s="3"/>
    </row>
    <row r="89" spans="1:77" ht="41.45" customHeight="1">
      <c r="A89" s="64" t="s">
        <v>283</v>
      </c>
      <c r="C89" s="65"/>
      <c r="D89" s="65" t="s">
        <v>64</v>
      </c>
      <c r="E89" s="66">
        <v>162.80276419433847</v>
      </c>
      <c r="F89" s="68">
        <v>99.99936790225976</v>
      </c>
      <c r="G89" s="102" t="s">
        <v>608</v>
      </c>
      <c r="H89" s="65"/>
      <c r="I89" s="69" t="s">
        <v>283</v>
      </c>
      <c r="J89" s="70"/>
      <c r="K89" s="70"/>
      <c r="L89" s="69" t="s">
        <v>1862</v>
      </c>
      <c r="M89" s="73">
        <v>1.2106571068961511</v>
      </c>
      <c r="N89" s="74">
        <v>511.1033020019531</v>
      </c>
      <c r="O89" s="74">
        <v>5592.7177734375</v>
      </c>
      <c r="P89" s="75"/>
      <c r="Q89" s="76"/>
      <c r="R89" s="76"/>
      <c r="S89" s="88"/>
      <c r="T89" s="48">
        <v>1</v>
      </c>
      <c r="U89" s="48">
        <v>1</v>
      </c>
      <c r="V89" s="49">
        <v>0</v>
      </c>
      <c r="W89" s="49">
        <v>0</v>
      </c>
      <c r="X89" s="49">
        <v>0</v>
      </c>
      <c r="Y89" s="49">
        <v>0.999996</v>
      </c>
      <c r="Z89" s="49">
        <v>0</v>
      </c>
      <c r="AA89" s="49" t="s">
        <v>1997</v>
      </c>
      <c r="AB89" s="71">
        <v>89</v>
      </c>
      <c r="AC89" s="71"/>
      <c r="AD89" s="72"/>
      <c r="AE89" s="78" t="s">
        <v>1126</v>
      </c>
      <c r="AF89" s="78">
        <v>663</v>
      </c>
      <c r="AG89" s="78">
        <v>912</v>
      </c>
      <c r="AH89" s="78">
        <v>1294</v>
      </c>
      <c r="AI89" s="78">
        <v>255</v>
      </c>
      <c r="AJ89" s="78"/>
      <c r="AK89" s="78" t="s">
        <v>1255</v>
      </c>
      <c r="AL89" s="78" t="s">
        <v>1352</v>
      </c>
      <c r="AM89" s="78"/>
      <c r="AN89" s="78"/>
      <c r="AO89" s="80">
        <v>43331.56465277778</v>
      </c>
      <c r="AP89" s="83" t="s">
        <v>1532</v>
      </c>
      <c r="AQ89" s="78" t="b">
        <v>0</v>
      </c>
      <c r="AR89" s="78" t="b">
        <v>0</v>
      </c>
      <c r="AS89" s="78" t="b">
        <v>0</v>
      </c>
      <c r="AT89" s="78"/>
      <c r="AU89" s="78">
        <v>17</v>
      </c>
      <c r="AV89" s="83" t="s">
        <v>1573</v>
      </c>
      <c r="AW89" s="78" t="b">
        <v>0</v>
      </c>
      <c r="AX89" s="78" t="s">
        <v>1639</v>
      </c>
      <c r="AY89" s="83" t="s">
        <v>1726</v>
      </c>
      <c r="AZ89" s="78" t="s">
        <v>66</v>
      </c>
      <c r="BA89" s="78" t="str">
        <f>REPLACE(INDEX(GroupVertices[Group],MATCH(Vertices[[#This Row],[Vertex]],GroupVertices[Vertex],0)),1,1,"")</f>
        <v>1</v>
      </c>
      <c r="BB89" s="48" t="s">
        <v>435</v>
      </c>
      <c r="BC89" s="48" t="s">
        <v>435</v>
      </c>
      <c r="BD89" s="48" t="s">
        <v>472</v>
      </c>
      <c r="BE89" s="48" t="s">
        <v>472</v>
      </c>
      <c r="BF89" s="48" t="s">
        <v>506</v>
      </c>
      <c r="BG89" s="48" t="s">
        <v>506</v>
      </c>
      <c r="BH89" s="119" t="s">
        <v>2420</v>
      </c>
      <c r="BI89" s="119" t="s">
        <v>2420</v>
      </c>
      <c r="BJ89" s="119" t="s">
        <v>2470</v>
      </c>
      <c r="BK89" s="119" t="s">
        <v>2470</v>
      </c>
      <c r="BL89" s="119">
        <v>0</v>
      </c>
      <c r="BM89" s="123">
        <v>0</v>
      </c>
      <c r="BN89" s="119">
        <v>0</v>
      </c>
      <c r="BO89" s="123">
        <v>0</v>
      </c>
      <c r="BP89" s="119">
        <v>0</v>
      </c>
      <c r="BQ89" s="123">
        <v>0</v>
      </c>
      <c r="BR89" s="119">
        <v>24</v>
      </c>
      <c r="BS89" s="123">
        <v>100</v>
      </c>
      <c r="BT89" s="119">
        <v>24</v>
      </c>
      <c r="BU89" s="2"/>
      <c r="BV89" s="3"/>
      <c r="BW89" s="3"/>
      <c r="BX89" s="3"/>
      <c r="BY89" s="3"/>
    </row>
    <row r="90" spans="1:77" ht="41.45" customHeight="1">
      <c r="A90" s="64" t="s">
        <v>285</v>
      </c>
      <c r="C90" s="65"/>
      <c r="D90" s="65" t="s">
        <v>64</v>
      </c>
      <c r="E90" s="66">
        <v>169.70582110823796</v>
      </c>
      <c r="F90" s="68">
        <v>99.99393242480976</v>
      </c>
      <c r="G90" s="102" t="s">
        <v>609</v>
      </c>
      <c r="H90" s="65"/>
      <c r="I90" s="69" t="s">
        <v>285</v>
      </c>
      <c r="J90" s="70"/>
      <c r="K90" s="70"/>
      <c r="L90" s="69" t="s">
        <v>1863</v>
      </c>
      <c r="M90" s="73">
        <v>3.022120558401807</v>
      </c>
      <c r="N90" s="74">
        <v>4229.5966796875</v>
      </c>
      <c r="O90" s="74">
        <v>352.9058837890625</v>
      </c>
      <c r="P90" s="75"/>
      <c r="Q90" s="76"/>
      <c r="R90" s="76"/>
      <c r="S90" s="88"/>
      <c r="T90" s="48">
        <v>0</v>
      </c>
      <c r="U90" s="48">
        <v>2</v>
      </c>
      <c r="V90" s="49">
        <v>0</v>
      </c>
      <c r="W90" s="49">
        <v>0.166667</v>
      </c>
      <c r="X90" s="49">
        <v>0</v>
      </c>
      <c r="Y90" s="49">
        <v>0.740455</v>
      </c>
      <c r="Z90" s="49">
        <v>0.5</v>
      </c>
      <c r="AA90" s="49">
        <v>0</v>
      </c>
      <c r="AB90" s="71">
        <v>90</v>
      </c>
      <c r="AC90" s="71"/>
      <c r="AD90" s="72"/>
      <c r="AE90" s="78" t="s">
        <v>1127</v>
      </c>
      <c r="AF90" s="78">
        <v>829</v>
      </c>
      <c r="AG90" s="78">
        <v>8634</v>
      </c>
      <c r="AH90" s="78">
        <v>20009</v>
      </c>
      <c r="AI90" s="78">
        <v>1599</v>
      </c>
      <c r="AJ90" s="78"/>
      <c r="AK90" s="78" t="s">
        <v>1256</v>
      </c>
      <c r="AL90" s="78" t="s">
        <v>1311</v>
      </c>
      <c r="AM90" s="83" t="s">
        <v>1422</v>
      </c>
      <c r="AN90" s="78"/>
      <c r="AO90" s="80">
        <v>39924.612905092596</v>
      </c>
      <c r="AP90" s="83" t="s">
        <v>1533</v>
      </c>
      <c r="AQ90" s="78" t="b">
        <v>0</v>
      </c>
      <c r="AR90" s="78" t="b">
        <v>0</v>
      </c>
      <c r="AS90" s="78" t="b">
        <v>1</v>
      </c>
      <c r="AT90" s="78"/>
      <c r="AU90" s="78">
        <v>237</v>
      </c>
      <c r="AV90" s="83" t="s">
        <v>1572</v>
      </c>
      <c r="AW90" s="78" t="b">
        <v>0</v>
      </c>
      <c r="AX90" s="78" t="s">
        <v>1639</v>
      </c>
      <c r="AY90" s="83" t="s">
        <v>1727</v>
      </c>
      <c r="AZ90" s="78" t="s">
        <v>66</v>
      </c>
      <c r="BA90" s="78" t="str">
        <f>REPLACE(INDEX(GroupVertices[Group],MATCH(Vertices[[#This Row],[Vertex]],GroupVertices[Vertex],0)),1,1,"")</f>
        <v>9</v>
      </c>
      <c r="BB90" s="48"/>
      <c r="BC90" s="48"/>
      <c r="BD90" s="48"/>
      <c r="BE90" s="48"/>
      <c r="BF90" s="48" t="s">
        <v>497</v>
      </c>
      <c r="BG90" s="48" t="s">
        <v>497</v>
      </c>
      <c r="BH90" s="119" t="s">
        <v>2407</v>
      </c>
      <c r="BI90" s="119" t="s">
        <v>2407</v>
      </c>
      <c r="BJ90" s="119" t="s">
        <v>2281</v>
      </c>
      <c r="BK90" s="119" t="s">
        <v>2281</v>
      </c>
      <c r="BL90" s="119">
        <v>0</v>
      </c>
      <c r="BM90" s="123">
        <v>0</v>
      </c>
      <c r="BN90" s="119">
        <v>0</v>
      </c>
      <c r="BO90" s="123">
        <v>0</v>
      </c>
      <c r="BP90" s="119">
        <v>0</v>
      </c>
      <c r="BQ90" s="123">
        <v>0</v>
      </c>
      <c r="BR90" s="119">
        <v>31</v>
      </c>
      <c r="BS90" s="123">
        <v>100</v>
      </c>
      <c r="BT90" s="119">
        <v>31</v>
      </c>
      <c r="BU90" s="2"/>
      <c r="BV90" s="3"/>
      <c r="BW90" s="3"/>
      <c r="BX90" s="3"/>
      <c r="BY90" s="3"/>
    </row>
    <row r="91" spans="1:77" ht="41.45" customHeight="1">
      <c r="A91" s="64" t="s">
        <v>286</v>
      </c>
      <c r="C91" s="65"/>
      <c r="D91" s="65" t="s">
        <v>64</v>
      </c>
      <c r="E91" s="66">
        <v>162.17700145933077</v>
      </c>
      <c r="F91" s="68">
        <v>99.99986062878334</v>
      </c>
      <c r="G91" s="102" t="s">
        <v>610</v>
      </c>
      <c r="H91" s="65"/>
      <c r="I91" s="69" t="s">
        <v>286</v>
      </c>
      <c r="J91" s="70"/>
      <c r="K91" s="70"/>
      <c r="L91" s="69" t="s">
        <v>1864</v>
      </c>
      <c r="M91" s="73">
        <v>1.0464477808078374</v>
      </c>
      <c r="N91" s="74">
        <v>4034.684326171875</v>
      </c>
      <c r="O91" s="74">
        <v>2046.434814453125</v>
      </c>
      <c r="P91" s="75"/>
      <c r="Q91" s="76"/>
      <c r="R91" s="76"/>
      <c r="S91" s="88"/>
      <c r="T91" s="48">
        <v>0</v>
      </c>
      <c r="U91" s="48">
        <v>1</v>
      </c>
      <c r="V91" s="49">
        <v>0</v>
      </c>
      <c r="W91" s="49">
        <v>0.066667</v>
      </c>
      <c r="X91" s="49">
        <v>0</v>
      </c>
      <c r="Y91" s="49">
        <v>0.569618</v>
      </c>
      <c r="Z91" s="49">
        <v>0</v>
      </c>
      <c r="AA91" s="49">
        <v>0</v>
      </c>
      <c r="AB91" s="71">
        <v>91</v>
      </c>
      <c r="AC91" s="71"/>
      <c r="AD91" s="72"/>
      <c r="AE91" s="78" t="s">
        <v>1128</v>
      </c>
      <c r="AF91" s="78">
        <v>961</v>
      </c>
      <c r="AG91" s="78">
        <v>212</v>
      </c>
      <c r="AH91" s="78">
        <v>535</v>
      </c>
      <c r="AI91" s="78">
        <v>1397</v>
      </c>
      <c r="AJ91" s="78"/>
      <c r="AK91" s="78" t="s">
        <v>1257</v>
      </c>
      <c r="AL91" s="78" t="s">
        <v>1353</v>
      </c>
      <c r="AM91" s="83" t="s">
        <v>1423</v>
      </c>
      <c r="AN91" s="78"/>
      <c r="AO91" s="80">
        <v>43270.95605324074</v>
      </c>
      <c r="AP91" s="83" t="s">
        <v>1534</v>
      </c>
      <c r="AQ91" s="78" t="b">
        <v>0</v>
      </c>
      <c r="AR91" s="78" t="b">
        <v>0</v>
      </c>
      <c r="AS91" s="78" t="b">
        <v>0</v>
      </c>
      <c r="AT91" s="78"/>
      <c r="AU91" s="78">
        <v>1</v>
      </c>
      <c r="AV91" s="83" t="s">
        <v>1573</v>
      </c>
      <c r="AW91" s="78" t="b">
        <v>0</v>
      </c>
      <c r="AX91" s="78" t="s">
        <v>1639</v>
      </c>
      <c r="AY91" s="83" t="s">
        <v>1728</v>
      </c>
      <c r="AZ91" s="78" t="s">
        <v>66</v>
      </c>
      <c r="BA91" s="78" t="str">
        <f>REPLACE(INDEX(GroupVertices[Group],MATCH(Vertices[[#This Row],[Vertex]],GroupVertices[Vertex],0)),1,1,"")</f>
        <v>3</v>
      </c>
      <c r="BB91" s="48"/>
      <c r="BC91" s="48"/>
      <c r="BD91" s="48"/>
      <c r="BE91" s="48"/>
      <c r="BF91" s="48"/>
      <c r="BG91" s="48"/>
      <c r="BH91" s="119" t="s">
        <v>2412</v>
      </c>
      <c r="BI91" s="119" t="s">
        <v>2412</v>
      </c>
      <c r="BJ91" s="119" t="s">
        <v>2275</v>
      </c>
      <c r="BK91" s="119" t="s">
        <v>2275</v>
      </c>
      <c r="BL91" s="119">
        <v>0</v>
      </c>
      <c r="BM91" s="123">
        <v>0</v>
      </c>
      <c r="BN91" s="119">
        <v>1</v>
      </c>
      <c r="BO91" s="123">
        <v>3.0303030303030303</v>
      </c>
      <c r="BP91" s="119">
        <v>0</v>
      </c>
      <c r="BQ91" s="123">
        <v>0</v>
      </c>
      <c r="BR91" s="119">
        <v>32</v>
      </c>
      <c r="BS91" s="123">
        <v>96.96969696969697</v>
      </c>
      <c r="BT91" s="119">
        <v>33</v>
      </c>
      <c r="BU91" s="2"/>
      <c r="BV91" s="3"/>
      <c r="BW91" s="3"/>
      <c r="BX91" s="3"/>
      <c r="BY91" s="3"/>
    </row>
    <row r="92" spans="1:77" ht="41.45" customHeight="1">
      <c r="A92" s="64" t="s">
        <v>287</v>
      </c>
      <c r="C92" s="65"/>
      <c r="D92" s="65" t="s">
        <v>64</v>
      </c>
      <c r="E92" s="66">
        <v>162.55782278092116</v>
      </c>
      <c r="F92" s="68">
        <v>99.99956076949898</v>
      </c>
      <c r="G92" s="102" t="s">
        <v>1612</v>
      </c>
      <c r="H92" s="65"/>
      <c r="I92" s="69" t="s">
        <v>287</v>
      </c>
      <c r="J92" s="70"/>
      <c r="K92" s="70"/>
      <c r="L92" s="69" t="s">
        <v>1865</v>
      </c>
      <c r="M92" s="73">
        <v>1.146380884970154</v>
      </c>
      <c r="N92" s="74">
        <v>511.1033020019531</v>
      </c>
      <c r="O92" s="74">
        <v>6493.46826171875</v>
      </c>
      <c r="P92" s="75"/>
      <c r="Q92" s="76"/>
      <c r="R92" s="76"/>
      <c r="S92" s="88"/>
      <c r="T92" s="48">
        <v>1</v>
      </c>
      <c r="U92" s="48">
        <v>1</v>
      </c>
      <c r="V92" s="49">
        <v>0</v>
      </c>
      <c r="W92" s="49">
        <v>0</v>
      </c>
      <c r="X92" s="49">
        <v>0</v>
      </c>
      <c r="Y92" s="49">
        <v>0.999996</v>
      </c>
      <c r="Z92" s="49">
        <v>0</v>
      </c>
      <c r="AA92" s="49" t="s">
        <v>1997</v>
      </c>
      <c r="AB92" s="71">
        <v>92</v>
      </c>
      <c r="AC92" s="71"/>
      <c r="AD92" s="72"/>
      <c r="AE92" s="78" t="s">
        <v>1129</v>
      </c>
      <c r="AF92" s="78">
        <v>499</v>
      </c>
      <c r="AG92" s="78">
        <v>638</v>
      </c>
      <c r="AH92" s="78">
        <v>2059</v>
      </c>
      <c r="AI92" s="78">
        <v>232</v>
      </c>
      <c r="AJ92" s="78"/>
      <c r="AK92" s="78" t="s">
        <v>1258</v>
      </c>
      <c r="AL92" s="78" t="s">
        <v>1354</v>
      </c>
      <c r="AM92" s="83" t="s">
        <v>1424</v>
      </c>
      <c r="AN92" s="78"/>
      <c r="AO92" s="80">
        <v>41876.688472222224</v>
      </c>
      <c r="AP92" s="83" t="s">
        <v>1535</v>
      </c>
      <c r="AQ92" s="78" t="b">
        <v>0</v>
      </c>
      <c r="AR92" s="78" t="b">
        <v>0</v>
      </c>
      <c r="AS92" s="78" t="b">
        <v>1</v>
      </c>
      <c r="AT92" s="78"/>
      <c r="AU92" s="78">
        <v>29</v>
      </c>
      <c r="AV92" s="83" t="s">
        <v>1573</v>
      </c>
      <c r="AW92" s="78" t="b">
        <v>0</v>
      </c>
      <c r="AX92" s="78" t="s">
        <v>1639</v>
      </c>
      <c r="AY92" s="83" t="s">
        <v>1729</v>
      </c>
      <c r="AZ92" s="78" t="s">
        <v>66</v>
      </c>
      <c r="BA92" s="78" t="str">
        <f>REPLACE(INDEX(GroupVertices[Group],MATCH(Vertices[[#This Row],[Vertex]],GroupVertices[Vertex],0)),1,1,"")</f>
        <v>1</v>
      </c>
      <c r="BB92" s="48" t="s">
        <v>437</v>
      </c>
      <c r="BC92" s="48" t="s">
        <v>437</v>
      </c>
      <c r="BD92" s="48" t="s">
        <v>467</v>
      </c>
      <c r="BE92" s="48" t="s">
        <v>467</v>
      </c>
      <c r="BF92" s="48" t="s">
        <v>2380</v>
      </c>
      <c r="BG92" s="48" t="s">
        <v>2380</v>
      </c>
      <c r="BH92" s="119" t="s">
        <v>2421</v>
      </c>
      <c r="BI92" s="119" t="s">
        <v>2421</v>
      </c>
      <c r="BJ92" s="119" t="s">
        <v>2471</v>
      </c>
      <c r="BK92" s="119" t="s">
        <v>2471</v>
      </c>
      <c r="BL92" s="119">
        <v>0</v>
      </c>
      <c r="BM92" s="123">
        <v>0</v>
      </c>
      <c r="BN92" s="119">
        <v>0</v>
      </c>
      <c r="BO92" s="123">
        <v>0</v>
      </c>
      <c r="BP92" s="119">
        <v>0</v>
      </c>
      <c r="BQ92" s="123">
        <v>0</v>
      </c>
      <c r="BR92" s="119">
        <v>16</v>
      </c>
      <c r="BS92" s="123">
        <v>100</v>
      </c>
      <c r="BT92" s="119">
        <v>16</v>
      </c>
      <c r="BU92" s="2"/>
      <c r="BV92" s="3"/>
      <c r="BW92" s="3"/>
      <c r="BX92" s="3"/>
      <c r="BY92" s="3"/>
    </row>
    <row r="93" spans="1:77" ht="41.45" customHeight="1">
      <c r="A93" s="64" t="s">
        <v>288</v>
      </c>
      <c r="C93" s="65"/>
      <c r="D93" s="65" t="s">
        <v>64</v>
      </c>
      <c r="E93" s="66">
        <v>162.1349859614088</v>
      </c>
      <c r="F93" s="68">
        <v>99.99989371184992</v>
      </c>
      <c r="G93" s="102" t="s">
        <v>611</v>
      </c>
      <c r="H93" s="65"/>
      <c r="I93" s="69" t="s">
        <v>288</v>
      </c>
      <c r="J93" s="70"/>
      <c r="K93" s="70"/>
      <c r="L93" s="69" t="s">
        <v>1866</v>
      </c>
      <c r="M93" s="73">
        <v>1.0354222974847649</v>
      </c>
      <c r="N93" s="74">
        <v>9557.19921875</v>
      </c>
      <c r="O93" s="74">
        <v>770.5111694335938</v>
      </c>
      <c r="P93" s="75"/>
      <c r="Q93" s="76"/>
      <c r="R93" s="76"/>
      <c r="S93" s="88"/>
      <c r="T93" s="48">
        <v>2</v>
      </c>
      <c r="U93" s="48">
        <v>1</v>
      </c>
      <c r="V93" s="49">
        <v>0</v>
      </c>
      <c r="W93" s="49">
        <v>1</v>
      </c>
      <c r="X93" s="49">
        <v>0</v>
      </c>
      <c r="Y93" s="49">
        <v>1.298241</v>
      </c>
      <c r="Z93" s="49">
        <v>0</v>
      </c>
      <c r="AA93" s="49">
        <v>0</v>
      </c>
      <c r="AB93" s="71">
        <v>93</v>
      </c>
      <c r="AC93" s="71"/>
      <c r="AD93" s="72"/>
      <c r="AE93" s="78" t="s">
        <v>1130</v>
      </c>
      <c r="AF93" s="78">
        <v>273</v>
      </c>
      <c r="AG93" s="78">
        <v>165</v>
      </c>
      <c r="AH93" s="78">
        <v>2013</v>
      </c>
      <c r="AI93" s="78">
        <v>269</v>
      </c>
      <c r="AJ93" s="78"/>
      <c r="AK93" s="78" t="s">
        <v>1259</v>
      </c>
      <c r="AL93" s="78"/>
      <c r="AM93" s="83" t="s">
        <v>1425</v>
      </c>
      <c r="AN93" s="78"/>
      <c r="AO93" s="80">
        <v>42438.697280092594</v>
      </c>
      <c r="AP93" s="83" t="s">
        <v>1536</v>
      </c>
      <c r="AQ93" s="78" t="b">
        <v>1</v>
      </c>
      <c r="AR93" s="78" t="b">
        <v>0</v>
      </c>
      <c r="AS93" s="78" t="b">
        <v>0</v>
      </c>
      <c r="AT93" s="78"/>
      <c r="AU93" s="78">
        <v>51</v>
      </c>
      <c r="AV93" s="78"/>
      <c r="AW93" s="78" t="b">
        <v>0</v>
      </c>
      <c r="AX93" s="78" t="s">
        <v>1639</v>
      </c>
      <c r="AY93" s="83" t="s">
        <v>1730</v>
      </c>
      <c r="AZ93" s="78" t="s">
        <v>66</v>
      </c>
      <c r="BA93" s="78" t="str">
        <f>REPLACE(INDEX(GroupVertices[Group],MATCH(Vertices[[#This Row],[Vertex]],GroupVertices[Vertex],0)),1,1,"")</f>
        <v>24</v>
      </c>
      <c r="BB93" s="48" t="s">
        <v>438</v>
      </c>
      <c r="BC93" s="48" t="s">
        <v>438</v>
      </c>
      <c r="BD93" s="48" t="s">
        <v>474</v>
      </c>
      <c r="BE93" s="48" t="s">
        <v>474</v>
      </c>
      <c r="BF93" s="48"/>
      <c r="BG93" s="48"/>
      <c r="BH93" s="119" t="s">
        <v>2180</v>
      </c>
      <c r="BI93" s="119" t="s">
        <v>2180</v>
      </c>
      <c r="BJ93" s="119" t="s">
        <v>2292</v>
      </c>
      <c r="BK93" s="119" t="s">
        <v>2292</v>
      </c>
      <c r="BL93" s="119">
        <v>2</v>
      </c>
      <c r="BM93" s="123">
        <v>6.451612903225806</v>
      </c>
      <c r="BN93" s="119">
        <v>0</v>
      </c>
      <c r="BO93" s="123">
        <v>0</v>
      </c>
      <c r="BP93" s="119">
        <v>0</v>
      </c>
      <c r="BQ93" s="123">
        <v>0</v>
      </c>
      <c r="BR93" s="119">
        <v>29</v>
      </c>
      <c r="BS93" s="123">
        <v>93.54838709677419</v>
      </c>
      <c r="BT93" s="119">
        <v>31</v>
      </c>
      <c r="BU93" s="2"/>
      <c r="BV93" s="3"/>
      <c r="BW93" s="3"/>
      <c r="BX93" s="3"/>
      <c r="BY93" s="3"/>
    </row>
    <row r="94" spans="1:77" ht="41.45" customHeight="1">
      <c r="A94" s="64" t="s">
        <v>289</v>
      </c>
      <c r="C94" s="65"/>
      <c r="D94" s="65" t="s">
        <v>64</v>
      </c>
      <c r="E94" s="66">
        <v>162.0250305094003</v>
      </c>
      <c r="F94" s="68">
        <v>99.99998029093906</v>
      </c>
      <c r="G94" s="102" t="s">
        <v>612</v>
      </c>
      <c r="H94" s="65"/>
      <c r="I94" s="69" t="s">
        <v>289</v>
      </c>
      <c r="J94" s="70"/>
      <c r="K94" s="70"/>
      <c r="L94" s="69" t="s">
        <v>1867</v>
      </c>
      <c r="M94" s="73">
        <v>1.0065683730435326</v>
      </c>
      <c r="N94" s="74">
        <v>9557.19921875</v>
      </c>
      <c r="O94" s="74">
        <v>1605.7218017578125</v>
      </c>
      <c r="P94" s="75"/>
      <c r="Q94" s="76"/>
      <c r="R94" s="76"/>
      <c r="S94" s="88"/>
      <c r="T94" s="48">
        <v>0</v>
      </c>
      <c r="U94" s="48">
        <v>1</v>
      </c>
      <c r="V94" s="49">
        <v>0</v>
      </c>
      <c r="W94" s="49">
        <v>1</v>
      </c>
      <c r="X94" s="49">
        <v>0</v>
      </c>
      <c r="Y94" s="49">
        <v>0.701752</v>
      </c>
      <c r="Z94" s="49">
        <v>0</v>
      </c>
      <c r="AA94" s="49">
        <v>0</v>
      </c>
      <c r="AB94" s="71">
        <v>94</v>
      </c>
      <c r="AC94" s="71"/>
      <c r="AD94" s="72"/>
      <c r="AE94" s="78" t="s">
        <v>1131</v>
      </c>
      <c r="AF94" s="78">
        <v>23</v>
      </c>
      <c r="AG94" s="78">
        <v>42</v>
      </c>
      <c r="AH94" s="78">
        <v>129</v>
      </c>
      <c r="AI94" s="78">
        <v>29</v>
      </c>
      <c r="AJ94" s="78"/>
      <c r="AK94" s="78" t="s">
        <v>1260</v>
      </c>
      <c r="AL94" s="78" t="s">
        <v>1355</v>
      </c>
      <c r="AM94" s="78"/>
      <c r="AN94" s="78"/>
      <c r="AO94" s="80">
        <v>40672.07030092592</v>
      </c>
      <c r="AP94" s="78"/>
      <c r="AQ94" s="78" t="b">
        <v>0</v>
      </c>
      <c r="AR94" s="78" t="b">
        <v>0</v>
      </c>
      <c r="AS94" s="78" t="b">
        <v>1</v>
      </c>
      <c r="AT94" s="78"/>
      <c r="AU94" s="78">
        <v>4</v>
      </c>
      <c r="AV94" s="83" t="s">
        <v>1577</v>
      </c>
      <c r="AW94" s="78" t="b">
        <v>0</v>
      </c>
      <c r="AX94" s="78" t="s">
        <v>1639</v>
      </c>
      <c r="AY94" s="83" t="s">
        <v>1731</v>
      </c>
      <c r="AZ94" s="78" t="s">
        <v>66</v>
      </c>
      <c r="BA94" s="78" t="str">
        <f>REPLACE(INDEX(GroupVertices[Group],MATCH(Vertices[[#This Row],[Vertex]],GroupVertices[Vertex],0)),1,1,"")</f>
        <v>24</v>
      </c>
      <c r="BB94" s="48"/>
      <c r="BC94" s="48"/>
      <c r="BD94" s="48"/>
      <c r="BE94" s="48"/>
      <c r="BF94" s="48"/>
      <c r="BG94" s="48"/>
      <c r="BH94" s="119" t="s">
        <v>2180</v>
      </c>
      <c r="BI94" s="119" t="s">
        <v>2180</v>
      </c>
      <c r="BJ94" s="119" t="s">
        <v>2292</v>
      </c>
      <c r="BK94" s="119" t="s">
        <v>2292</v>
      </c>
      <c r="BL94" s="119">
        <v>2</v>
      </c>
      <c r="BM94" s="123">
        <v>6.451612903225806</v>
      </c>
      <c r="BN94" s="119">
        <v>0</v>
      </c>
      <c r="BO94" s="123">
        <v>0</v>
      </c>
      <c r="BP94" s="119">
        <v>0</v>
      </c>
      <c r="BQ94" s="123">
        <v>0</v>
      </c>
      <c r="BR94" s="119">
        <v>29</v>
      </c>
      <c r="BS94" s="123">
        <v>93.54838709677419</v>
      </c>
      <c r="BT94" s="119">
        <v>31</v>
      </c>
      <c r="BU94" s="2"/>
      <c r="BV94" s="3"/>
      <c r="BW94" s="3"/>
      <c r="BX94" s="3"/>
      <c r="BY94" s="3"/>
    </row>
    <row r="95" spans="1:77" ht="41.45" customHeight="1">
      <c r="A95" s="64" t="s">
        <v>290</v>
      </c>
      <c r="C95" s="65"/>
      <c r="D95" s="65" t="s">
        <v>64</v>
      </c>
      <c r="E95" s="66">
        <v>162.1921985543238</v>
      </c>
      <c r="F95" s="68">
        <v>99.99984866256776</v>
      </c>
      <c r="G95" s="102" t="s">
        <v>613</v>
      </c>
      <c r="H95" s="65"/>
      <c r="I95" s="69" t="s">
        <v>290</v>
      </c>
      <c r="J95" s="70"/>
      <c r="K95" s="70"/>
      <c r="L95" s="69" t="s">
        <v>1868</v>
      </c>
      <c r="M95" s="73">
        <v>1.050435721584268</v>
      </c>
      <c r="N95" s="74">
        <v>6831.67529296875</v>
      </c>
      <c r="O95" s="74">
        <v>3167.330322265625</v>
      </c>
      <c r="P95" s="75"/>
      <c r="Q95" s="76"/>
      <c r="R95" s="76"/>
      <c r="S95" s="88"/>
      <c r="T95" s="48">
        <v>0</v>
      </c>
      <c r="U95" s="48">
        <v>1</v>
      </c>
      <c r="V95" s="49">
        <v>0</v>
      </c>
      <c r="W95" s="49">
        <v>0.333333</v>
      </c>
      <c r="X95" s="49">
        <v>0</v>
      </c>
      <c r="Y95" s="49">
        <v>0.638296</v>
      </c>
      <c r="Z95" s="49">
        <v>0</v>
      </c>
      <c r="AA95" s="49">
        <v>0</v>
      </c>
      <c r="AB95" s="71">
        <v>95</v>
      </c>
      <c r="AC95" s="71"/>
      <c r="AD95" s="72"/>
      <c r="AE95" s="78" t="s">
        <v>1132</v>
      </c>
      <c r="AF95" s="78">
        <v>99</v>
      </c>
      <c r="AG95" s="78">
        <v>229</v>
      </c>
      <c r="AH95" s="78">
        <v>549</v>
      </c>
      <c r="AI95" s="78">
        <v>244</v>
      </c>
      <c r="AJ95" s="78"/>
      <c r="AK95" s="78" t="s">
        <v>1261</v>
      </c>
      <c r="AL95" s="78" t="s">
        <v>1356</v>
      </c>
      <c r="AM95" s="83" t="s">
        <v>1426</v>
      </c>
      <c r="AN95" s="78"/>
      <c r="AO95" s="80">
        <v>39923.69396990741</v>
      </c>
      <c r="AP95" s="83" t="s">
        <v>1537</v>
      </c>
      <c r="AQ95" s="78" t="b">
        <v>0</v>
      </c>
      <c r="AR95" s="78" t="b">
        <v>0</v>
      </c>
      <c r="AS95" s="78" t="b">
        <v>0</v>
      </c>
      <c r="AT95" s="78"/>
      <c r="AU95" s="78">
        <v>2</v>
      </c>
      <c r="AV95" s="83" t="s">
        <v>1578</v>
      </c>
      <c r="AW95" s="78" t="b">
        <v>0</v>
      </c>
      <c r="AX95" s="78" t="s">
        <v>1639</v>
      </c>
      <c r="AY95" s="83" t="s">
        <v>1732</v>
      </c>
      <c r="AZ95" s="78" t="s">
        <v>66</v>
      </c>
      <c r="BA95" s="78" t="str">
        <f>REPLACE(INDEX(GroupVertices[Group],MATCH(Vertices[[#This Row],[Vertex]],GroupVertices[Vertex],0)),1,1,"")</f>
        <v>15</v>
      </c>
      <c r="BB95" s="48"/>
      <c r="BC95" s="48"/>
      <c r="BD95" s="48"/>
      <c r="BE95" s="48"/>
      <c r="BF95" s="48"/>
      <c r="BG95" s="48"/>
      <c r="BH95" s="119" t="s">
        <v>2172</v>
      </c>
      <c r="BI95" s="119" t="s">
        <v>2172</v>
      </c>
      <c r="BJ95" s="119" t="s">
        <v>2285</v>
      </c>
      <c r="BK95" s="119" t="s">
        <v>2285</v>
      </c>
      <c r="BL95" s="119">
        <v>3</v>
      </c>
      <c r="BM95" s="123">
        <v>6.976744186046512</v>
      </c>
      <c r="BN95" s="119">
        <v>0</v>
      </c>
      <c r="BO95" s="123">
        <v>0</v>
      </c>
      <c r="BP95" s="119">
        <v>0</v>
      </c>
      <c r="BQ95" s="123">
        <v>0</v>
      </c>
      <c r="BR95" s="119">
        <v>40</v>
      </c>
      <c r="BS95" s="123">
        <v>93.02325581395348</v>
      </c>
      <c r="BT95" s="119">
        <v>43</v>
      </c>
      <c r="BU95" s="2"/>
      <c r="BV95" s="3"/>
      <c r="BW95" s="3"/>
      <c r="BX95" s="3"/>
      <c r="BY95" s="3"/>
    </row>
    <row r="96" spans="1:77" ht="41.45" customHeight="1">
      <c r="A96" s="64" t="s">
        <v>303</v>
      </c>
      <c r="C96" s="65"/>
      <c r="D96" s="65" t="s">
        <v>64</v>
      </c>
      <c r="E96" s="66">
        <v>195.79744531776714</v>
      </c>
      <c r="F96" s="68">
        <v>99.97338784046201</v>
      </c>
      <c r="G96" s="102" t="s">
        <v>1613</v>
      </c>
      <c r="H96" s="65"/>
      <c r="I96" s="69" t="s">
        <v>303</v>
      </c>
      <c r="J96" s="70"/>
      <c r="K96" s="70"/>
      <c r="L96" s="69" t="s">
        <v>1869</v>
      </c>
      <c r="M96" s="73">
        <v>9.86894570202983</v>
      </c>
      <c r="N96" s="74">
        <v>6831.67529296875</v>
      </c>
      <c r="O96" s="74">
        <v>2255.65673828125</v>
      </c>
      <c r="P96" s="75"/>
      <c r="Q96" s="76"/>
      <c r="R96" s="76"/>
      <c r="S96" s="88"/>
      <c r="T96" s="48">
        <v>3</v>
      </c>
      <c r="U96" s="48">
        <v>1</v>
      </c>
      <c r="V96" s="49">
        <v>2</v>
      </c>
      <c r="W96" s="49">
        <v>0.5</v>
      </c>
      <c r="X96" s="49">
        <v>0</v>
      </c>
      <c r="Y96" s="49">
        <v>1.723398</v>
      </c>
      <c r="Z96" s="49">
        <v>0</v>
      </c>
      <c r="AA96" s="49">
        <v>0</v>
      </c>
      <c r="AB96" s="71">
        <v>96</v>
      </c>
      <c r="AC96" s="71"/>
      <c r="AD96" s="72"/>
      <c r="AE96" s="78" t="s">
        <v>1133</v>
      </c>
      <c r="AF96" s="78">
        <v>820</v>
      </c>
      <c r="AG96" s="78">
        <v>37821</v>
      </c>
      <c r="AH96" s="78">
        <v>10792</v>
      </c>
      <c r="AI96" s="78">
        <v>3179</v>
      </c>
      <c r="AJ96" s="78"/>
      <c r="AK96" s="78" t="s">
        <v>1262</v>
      </c>
      <c r="AL96" s="78" t="s">
        <v>1357</v>
      </c>
      <c r="AM96" s="83" t="s">
        <v>1427</v>
      </c>
      <c r="AN96" s="78"/>
      <c r="AO96" s="80">
        <v>39896.08744212963</v>
      </c>
      <c r="AP96" s="83" t="s">
        <v>1538</v>
      </c>
      <c r="AQ96" s="78" t="b">
        <v>0</v>
      </c>
      <c r="AR96" s="78" t="b">
        <v>0</v>
      </c>
      <c r="AS96" s="78" t="b">
        <v>1</v>
      </c>
      <c r="AT96" s="78"/>
      <c r="AU96" s="78">
        <v>738</v>
      </c>
      <c r="AV96" s="83" t="s">
        <v>1577</v>
      </c>
      <c r="AW96" s="78" t="b">
        <v>0</v>
      </c>
      <c r="AX96" s="78" t="s">
        <v>1639</v>
      </c>
      <c r="AY96" s="83" t="s">
        <v>1733</v>
      </c>
      <c r="AZ96" s="78" t="s">
        <v>66</v>
      </c>
      <c r="BA96" s="78" t="str">
        <f>REPLACE(INDEX(GroupVertices[Group],MATCH(Vertices[[#This Row],[Vertex]],GroupVertices[Vertex],0)),1,1,"")</f>
        <v>15</v>
      </c>
      <c r="BB96" s="48" t="s">
        <v>443</v>
      </c>
      <c r="BC96" s="48" t="s">
        <v>443</v>
      </c>
      <c r="BD96" s="48" t="s">
        <v>479</v>
      </c>
      <c r="BE96" s="48" t="s">
        <v>479</v>
      </c>
      <c r="BF96" s="48"/>
      <c r="BG96" s="48"/>
      <c r="BH96" s="119" t="s">
        <v>2172</v>
      </c>
      <c r="BI96" s="119" t="s">
        <v>2172</v>
      </c>
      <c r="BJ96" s="119" t="s">
        <v>2285</v>
      </c>
      <c r="BK96" s="119" t="s">
        <v>2285</v>
      </c>
      <c r="BL96" s="119">
        <v>3</v>
      </c>
      <c r="BM96" s="123">
        <v>6.976744186046512</v>
      </c>
      <c r="BN96" s="119">
        <v>0</v>
      </c>
      <c r="BO96" s="123">
        <v>0</v>
      </c>
      <c r="BP96" s="119">
        <v>0</v>
      </c>
      <c r="BQ96" s="123">
        <v>0</v>
      </c>
      <c r="BR96" s="119">
        <v>40</v>
      </c>
      <c r="BS96" s="123">
        <v>93.02325581395348</v>
      </c>
      <c r="BT96" s="119">
        <v>43</v>
      </c>
      <c r="BU96" s="2"/>
      <c r="BV96" s="3"/>
      <c r="BW96" s="3"/>
      <c r="BX96" s="3"/>
      <c r="BY96" s="3"/>
    </row>
    <row r="97" spans="1:77" ht="41.45" customHeight="1">
      <c r="A97" s="64" t="s">
        <v>291</v>
      </c>
      <c r="C97" s="65"/>
      <c r="D97" s="65" t="s">
        <v>64</v>
      </c>
      <c r="E97" s="66">
        <v>190.83425288239158</v>
      </c>
      <c r="F97" s="68">
        <v>99.97729586568894</v>
      </c>
      <c r="G97" s="102" t="s">
        <v>614</v>
      </c>
      <c r="H97" s="65"/>
      <c r="I97" s="69" t="s">
        <v>291</v>
      </c>
      <c r="J97" s="70"/>
      <c r="K97" s="70"/>
      <c r="L97" s="69" t="s">
        <v>1870</v>
      </c>
      <c r="M97" s="73">
        <v>8.566531161397947</v>
      </c>
      <c r="N97" s="74">
        <v>6831.67529296875</v>
      </c>
      <c r="O97" s="74">
        <v>4428.96875</v>
      </c>
      <c r="P97" s="75"/>
      <c r="Q97" s="76"/>
      <c r="R97" s="76"/>
      <c r="S97" s="88"/>
      <c r="T97" s="48">
        <v>0</v>
      </c>
      <c r="U97" s="48">
        <v>1</v>
      </c>
      <c r="V97" s="49">
        <v>0</v>
      </c>
      <c r="W97" s="49">
        <v>0.333333</v>
      </c>
      <c r="X97" s="49">
        <v>0</v>
      </c>
      <c r="Y97" s="49">
        <v>0.638296</v>
      </c>
      <c r="Z97" s="49">
        <v>0</v>
      </c>
      <c r="AA97" s="49">
        <v>0</v>
      </c>
      <c r="AB97" s="71">
        <v>97</v>
      </c>
      <c r="AC97" s="71"/>
      <c r="AD97" s="72"/>
      <c r="AE97" s="78" t="s">
        <v>1134</v>
      </c>
      <c r="AF97" s="78">
        <v>1834</v>
      </c>
      <c r="AG97" s="78">
        <v>32269</v>
      </c>
      <c r="AH97" s="78">
        <v>13267</v>
      </c>
      <c r="AI97" s="78">
        <v>1881</v>
      </c>
      <c r="AJ97" s="78"/>
      <c r="AK97" s="78" t="s">
        <v>1263</v>
      </c>
      <c r="AL97" s="78"/>
      <c r="AM97" s="83" t="s">
        <v>1428</v>
      </c>
      <c r="AN97" s="78"/>
      <c r="AO97" s="80">
        <v>39940.439039351855</v>
      </c>
      <c r="AP97" s="83" t="s">
        <v>1539</v>
      </c>
      <c r="AQ97" s="78" t="b">
        <v>0</v>
      </c>
      <c r="AR97" s="78" t="b">
        <v>0</v>
      </c>
      <c r="AS97" s="78" t="b">
        <v>1</v>
      </c>
      <c r="AT97" s="78"/>
      <c r="AU97" s="78">
        <v>385</v>
      </c>
      <c r="AV97" s="83" t="s">
        <v>1582</v>
      </c>
      <c r="AW97" s="78" t="b">
        <v>1</v>
      </c>
      <c r="AX97" s="78" t="s">
        <v>1639</v>
      </c>
      <c r="AY97" s="83" t="s">
        <v>1734</v>
      </c>
      <c r="AZ97" s="78" t="s">
        <v>66</v>
      </c>
      <c r="BA97" s="78" t="str">
        <f>REPLACE(INDEX(GroupVertices[Group],MATCH(Vertices[[#This Row],[Vertex]],GroupVertices[Vertex],0)),1,1,"")</f>
        <v>16</v>
      </c>
      <c r="BB97" s="48"/>
      <c r="BC97" s="48"/>
      <c r="BD97" s="48"/>
      <c r="BE97" s="48"/>
      <c r="BF97" s="48"/>
      <c r="BG97" s="48"/>
      <c r="BH97" s="119" t="s">
        <v>2422</v>
      </c>
      <c r="BI97" s="119" t="s">
        <v>2422</v>
      </c>
      <c r="BJ97" s="119" t="s">
        <v>2286</v>
      </c>
      <c r="BK97" s="119" t="s">
        <v>2286</v>
      </c>
      <c r="BL97" s="119">
        <v>0</v>
      </c>
      <c r="BM97" s="123">
        <v>0</v>
      </c>
      <c r="BN97" s="119">
        <v>0</v>
      </c>
      <c r="BO97" s="123">
        <v>0</v>
      </c>
      <c r="BP97" s="119">
        <v>0</v>
      </c>
      <c r="BQ97" s="123">
        <v>0</v>
      </c>
      <c r="BR97" s="119">
        <v>34</v>
      </c>
      <c r="BS97" s="123">
        <v>100</v>
      </c>
      <c r="BT97" s="119">
        <v>34</v>
      </c>
      <c r="BU97" s="2"/>
      <c r="BV97" s="3"/>
      <c r="BW97" s="3"/>
      <c r="BX97" s="3"/>
      <c r="BY97" s="3"/>
    </row>
    <row r="98" spans="1:77" ht="41.45" customHeight="1">
      <c r="A98" s="64" t="s">
        <v>292</v>
      </c>
      <c r="C98" s="65"/>
      <c r="D98" s="65" t="s">
        <v>64</v>
      </c>
      <c r="E98" s="66">
        <v>163.1844794626932</v>
      </c>
      <c r="F98" s="68">
        <v>99.99906733908038</v>
      </c>
      <c r="G98" s="102" t="s">
        <v>615</v>
      </c>
      <c r="H98" s="65"/>
      <c r="I98" s="69" t="s">
        <v>292</v>
      </c>
      <c r="J98" s="70"/>
      <c r="K98" s="70"/>
      <c r="L98" s="69" t="s">
        <v>1871</v>
      </c>
      <c r="M98" s="73">
        <v>1.3108247958100225</v>
      </c>
      <c r="N98" s="74">
        <v>6831.67529296875</v>
      </c>
      <c r="O98" s="74">
        <v>5334.7607421875</v>
      </c>
      <c r="P98" s="75"/>
      <c r="Q98" s="76"/>
      <c r="R98" s="76"/>
      <c r="S98" s="88"/>
      <c r="T98" s="48">
        <v>3</v>
      </c>
      <c r="U98" s="48">
        <v>1</v>
      </c>
      <c r="V98" s="49">
        <v>2</v>
      </c>
      <c r="W98" s="49">
        <v>0.5</v>
      </c>
      <c r="X98" s="49">
        <v>0</v>
      </c>
      <c r="Y98" s="49">
        <v>1.723398</v>
      </c>
      <c r="Z98" s="49">
        <v>0</v>
      </c>
      <c r="AA98" s="49">
        <v>0</v>
      </c>
      <c r="AB98" s="71">
        <v>98</v>
      </c>
      <c r="AC98" s="71"/>
      <c r="AD98" s="72"/>
      <c r="AE98" s="78" t="s">
        <v>1135</v>
      </c>
      <c r="AF98" s="78">
        <v>2308</v>
      </c>
      <c r="AG98" s="78">
        <v>1339</v>
      </c>
      <c r="AH98" s="78">
        <v>3231</v>
      </c>
      <c r="AI98" s="78">
        <v>2211</v>
      </c>
      <c r="AJ98" s="78"/>
      <c r="AK98" s="78" t="s">
        <v>1264</v>
      </c>
      <c r="AL98" s="78"/>
      <c r="AM98" s="78"/>
      <c r="AN98" s="78"/>
      <c r="AO98" s="80">
        <v>41901.00134259259</v>
      </c>
      <c r="AP98" s="83" t="s">
        <v>1540</v>
      </c>
      <c r="AQ98" s="78" t="b">
        <v>1</v>
      </c>
      <c r="AR98" s="78" t="b">
        <v>0</v>
      </c>
      <c r="AS98" s="78" t="b">
        <v>1</v>
      </c>
      <c r="AT98" s="78"/>
      <c r="AU98" s="78">
        <v>18</v>
      </c>
      <c r="AV98" s="83" t="s">
        <v>1573</v>
      </c>
      <c r="AW98" s="78" t="b">
        <v>0</v>
      </c>
      <c r="AX98" s="78" t="s">
        <v>1639</v>
      </c>
      <c r="AY98" s="83" t="s">
        <v>1735</v>
      </c>
      <c r="AZ98" s="78" t="s">
        <v>66</v>
      </c>
      <c r="BA98" s="78" t="str">
        <f>REPLACE(INDEX(GroupVertices[Group],MATCH(Vertices[[#This Row],[Vertex]],GroupVertices[Vertex],0)),1,1,"")</f>
        <v>16</v>
      </c>
      <c r="BB98" s="48" t="s">
        <v>439</v>
      </c>
      <c r="BC98" s="48" t="s">
        <v>439</v>
      </c>
      <c r="BD98" s="48" t="s">
        <v>475</v>
      </c>
      <c r="BE98" s="48" t="s">
        <v>475</v>
      </c>
      <c r="BF98" s="48"/>
      <c r="BG98" s="48"/>
      <c r="BH98" s="119" t="s">
        <v>2422</v>
      </c>
      <c r="BI98" s="119" t="s">
        <v>2422</v>
      </c>
      <c r="BJ98" s="119" t="s">
        <v>2286</v>
      </c>
      <c r="BK98" s="119" t="s">
        <v>2286</v>
      </c>
      <c r="BL98" s="119">
        <v>0</v>
      </c>
      <c r="BM98" s="123">
        <v>0</v>
      </c>
      <c r="BN98" s="119">
        <v>0</v>
      </c>
      <c r="BO98" s="123">
        <v>0</v>
      </c>
      <c r="BP98" s="119">
        <v>0</v>
      </c>
      <c r="BQ98" s="123">
        <v>0</v>
      </c>
      <c r="BR98" s="119">
        <v>34</v>
      </c>
      <c r="BS98" s="123">
        <v>100</v>
      </c>
      <c r="BT98" s="119">
        <v>34</v>
      </c>
      <c r="BU98" s="2"/>
      <c r="BV98" s="3"/>
      <c r="BW98" s="3"/>
      <c r="BX98" s="3"/>
      <c r="BY98" s="3"/>
    </row>
    <row r="99" spans="1:77" ht="41.45" customHeight="1">
      <c r="A99" s="64" t="s">
        <v>293</v>
      </c>
      <c r="C99" s="65"/>
      <c r="D99" s="65" t="s">
        <v>64</v>
      </c>
      <c r="E99" s="66">
        <v>165.9029715729196</v>
      </c>
      <c r="F99" s="68">
        <v>99.996926794283</v>
      </c>
      <c r="G99" s="102" t="s">
        <v>616</v>
      </c>
      <c r="H99" s="65"/>
      <c r="I99" s="69" t="s">
        <v>293</v>
      </c>
      <c r="J99" s="70"/>
      <c r="K99" s="70"/>
      <c r="L99" s="69" t="s">
        <v>1872</v>
      </c>
      <c r="M99" s="73">
        <v>2.0241970252879686</v>
      </c>
      <c r="N99" s="74">
        <v>7215.00341796875</v>
      </c>
      <c r="O99" s="74">
        <v>5334.7607421875</v>
      </c>
      <c r="P99" s="75"/>
      <c r="Q99" s="76"/>
      <c r="R99" s="76"/>
      <c r="S99" s="88"/>
      <c r="T99" s="48">
        <v>0</v>
      </c>
      <c r="U99" s="48">
        <v>1</v>
      </c>
      <c r="V99" s="49">
        <v>0</v>
      </c>
      <c r="W99" s="49">
        <v>0.333333</v>
      </c>
      <c r="X99" s="49">
        <v>0</v>
      </c>
      <c r="Y99" s="49">
        <v>0.638296</v>
      </c>
      <c r="Z99" s="49">
        <v>0</v>
      </c>
      <c r="AA99" s="49">
        <v>0</v>
      </c>
      <c r="AB99" s="71">
        <v>99</v>
      </c>
      <c r="AC99" s="71"/>
      <c r="AD99" s="72"/>
      <c r="AE99" s="78" t="s">
        <v>1136</v>
      </c>
      <c r="AF99" s="78">
        <v>3014</v>
      </c>
      <c r="AG99" s="78">
        <v>4380</v>
      </c>
      <c r="AH99" s="78">
        <v>643720</v>
      </c>
      <c r="AI99" s="78">
        <v>430777</v>
      </c>
      <c r="AJ99" s="78"/>
      <c r="AK99" s="78"/>
      <c r="AL99" s="78"/>
      <c r="AM99" s="78"/>
      <c r="AN99" s="78"/>
      <c r="AO99" s="80">
        <v>41891.81837962963</v>
      </c>
      <c r="AP99" s="78"/>
      <c r="AQ99" s="78" t="b">
        <v>1</v>
      </c>
      <c r="AR99" s="78" t="b">
        <v>0</v>
      </c>
      <c r="AS99" s="78" t="b">
        <v>0</v>
      </c>
      <c r="AT99" s="78"/>
      <c r="AU99" s="78">
        <v>822</v>
      </c>
      <c r="AV99" s="83" t="s">
        <v>1573</v>
      </c>
      <c r="AW99" s="78" t="b">
        <v>0</v>
      </c>
      <c r="AX99" s="78" t="s">
        <v>1639</v>
      </c>
      <c r="AY99" s="83" t="s">
        <v>1736</v>
      </c>
      <c r="AZ99" s="78" t="s">
        <v>66</v>
      </c>
      <c r="BA99" s="78" t="str">
        <f>REPLACE(INDEX(GroupVertices[Group],MATCH(Vertices[[#This Row],[Vertex]],GroupVertices[Vertex],0)),1,1,"")</f>
        <v>16</v>
      </c>
      <c r="BB99" s="48"/>
      <c r="BC99" s="48"/>
      <c r="BD99" s="48"/>
      <c r="BE99" s="48"/>
      <c r="BF99" s="48"/>
      <c r="BG99" s="48"/>
      <c r="BH99" s="119" t="s">
        <v>2422</v>
      </c>
      <c r="BI99" s="119" t="s">
        <v>2422</v>
      </c>
      <c r="BJ99" s="119" t="s">
        <v>2286</v>
      </c>
      <c r="BK99" s="119" t="s">
        <v>2286</v>
      </c>
      <c r="BL99" s="119">
        <v>0</v>
      </c>
      <c r="BM99" s="123">
        <v>0</v>
      </c>
      <c r="BN99" s="119">
        <v>0</v>
      </c>
      <c r="BO99" s="123">
        <v>0</v>
      </c>
      <c r="BP99" s="119">
        <v>0</v>
      </c>
      <c r="BQ99" s="123">
        <v>0</v>
      </c>
      <c r="BR99" s="119">
        <v>34</v>
      </c>
      <c r="BS99" s="123">
        <v>100</v>
      </c>
      <c r="BT99" s="119">
        <v>34</v>
      </c>
      <c r="BU99" s="2"/>
      <c r="BV99" s="3"/>
      <c r="BW99" s="3"/>
      <c r="BX99" s="3"/>
      <c r="BY99" s="3"/>
    </row>
    <row r="100" spans="1:77" ht="41.45" customHeight="1">
      <c r="A100" s="64" t="s">
        <v>294</v>
      </c>
      <c r="C100" s="65"/>
      <c r="D100" s="65" t="s">
        <v>64</v>
      </c>
      <c r="E100" s="66">
        <v>165.46761949870708</v>
      </c>
      <c r="F100" s="68">
        <v>99.9972695911644</v>
      </c>
      <c r="G100" s="102" t="s">
        <v>617</v>
      </c>
      <c r="H100" s="65"/>
      <c r="I100" s="69" t="s">
        <v>294</v>
      </c>
      <c r="J100" s="70"/>
      <c r="K100" s="70"/>
      <c r="L100" s="69" t="s">
        <v>1873</v>
      </c>
      <c r="M100" s="73">
        <v>1.9099542512808134</v>
      </c>
      <c r="N100" s="74">
        <v>1775.867431640625</v>
      </c>
      <c r="O100" s="74">
        <v>4691.9677734375</v>
      </c>
      <c r="P100" s="75"/>
      <c r="Q100" s="76"/>
      <c r="R100" s="76"/>
      <c r="S100" s="88"/>
      <c r="T100" s="48">
        <v>1</v>
      </c>
      <c r="U100" s="48">
        <v>1</v>
      </c>
      <c r="V100" s="49">
        <v>0</v>
      </c>
      <c r="W100" s="49">
        <v>0</v>
      </c>
      <c r="X100" s="49">
        <v>0</v>
      </c>
      <c r="Y100" s="49">
        <v>0.999996</v>
      </c>
      <c r="Z100" s="49">
        <v>0</v>
      </c>
      <c r="AA100" s="49" t="s">
        <v>1997</v>
      </c>
      <c r="AB100" s="71">
        <v>100</v>
      </c>
      <c r="AC100" s="71"/>
      <c r="AD100" s="72"/>
      <c r="AE100" s="78" t="s">
        <v>1137</v>
      </c>
      <c r="AF100" s="78">
        <v>132</v>
      </c>
      <c r="AG100" s="78">
        <v>3893</v>
      </c>
      <c r="AH100" s="78">
        <v>121355</v>
      </c>
      <c r="AI100" s="78">
        <v>2</v>
      </c>
      <c r="AJ100" s="78"/>
      <c r="AK100" s="78" t="s">
        <v>1265</v>
      </c>
      <c r="AL100" s="78" t="s">
        <v>1308</v>
      </c>
      <c r="AM100" s="83" t="s">
        <v>1429</v>
      </c>
      <c r="AN100" s="78"/>
      <c r="AO100" s="80">
        <v>40582.98270833334</v>
      </c>
      <c r="AP100" s="83" t="s">
        <v>1541</v>
      </c>
      <c r="AQ100" s="78" t="b">
        <v>0</v>
      </c>
      <c r="AR100" s="78" t="b">
        <v>0</v>
      </c>
      <c r="AS100" s="78" t="b">
        <v>0</v>
      </c>
      <c r="AT100" s="78"/>
      <c r="AU100" s="78">
        <v>163</v>
      </c>
      <c r="AV100" s="83" t="s">
        <v>1579</v>
      </c>
      <c r="AW100" s="78" t="b">
        <v>0</v>
      </c>
      <c r="AX100" s="78" t="s">
        <v>1639</v>
      </c>
      <c r="AY100" s="83" t="s">
        <v>1737</v>
      </c>
      <c r="AZ100" s="78" t="s">
        <v>66</v>
      </c>
      <c r="BA100" s="78" t="str">
        <f>REPLACE(INDEX(GroupVertices[Group],MATCH(Vertices[[#This Row],[Vertex]],GroupVertices[Vertex],0)),1,1,"")</f>
        <v>1</v>
      </c>
      <c r="BB100" s="48" t="s">
        <v>440</v>
      </c>
      <c r="BC100" s="48" t="s">
        <v>440</v>
      </c>
      <c r="BD100" s="48" t="s">
        <v>476</v>
      </c>
      <c r="BE100" s="48" t="s">
        <v>476</v>
      </c>
      <c r="BF100" s="48"/>
      <c r="BG100" s="48"/>
      <c r="BH100" s="119" t="s">
        <v>2423</v>
      </c>
      <c r="BI100" s="119" t="s">
        <v>2423</v>
      </c>
      <c r="BJ100" s="119" t="s">
        <v>2472</v>
      </c>
      <c r="BK100" s="119" t="s">
        <v>2472</v>
      </c>
      <c r="BL100" s="119">
        <v>1</v>
      </c>
      <c r="BM100" s="123">
        <v>3.0303030303030303</v>
      </c>
      <c r="BN100" s="119">
        <v>1</v>
      </c>
      <c r="BO100" s="123">
        <v>3.0303030303030303</v>
      </c>
      <c r="BP100" s="119">
        <v>0</v>
      </c>
      <c r="BQ100" s="123">
        <v>0</v>
      </c>
      <c r="BR100" s="119">
        <v>31</v>
      </c>
      <c r="BS100" s="123">
        <v>93.93939393939394</v>
      </c>
      <c r="BT100" s="119">
        <v>33</v>
      </c>
      <c r="BU100" s="2"/>
      <c r="BV100" s="3"/>
      <c r="BW100" s="3"/>
      <c r="BX100" s="3"/>
      <c r="BY100" s="3"/>
    </row>
    <row r="101" spans="1:77" ht="41.45" customHeight="1">
      <c r="A101" s="64" t="s">
        <v>295</v>
      </c>
      <c r="C101" s="65"/>
      <c r="D101" s="65" t="s">
        <v>64</v>
      </c>
      <c r="E101" s="66">
        <v>162.09207651672256</v>
      </c>
      <c r="F101" s="68">
        <v>99.99992749881153</v>
      </c>
      <c r="G101" s="102" t="s">
        <v>1614</v>
      </c>
      <c r="H101" s="65"/>
      <c r="I101" s="69" t="s">
        <v>295</v>
      </c>
      <c r="J101" s="70"/>
      <c r="K101" s="70"/>
      <c r="L101" s="69" t="s">
        <v>1874</v>
      </c>
      <c r="M101" s="73">
        <v>1.0241622294101376</v>
      </c>
      <c r="N101" s="74">
        <v>5704.4326171875</v>
      </c>
      <c r="O101" s="74">
        <v>7158.107421875</v>
      </c>
      <c r="P101" s="75"/>
      <c r="Q101" s="76"/>
      <c r="R101" s="76"/>
      <c r="S101" s="88"/>
      <c r="T101" s="48">
        <v>0</v>
      </c>
      <c r="U101" s="48">
        <v>3</v>
      </c>
      <c r="V101" s="49">
        <v>6</v>
      </c>
      <c r="W101" s="49">
        <v>0.333333</v>
      </c>
      <c r="X101" s="49">
        <v>0</v>
      </c>
      <c r="Y101" s="49">
        <v>1.918911</v>
      </c>
      <c r="Z101" s="49">
        <v>0</v>
      </c>
      <c r="AA101" s="49">
        <v>0</v>
      </c>
      <c r="AB101" s="71">
        <v>101</v>
      </c>
      <c r="AC101" s="71"/>
      <c r="AD101" s="72"/>
      <c r="AE101" s="78" t="s">
        <v>1138</v>
      </c>
      <c r="AF101" s="78">
        <v>486</v>
      </c>
      <c r="AG101" s="78">
        <v>117</v>
      </c>
      <c r="AH101" s="78">
        <v>2122</v>
      </c>
      <c r="AI101" s="78">
        <v>9056</v>
      </c>
      <c r="AJ101" s="78"/>
      <c r="AK101" s="78" t="s">
        <v>1266</v>
      </c>
      <c r="AL101" s="78" t="s">
        <v>1358</v>
      </c>
      <c r="AM101" s="83" t="s">
        <v>1430</v>
      </c>
      <c r="AN101" s="78"/>
      <c r="AO101" s="80">
        <v>43513.94252314815</v>
      </c>
      <c r="AP101" s="83" t="s">
        <v>1542</v>
      </c>
      <c r="AQ101" s="78" t="b">
        <v>1</v>
      </c>
      <c r="AR101" s="78" t="b">
        <v>0</v>
      </c>
      <c r="AS101" s="78" t="b">
        <v>0</v>
      </c>
      <c r="AT101" s="78"/>
      <c r="AU101" s="78">
        <v>0</v>
      </c>
      <c r="AV101" s="78"/>
      <c r="AW101" s="78" t="b">
        <v>0</v>
      </c>
      <c r="AX101" s="78" t="s">
        <v>1639</v>
      </c>
      <c r="AY101" s="83" t="s">
        <v>1738</v>
      </c>
      <c r="AZ101" s="78" t="s">
        <v>66</v>
      </c>
      <c r="BA101" s="78" t="str">
        <f>REPLACE(INDEX(GroupVertices[Group],MATCH(Vertices[[#This Row],[Vertex]],GroupVertices[Vertex],0)),1,1,"")</f>
        <v>10</v>
      </c>
      <c r="BB101" s="48" t="s">
        <v>439</v>
      </c>
      <c r="BC101" s="48" t="s">
        <v>439</v>
      </c>
      <c r="BD101" s="48" t="s">
        <v>475</v>
      </c>
      <c r="BE101" s="48" t="s">
        <v>475</v>
      </c>
      <c r="BF101" s="48"/>
      <c r="BG101" s="48"/>
      <c r="BH101" s="119" t="s">
        <v>2424</v>
      </c>
      <c r="BI101" s="119" t="s">
        <v>2424</v>
      </c>
      <c r="BJ101" s="119" t="s">
        <v>2286</v>
      </c>
      <c r="BK101" s="119" t="s">
        <v>2286</v>
      </c>
      <c r="BL101" s="119">
        <v>0</v>
      </c>
      <c r="BM101" s="123">
        <v>0</v>
      </c>
      <c r="BN101" s="119">
        <v>0</v>
      </c>
      <c r="BO101" s="123">
        <v>0</v>
      </c>
      <c r="BP101" s="119">
        <v>0</v>
      </c>
      <c r="BQ101" s="123">
        <v>0</v>
      </c>
      <c r="BR101" s="119">
        <v>36</v>
      </c>
      <c r="BS101" s="123">
        <v>100</v>
      </c>
      <c r="BT101" s="119">
        <v>36</v>
      </c>
      <c r="BU101" s="2"/>
      <c r="BV101" s="3"/>
      <c r="BW101" s="3"/>
      <c r="BX101" s="3"/>
      <c r="BY101" s="3"/>
    </row>
    <row r="102" spans="1:77" ht="41.45" customHeight="1">
      <c r="A102" s="64" t="s">
        <v>335</v>
      </c>
      <c r="C102" s="65"/>
      <c r="D102" s="65" t="s">
        <v>64</v>
      </c>
      <c r="E102" s="66">
        <v>1000</v>
      </c>
      <c r="F102" s="68">
        <v>96.20100881766962</v>
      </c>
      <c r="G102" s="102" t="s">
        <v>1615</v>
      </c>
      <c r="H102" s="65"/>
      <c r="I102" s="69" t="s">
        <v>335</v>
      </c>
      <c r="J102" s="70"/>
      <c r="K102" s="70"/>
      <c r="L102" s="69" t="s">
        <v>1875</v>
      </c>
      <c r="M102" s="73">
        <v>1267.0771280313033</v>
      </c>
      <c r="N102" s="74">
        <v>5704.4326171875</v>
      </c>
      <c r="O102" s="74">
        <v>6158.20751953125</v>
      </c>
      <c r="P102" s="75"/>
      <c r="Q102" s="76"/>
      <c r="R102" s="76"/>
      <c r="S102" s="88"/>
      <c r="T102" s="48">
        <v>1</v>
      </c>
      <c r="U102" s="48">
        <v>0</v>
      </c>
      <c r="V102" s="49">
        <v>0</v>
      </c>
      <c r="W102" s="49">
        <v>0.2</v>
      </c>
      <c r="X102" s="49">
        <v>0</v>
      </c>
      <c r="Y102" s="49">
        <v>0.693691</v>
      </c>
      <c r="Z102" s="49">
        <v>0</v>
      </c>
      <c r="AA102" s="49">
        <v>0</v>
      </c>
      <c r="AB102" s="71">
        <v>102</v>
      </c>
      <c r="AC102" s="71"/>
      <c r="AD102" s="72"/>
      <c r="AE102" s="78" t="s">
        <v>1139</v>
      </c>
      <c r="AF102" s="78">
        <v>463</v>
      </c>
      <c r="AG102" s="78">
        <v>5397113</v>
      </c>
      <c r="AH102" s="78">
        <v>61205</v>
      </c>
      <c r="AI102" s="78">
        <v>26</v>
      </c>
      <c r="AJ102" s="78"/>
      <c r="AK102" s="78" t="s">
        <v>1267</v>
      </c>
      <c r="AL102" s="78" t="s">
        <v>1304</v>
      </c>
      <c r="AM102" s="83" t="s">
        <v>1431</v>
      </c>
      <c r="AN102" s="78"/>
      <c r="AO102" s="80">
        <v>39378.626909722225</v>
      </c>
      <c r="AP102" s="83" t="s">
        <v>1543</v>
      </c>
      <c r="AQ102" s="78" t="b">
        <v>0</v>
      </c>
      <c r="AR102" s="78" t="b">
        <v>0</v>
      </c>
      <c r="AS102" s="78" t="b">
        <v>0</v>
      </c>
      <c r="AT102" s="78"/>
      <c r="AU102" s="78">
        <v>21518</v>
      </c>
      <c r="AV102" s="83" t="s">
        <v>1573</v>
      </c>
      <c r="AW102" s="78" t="b">
        <v>1</v>
      </c>
      <c r="AX102" s="78" t="s">
        <v>1639</v>
      </c>
      <c r="AY102" s="83" t="s">
        <v>1739</v>
      </c>
      <c r="AZ102" s="78" t="s">
        <v>65</v>
      </c>
      <c r="BA102" s="78" t="str">
        <f>REPLACE(INDEX(GroupVertices[Group],MATCH(Vertices[[#This Row],[Vertex]],GroupVertices[Vertex],0)),1,1,"")</f>
        <v>10</v>
      </c>
      <c r="BB102" s="48"/>
      <c r="BC102" s="48"/>
      <c r="BD102" s="48"/>
      <c r="BE102" s="48"/>
      <c r="BF102" s="48"/>
      <c r="BG102" s="48"/>
      <c r="BH102" s="48"/>
      <c r="BI102" s="48"/>
      <c r="BJ102" s="48"/>
      <c r="BK102" s="48"/>
      <c r="BL102" s="48"/>
      <c r="BM102" s="49"/>
      <c r="BN102" s="48"/>
      <c r="BO102" s="49"/>
      <c r="BP102" s="48"/>
      <c r="BQ102" s="49"/>
      <c r="BR102" s="48"/>
      <c r="BS102" s="49"/>
      <c r="BT102" s="48"/>
      <c r="BU102" s="2"/>
      <c r="BV102" s="3"/>
      <c r="BW102" s="3"/>
      <c r="BX102" s="3"/>
      <c r="BY102" s="3"/>
    </row>
    <row r="103" spans="1:77" ht="41.45" customHeight="1">
      <c r="A103" s="64" t="s">
        <v>336</v>
      </c>
      <c r="C103" s="65"/>
      <c r="D103" s="65" t="s">
        <v>64</v>
      </c>
      <c r="E103" s="66">
        <v>1000</v>
      </c>
      <c r="F103" s="68">
        <v>70</v>
      </c>
      <c r="G103" s="102" t="s">
        <v>1616</v>
      </c>
      <c r="H103" s="65"/>
      <c r="I103" s="69" t="s">
        <v>336</v>
      </c>
      <c r="J103" s="70"/>
      <c r="K103" s="70"/>
      <c r="L103" s="69" t="s">
        <v>1876</v>
      </c>
      <c r="M103" s="73">
        <v>9999</v>
      </c>
      <c r="N103" s="74">
        <v>6198.21044921875</v>
      </c>
      <c r="O103" s="74">
        <v>6158.20751953125</v>
      </c>
      <c r="P103" s="75"/>
      <c r="Q103" s="76"/>
      <c r="R103" s="76"/>
      <c r="S103" s="88"/>
      <c r="T103" s="48">
        <v>1</v>
      </c>
      <c r="U103" s="48">
        <v>0</v>
      </c>
      <c r="V103" s="49">
        <v>0</v>
      </c>
      <c r="W103" s="49">
        <v>0.2</v>
      </c>
      <c r="X103" s="49">
        <v>0</v>
      </c>
      <c r="Y103" s="49">
        <v>0.693691</v>
      </c>
      <c r="Z103" s="49">
        <v>0</v>
      </c>
      <c r="AA103" s="49">
        <v>0</v>
      </c>
      <c r="AB103" s="71">
        <v>103</v>
      </c>
      <c r="AC103" s="71"/>
      <c r="AD103" s="72"/>
      <c r="AE103" s="78" t="s">
        <v>1140</v>
      </c>
      <c r="AF103" s="78">
        <v>1106</v>
      </c>
      <c r="AG103" s="78">
        <v>42620005</v>
      </c>
      <c r="AH103" s="78">
        <v>258363</v>
      </c>
      <c r="AI103" s="78">
        <v>1435</v>
      </c>
      <c r="AJ103" s="78"/>
      <c r="AK103" s="78" t="s">
        <v>1268</v>
      </c>
      <c r="AL103" s="78"/>
      <c r="AM103" s="83" t="s">
        <v>1432</v>
      </c>
      <c r="AN103" s="78"/>
      <c r="AO103" s="80">
        <v>39122.0243287037</v>
      </c>
      <c r="AP103" s="83" t="s">
        <v>1544</v>
      </c>
      <c r="AQ103" s="78" t="b">
        <v>0</v>
      </c>
      <c r="AR103" s="78" t="b">
        <v>0</v>
      </c>
      <c r="AS103" s="78" t="b">
        <v>1</v>
      </c>
      <c r="AT103" s="78"/>
      <c r="AU103" s="78">
        <v>139072</v>
      </c>
      <c r="AV103" s="83" t="s">
        <v>1573</v>
      </c>
      <c r="AW103" s="78" t="b">
        <v>1</v>
      </c>
      <c r="AX103" s="78" t="s">
        <v>1639</v>
      </c>
      <c r="AY103" s="83" t="s">
        <v>1740</v>
      </c>
      <c r="AZ103" s="78" t="s">
        <v>65</v>
      </c>
      <c r="BA103" s="78" t="str">
        <f>REPLACE(INDEX(GroupVertices[Group],MATCH(Vertices[[#This Row],[Vertex]],GroupVertices[Vertex],0)),1,1,"")</f>
        <v>10</v>
      </c>
      <c r="BB103" s="48"/>
      <c r="BC103" s="48"/>
      <c r="BD103" s="48"/>
      <c r="BE103" s="48"/>
      <c r="BF103" s="48"/>
      <c r="BG103" s="48"/>
      <c r="BH103" s="48"/>
      <c r="BI103" s="48"/>
      <c r="BJ103" s="48"/>
      <c r="BK103" s="48"/>
      <c r="BL103" s="48"/>
      <c r="BM103" s="49"/>
      <c r="BN103" s="48"/>
      <c r="BO103" s="49"/>
      <c r="BP103" s="48"/>
      <c r="BQ103" s="49"/>
      <c r="BR103" s="48"/>
      <c r="BS103" s="49"/>
      <c r="BT103" s="48"/>
      <c r="BU103" s="2"/>
      <c r="BV103" s="3"/>
      <c r="BW103" s="3"/>
      <c r="BX103" s="3"/>
      <c r="BY103" s="3"/>
    </row>
    <row r="104" spans="1:77" ht="41.45" customHeight="1">
      <c r="A104" s="64" t="s">
        <v>337</v>
      </c>
      <c r="C104" s="65"/>
      <c r="D104" s="65" t="s">
        <v>64</v>
      </c>
      <c r="E104" s="66">
        <v>175.2751094498067</v>
      </c>
      <c r="F104" s="68">
        <v>99.98954715874999</v>
      </c>
      <c r="G104" s="102" t="s">
        <v>1617</v>
      </c>
      <c r="H104" s="65"/>
      <c r="I104" s="69" t="s">
        <v>337</v>
      </c>
      <c r="J104" s="70"/>
      <c r="K104" s="70"/>
      <c r="L104" s="69" t="s">
        <v>1877</v>
      </c>
      <c r="M104" s="73">
        <v>4.4835835605878</v>
      </c>
      <c r="N104" s="74">
        <v>6198.21044921875</v>
      </c>
      <c r="O104" s="74">
        <v>7158.107421875</v>
      </c>
      <c r="P104" s="75"/>
      <c r="Q104" s="76"/>
      <c r="R104" s="76"/>
      <c r="S104" s="88"/>
      <c r="T104" s="48">
        <v>1</v>
      </c>
      <c r="U104" s="48">
        <v>0</v>
      </c>
      <c r="V104" s="49">
        <v>0</v>
      </c>
      <c r="W104" s="49">
        <v>0.2</v>
      </c>
      <c r="X104" s="49">
        <v>0</v>
      </c>
      <c r="Y104" s="49">
        <v>0.693691</v>
      </c>
      <c r="Z104" s="49">
        <v>0</v>
      </c>
      <c r="AA104" s="49">
        <v>0</v>
      </c>
      <c r="AB104" s="71">
        <v>104</v>
      </c>
      <c r="AC104" s="71"/>
      <c r="AD104" s="72"/>
      <c r="AE104" s="78" t="s">
        <v>1141</v>
      </c>
      <c r="AF104" s="78">
        <v>5167</v>
      </c>
      <c r="AG104" s="78">
        <v>14864</v>
      </c>
      <c r="AH104" s="78">
        <v>13241</v>
      </c>
      <c r="AI104" s="78">
        <v>3278</v>
      </c>
      <c r="AJ104" s="78"/>
      <c r="AK104" s="78" t="s">
        <v>1269</v>
      </c>
      <c r="AL104" s="78"/>
      <c r="AM104" s="83" t="s">
        <v>1433</v>
      </c>
      <c r="AN104" s="78"/>
      <c r="AO104" s="80">
        <v>39890.7953125</v>
      </c>
      <c r="AP104" s="83" t="s">
        <v>1545</v>
      </c>
      <c r="AQ104" s="78" t="b">
        <v>0</v>
      </c>
      <c r="AR104" s="78" t="b">
        <v>0</v>
      </c>
      <c r="AS104" s="78" t="b">
        <v>1</v>
      </c>
      <c r="AT104" s="78"/>
      <c r="AU104" s="78">
        <v>514</v>
      </c>
      <c r="AV104" s="83" t="s">
        <v>1573</v>
      </c>
      <c r="AW104" s="78" t="b">
        <v>1</v>
      </c>
      <c r="AX104" s="78" t="s">
        <v>1639</v>
      </c>
      <c r="AY104" s="83" t="s">
        <v>1741</v>
      </c>
      <c r="AZ104" s="78" t="s">
        <v>65</v>
      </c>
      <c r="BA104" s="78" t="str">
        <f>REPLACE(INDEX(GroupVertices[Group],MATCH(Vertices[[#This Row],[Vertex]],GroupVertices[Vertex],0)),1,1,"")</f>
        <v>10</v>
      </c>
      <c r="BB104" s="48"/>
      <c r="BC104" s="48"/>
      <c r="BD104" s="48"/>
      <c r="BE104" s="48"/>
      <c r="BF104" s="48"/>
      <c r="BG104" s="48"/>
      <c r="BH104" s="48"/>
      <c r="BI104" s="48"/>
      <c r="BJ104" s="48"/>
      <c r="BK104" s="48"/>
      <c r="BL104" s="48"/>
      <c r="BM104" s="49"/>
      <c r="BN104" s="48"/>
      <c r="BO104" s="49"/>
      <c r="BP104" s="48"/>
      <c r="BQ104" s="49"/>
      <c r="BR104" s="48"/>
      <c r="BS104" s="49"/>
      <c r="BT104" s="48"/>
      <c r="BU104" s="2"/>
      <c r="BV104" s="3"/>
      <c r="BW104" s="3"/>
      <c r="BX104" s="3"/>
      <c r="BY104" s="3"/>
    </row>
    <row r="105" spans="1:77" ht="41.45" customHeight="1">
      <c r="A105" s="64" t="s">
        <v>296</v>
      </c>
      <c r="C105" s="65"/>
      <c r="D105" s="65" t="s">
        <v>64</v>
      </c>
      <c r="E105" s="66">
        <v>162.5774896097357</v>
      </c>
      <c r="F105" s="68">
        <v>99.99954528380825</v>
      </c>
      <c r="G105" s="102" t="s">
        <v>1618</v>
      </c>
      <c r="H105" s="65"/>
      <c r="I105" s="69" t="s">
        <v>296</v>
      </c>
      <c r="J105" s="70"/>
      <c r="K105" s="70"/>
      <c r="L105" s="69" t="s">
        <v>1878</v>
      </c>
      <c r="M105" s="73">
        <v>1.151541749504358</v>
      </c>
      <c r="N105" s="74">
        <v>1143.4853515625</v>
      </c>
      <c r="O105" s="74">
        <v>6493.46826171875</v>
      </c>
      <c r="P105" s="75"/>
      <c r="Q105" s="76"/>
      <c r="R105" s="76"/>
      <c r="S105" s="88"/>
      <c r="T105" s="48">
        <v>1</v>
      </c>
      <c r="U105" s="48">
        <v>1</v>
      </c>
      <c r="V105" s="49">
        <v>0</v>
      </c>
      <c r="W105" s="49">
        <v>0</v>
      </c>
      <c r="X105" s="49">
        <v>0</v>
      </c>
      <c r="Y105" s="49">
        <v>0.999996</v>
      </c>
      <c r="Z105" s="49">
        <v>0</v>
      </c>
      <c r="AA105" s="49" t="s">
        <v>1997</v>
      </c>
      <c r="AB105" s="71">
        <v>105</v>
      </c>
      <c r="AC105" s="71"/>
      <c r="AD105" s="72"/>
      <c r="AE105" s="78" t="s">
        <v>1142</v>
      </c>
      <c r="AF105" s="78">
        <v>1134</v>
      </c>
      <c r="AG105" s="78">
        <v>660</v>
      </c>
      <c r="AH105" s="78">
        <v>3543</v>
      </c>
      <c r="AI105" s="78">
        <v>2130</v>
      </c>
      <c r="AJ105" s="78"/>
      <c r="AK105" s="78" t="s">
        <v>1270</v>
      </c>
      <c r="AL105" s="78"/>
      <c r="AM105" s="83" t="s">
        <v>1434</v>
      </c>
      <c r="AN105" s="78"/>
      <c r="AO105" s="80">
        <v>41039.70244212963</v>
      </c>
      <c r="AP105" s="83" t="s">
        <v>1546</v>
      </c>
      <c r="AQ105" s="78" t="b">
        <v>0</v>
      </c>
      <c r="AR105" s="78" t="b">
        <v>0</v>
      </c>
      <c r="AS105" s="78" t="b">
        <v>1</v>
      </c>
      <c r="AT105" s="78"/>
      <c r="AU105" s="78">
        <v>105</v>
      </c>
      <c r="AV105" s="83" t="s">
        <v>1573</v>
      </c>
      <c r="AW105" s="78" t="b">
        <v>0</v>
      </c>
      <c r="AX105" s="78" t="s">
        <v>1639</v>
      </c>
      <c r="AY105" s="83" t="s">
        <v>1742</v>
      </c>
      <c r="AZ105" s="78" t="s">
        <v>66</v>
      </c>
      <c r="BA105" s="78" t="str">
        <f>REPLACE(INDEX(GroupVertices[Group],MATCH(Vertices[[#This Row],[Vertex]],GroupVertices[Vertex],0)),1,1,"")</f>
        <v>1</v>
      </c>
      <c r="BB105" s="48" t="s">
        <v>441</v>
      </c>
      <c r="BC105" s="48" t="s">
        <v>441</v>
      </c>
      <c r="BD105" s="48" t="s">
        <v>477</v>
      </c>
      <c r="BE105" s="48" t="s">
        <v>477</v>
      </c>
      <c r="BF105" s="48" t="s">
        <v>296</v>
      </c>
      <c r="BG105" s="48" t="s">
        <v>296</v>
      </c>
      <c r="BH105" s="119" t="s">
        <v>2425</v>
      </c>
      <c r="BI105" s="119" t="s">
        <v>2425</v>
      </c>
      <c r="BJ105" s="119" t="s">
        <v>2473</v>
      </c>
      <c r="BK105" s="119" t="s">
        <v>2473</v>
      </c>
      <c r="BL105" s="119">
        <v>5</v>
      </c>
      <c r="BM105" s="123">
        <v>11.904761904761905</v>
      </c>
      <c r="BN105" s="119">
        <v>0</v>
      </c>
      <c r="BO105" s="123">
        <v>0</v>
      </c>
      <c r="BP105" s="119">
        <v>0</v>
      </c>
      <c r="BQ105" s="123">
        <v>0</v>
      </c>
      <c r="BR105" s="119">
        <v>37</v>
      </c>
      <c r="BS105" s="123">
        <v>88.0952380952381</v>
      </c>
      <c r="BT105" s="119">
        <v>42</v>
      </c>
      <c r="BU105" s="2"/>
      <c r="BV105" s="3"/>
      <c r="BW105" s="3"/>
      <c r="BX105" s="3"/>
      <c r="BY105" s="3"/>
    </row>
    <row r="106" spans="1:77" ht="41.45" customHeight="1">
      <c r="A106" s="64" t="s">
        <v>297</v>
      </c>
      <c r="C106" s="65"/>
      <c r="D106" s="65" t="s">
        <v>64</v>
      </c>
      <c r="E106" s="66">
        <v>164.4681870162233</v>
      </c>
      <c r="F106" s="68">
        <v>99.99805654581203</v>
      </c>
      <c r="G106" s="102" t="s">
        <v>1619</v>
      </c>
      <c r="H106" s="65"/>
      <c r="I106" s="69" t="s">
        <v>297</v>
      </c>
      <c r="J106" s="70"/>
      <c r="K106" s="70"/>
      <c r="L106" s="69" t="s">
        <v>1879</v>
      </c>
      <c r="M106" s="73">
        <v>1.6476884990426206</v>
      </c>
      <c r="N106" s="74">
        <v>9557.19921875</v>
      </c>
      <c r="O106" s="74">
        <v>2796.779052734375</v>
      </c>
      <c r="P106" s="75"/>
      <c r="Q106" s="76"/>
      <c r="R106" s="76"/>
      <c r="S106" s="88"/>
      <c r="T106" s="48">
        <v>2</v>
      </c>
      <c r="U106" s="48">
        <v>1</v>
      </c>
      <c r="V106" s="49">
        <v>0</v>
      </c>
      <c r="W106" s="49">
        <v>1</v>
      </c>
      <c r="X106" s="49">
        <v>0</v>
      </c>
      <c r="Y106" s="49">
        <v>1.298241</v>
      </c>
      <c r="Z106" s="49">
        <v>0</v>
      </c>
      <c r="AA106" s="49">
        <v>0</v>
      </c>
      <c r="AB106" s="71">
        <v>106</v>
      </c>
      <c r="AC106" s="71"/>
      <c r="AD106" s="72"/>
      <c r="AE106" s="78" t="s">
        <v>1143</v>
      </c>
      <c r="AF106" s="78">
        <v>2649</v>
      </c>
      <c r="AG106" s="78">
        <v>2775</v>
      </c>
      <c r="AH106" s="78">
        <v>27571</v>
      </c>
      <c r="AI106" s="78">
        <v>51480</v>
      </c>
      <c r="AJ106" s="78"/>
      <c r="AK106" s="78" t="s">
        <v>1271</v>
      </c>
      <c r="AL106" s="78" t="s">
        <v>1359</v>
      </c>
      <c r="AM106" s="83" t="s">
        <v>1435</v>
      </c>
      <c r="AN106" s="78"/>
      <c r="AO106" s="80">
        <v>41987.74203703704</v>
      </c>
      <c r="AP106" s="83" t="s">
        <v>1547</v>
      </c>
      <c r="AQ106" s="78" t="b">
        <v>0</v>
      </c>
      <c r="AR106" s="78" t="b">
        <v>0</v>
      </c>
      <c r="AS106" s="78" t="b">
        <v>1</v>
      </c>
      <c r="AT106" s="78"/>
      <c r="AU106" s="78">
        <v>41</v>
      </c>
      <c r="AV106" s="83" t="s">
        <v>1573</v>
      </c>
      <c r="AW106" s="78" t="b">
        <v>0</v>
      </c>
      <c r="AX106" s="78" t="s">
        <v>1639</v>
      </c>
      <c r="AY106" s="83" t="s">
        <v>1743</v>
      </c>
      <c r="AZ106" s="78" t="s">
        <v>66</v>
      </c>
      <c r="BA106" s="78" t="str">
        <f>REPLACE(INDEX(GroupVertices[Group],MATCH(Vertices[[#This Row],[Vertex]],GroupVertices[Vertex],0)),1,1,"")</f>
        <v>23</v>
      </c>
      <c r="BB106" s="48" t="s">
        <v>442</v>
      </c>
      <c r="BC106" s="48" t="s">
        <v>442</v>
      </c>
      <c r="BD106" s="48" t="s">
        <v>478</v>
      </c>
      <c r="BE106" s="48" t="s">
        <v>478</v>
      </c>
      <c r="BF106" s="48" t="s">
        <v>2084</v>
      </c>
      <c r="BG106" s="48" t="s">
        <v>2084</v>
      </c>
      <c r="BH106" s="119" t="s">
        <v>2426</v>
      </c>
      <c r="BI106" s="119" t="s">
        <v>2426</v>
      </c>
      <c r="BJ106" s="119" t="s">
        <v>2291</v>
      </c>
      <c r="BK106" s="119" t="s">
        <v>2291</v>
      </c>
      <c r="BL106" s="119">
        <v>0</v>
      </c>
      <c r="BM106" s="123">
        <v>0</v>
      </c>
      <c r="BN106" s="119">
        <v>0</v>
      </c>
      <c r="BO106" s="123">
        <v>0</v>
      </c>
      <c r="BP106" s="119">
        <v>0</v>
      </c>
      <c r="BQ106" s="123">
        <v>0</v>
      </c>
      <c r="BR106" s="119">
        <v>36</v>
      </c>
      <c r="BS106" s="123">
        <v>100</v>
      </c>
      <c r="BT106" s="119">
        <v>36</v>
      </c>
      <c r="BU106" s="2"/>
      <c r="BV106" s="3"/>
      <c r="BW106" s="3"/>
      <c r="BX106" s="3"/>
      <c r="BY106" s="3"/>
    </row>
    <row r="107" spans="1:77" ht="41.45" customHeight="1">
      <c r="A107" s="64" t="s">
        <v>298</v>
      </c>
      <c r="C107" s="65"/>
      <c r="D107" s="65" t="s">
        <v>64</v>
      </c>
      <c r="E107" s="66">
        <v>162.00357578705717</v>
      </c>
      <c r="F107" s="68">
        <v>99.99999718441987</v>
      </c>
      <c r="G107" s="102" t="s">
        <v>618</v>
      </c>
      <c r="H107" s="65"/>
      <c r="I107" s="69" t="s">
        <v>298</v>
      </c>
      <c r="J107" s="70"/>
      <c r="K107" s="70"/>
      <c r="L107" s="69" t="s">
        <v>1880</v>
      </c>
      <c r="M107" s="73">
        <v>1.000938339006219</v>
      </c>
      <c r="N107" s="74">
        <v>9557.19921875</v>
      </c>
      <c r="O107" s="74">
        <v>3637.87158203125</v>
      </c>
      <c r="P107" s="75"/>
      <c r="Q107" s="76"/>
      <c r="R107" s="76"/>
      <c r="S107" s="88"/>
      <c r="T107" s="48">
        <v>0</v>
      </c>
      <c r="U107" s="48">
        <v>1</v>
      </c>
      <c r="V107" s="49">
        <v>0</v>
      </c>
      <c r="W107" s="49">
        <v>1</v>
      </c>
      <c r="X107" s="49">
        <v>0</v>
      </c>
      <c r="Y107" s="49">
        <v>0.701752</v>
      </c>
      <c r="Z107" s="49">
        <v>0</v>
      </c>
      <c r="AA107" s="49">
        <v>0</v>
      </c>
      <c r="AB107" s="71">
        <v>107</v>
      </c>
      <c r="AC107" s="71"/>
      <c r="AD107" s="72"/>
      <c r="AE107" s="78" t="s">
        <v>1144</v>
      </c>
      <c r="AF107" s="78">
        <v>201</v>
      </c>
      <c r="AG107" s="78">
        <v>18</v>
      </c>
      <c r="AH107" s="78">
        <v>249</v>
      </c>
      <c r="AI107" s="78">
        <v>603</v>
      </c>
      <c r="AJ107" s="78"/>
      <c r="AK107" s="78" t="s">
        <v>1272</v>
      </c>
      <c r="AL107" s="78" t="s">
        <v>1360</v>
      </c>
      <c r="AM107" s="78"/>
      <c r="AN107" s="78"/>
      <c r="AO107" s="80">
        <v>41771.68570601852</v>
      </c>
      <c r="AP107" s="83" t="s">
        <v>1548</v>
      </c>
      <c r="AQ107" s="78" t="b">
        <v>0</v>
      </c>
      <c r="AR107" s="78" t="b">
        <v>0</v>
      </c>
      <c r="AS107" s="78" t="b">
        <v>0</v>
      </c>
      <c r="AT107" s="78"/>
      <c r="AU107" s="78">
        <v>0</v>
      </c>
      <c r="AV107" s="83" t="s">
        <v>1583</v>
      </c>
      <c r="AW107" s="78" t="b">
        <v>0</v>
      </c>
      <c r="AX107" s="78" t="s">
        <v>1639</v>
      </c>
      <c r="AY107" s="83" t="s">
        <v>1744</v>
      </c>
      <c r="AZ107" s="78" t="s">
        <v>66</v>
      </c>
      <c r="BA107" s="78" t="str">
        <f>REPLACE(INDEX(GroupVertices[Group],MATCH(Vertices[[#This Row],[Vertex]],GroupVertices[Vertex],0)),1,1,"")</f>
        <v>23</v>
      </c>
      <c r="BB107" s="48"/>
      <c r="BC107" s="48"/>
      <c r="BD107" s="48"/>
      <c r="BE107" s="48"/>
      <c r="BF107" s="48" t="s">
        <v>2381</v>
      </c>
      <c r="BG107" s="48" t="s">
        <v>2381</v>
      </c>
      <c r="BH107" s="119" t="s">
        <v>2426</v>
      </c>
      <c r="BI107" s="119" t="s">
        <v>2426</v>
      </c>
      <c r="BJ107" s="119" t="s">
        <v>2291</v>
      </c>
      <c r="BK107" s="119" t="s">
        <v>2291</v>
      </c>
      <c r="BL107" s="119">
        <v>0</v>
      </c>
      <c r="BM107" s="123">
        <v>0</v>
      </c>
      <c r="BN107" s="119">
        <v>0</v>
      </c>
      <c r="BO107" s="123">
        <v>0</v>
      </c>
      <c r="BP107" s="119">
        <v>0</v>
      </c>
      <c r="BQ107" s="123">
        <v>0</v>
      </c>
      <c r="BR107" s="119">
        <v>36</v>
      </c>
      <c r="BS107" s="123">
        <v>100</v>
      </c>
      <c r="BT107" s="119">
        <v>36</v>
      </c>
      <c r="BU107" s="2"/>
      <c r="BV107" s="3"/>
      <c r="BW107" s="3"/>
      <c r="BX107" s="3"/>
      <c r="BY107" s="3"/>
    </row>
    <row r="108" spans="1:77" ht="41.45" customHeight="1">
      <c r="A108" s="64" t="s">
        <v>300</v>
      </c>
      <c r="C108" s="65"/>
      <c r="D108" s="65" t="s">
        <v>64</v>
      </c>
      <c r="E108" s="66">
        <v>164.59244561646057</v>
      </c>
      <c r="F108" s="68">
        <v>99.99795870440235</v>
      </c>
      <c r="G108" s="102" t="s">
        <v>619</v>
      </c>
      <c r="H108" s="65"/>
      <c r="I108" s="69" t="s">
        <v>300</v>
      </c>
      <c r="J108" s="70"/>
      <c r="K108" s="70"/>
      <c r="L108" s="69" t="s">
        <v>1881</v>
      </c>
      <c r="M108" s="73">
        <v>1.6802957795087288</v>
      </c>
      <c r="N108" s="74">
        <v>2999.261962890625</v>
      </c>
      <c r="O108" s="74">
        <v>3211.443603515625</v>
      </c>
      <c r="P108" s="75"/>
      <c r="Q108" s="76"/>
      <c r="R108" s="76"/>
      <c r="S108" s="88"/>
      <c r="T108" s="48">
        <v>0</v>
      </c>
      <c r="U108" s="48">
        <v>1</v>
      </c>
      <c r="V108" s="49">
        <v>0</v>
      </c>
      <c r="W108" s="49">
        <v>0.066667</v>
      </c>
      <c r="X108" s="49">
        <v>0</v>
      </c>
      <c r="Y108" s="49">
        <v>0.569618</v>
      </c>
      <c r="Z108" s="49">
        <v>0</v>
      </c>
      <c r="AA108" s="49">
        <v>0</v>
      </c>
      <c r="AB108" s="71">
        <v>108</v>
      </c>
      <c r="AC108" s="71"/>
      <c r="AD108" s="72"/>
      <c r="AE108" s="78" t="s">
        <v>300</v>
      </c>
      <c r="AF108" s="78">
        <v>4993</v>
      </c>
      <c r="AG108" s="78">
        <v>2914</v>
      </c>
      <c r="AH108" s="78">
        <v>58853</v>
      </c>
      <c r="AI108" s="78">
        <v>416132</v>
      </c>
      <c r="AJ108" s="78"/>
      <c r="AK108" s="78" t="s">
        <v>1273</v>
      </c>
      <c r="AL108" s="78" t="s">
        <v>1361</v>
      </c>
      <c r="AM108" s="83" t="s">
        <v>1436</v>
      </c>
      <c r="AN108" s="78"/>
      <c r="AO108" s="80">
        <v>39333.77211805555</v>
      </c>
      <c r="AP108" s="78"/>
      <c r="AQ108" s="78" t="b">
        <v>0</v>
      </c>
      <c r="AR108" s="78" t="b">
        <v>0</v>
      </c>
      <c r="AS108" s="78" t="b">
        <v>1</v>
      </c>
      <c r="AT108" s="78"/>
      <c r="AU108" s="78">
        <v>70</v>
      </c>
      <c r="AV108" s="83" t="s">
        <v>1584</v>
      </c>
      <c r="AW108" s="78" t="b">
        <v>0</v>
      </c>
      <c r="AX108" s="78" t="s">
        <v>1639</v>
      </c>
      <c r="AY108" s="83" t="s">
        <v>1745</v>
      </c>
      <c r="AZ108" s="78" t="s">
        <v>66</v>
      </c>
      <c r="BA108" s="78" t="str">
        <f>REPLACE(INDEX(GroupVertices[Group],MATCH(Vertices[[#This Row],[Vertex]],GroupVertices[Vertex],0)),1,1,"")</f>
        <v>3</v>
      </c>
      <c r="BB108" s="48"/>
      <c r="BC108" s="48"/>
      <c r="BD108" s="48"/>
      <c r="BE108" s="48"/>
      <c r="BF108" s="48"/>
      <c r="BG108" s="48"/>
      <c r="BH108" s="119" t="s">
        <v>2412</v>
      </c>
      <c r="BI108" s="119" t="s">
        <v>2412</v>
      </c>
      <c r="BJ108" s="119" t="s">
        <v>2275</v>
      </c>
      <c r="BK108" s="119" t="s">
        <v>2275</v>
      </c>
      <c r="BL108" s="119">
        <v>0</v>
      </c>
      <c r="BM108" s="123">
        <v>0</v>
      </c>
      <c r="BN108" s="119">
        <v>1</v>
      </c>
      <c r="BO108" s="123">
        <v>3.0303030303030303</v>
      </c>
      <c r="BP108" s="119">
        <v>0</v>
      </c>
      <c r="BQ108" s="123">
        <v>0</v>
      </c>
      <c r="BR108" s="119">
        <v>32</v>
      </c>
      <c r="BS108" s="123">
        <v>96.96969696969697</v>
      </c>
      <c r="BT108" s="119">
        <v>33</v>
      </c>
      <c r="BU108" s="2"/>
      <c r="BV108" s="3"/>
      <c r="BW108" s="3"/>
      <c r="BX108" s="3"/>
      <c r="BY108" s="3"/>
    </row>
    <row r="109" spans="1:77" ht="41.45" customHeight="1">
      <c r="A109" s="64" t="s">
        <v>338</v>
      </c>
      <c r="C109" s="65"/>
      <c r="D109" s="65" t="s">
        <v>64</v>
      </c>
      <c r="E109" s="66">
        <v>200.7025312134634</v>
      </c>
      <c r="F109" s="68">
        <v>99.96952556841225</v>
      </c>
      <c r="G109" s="102" t="s">
        <v>1620</v>
      </c>
      <c r="H109" s="65"/>
      <c r="I109" s="69" t="s">
        <v>338</v>
      </c>
      <c r="J109" s="70"/>
      <c r="K109" s="70"/>
      <c r="L109" s="69" t="s">
        <v>1882</v>
      </c>
      <c r="M109" s="73">
        <v>11.156112233810655</v>
      </c>
      <c r="N109" s="74">
        <v>7010.34521484375</v>
      </c>
      <c r="O109" s="74">
        <v>9646.09375</v>
      </c>
      <c r="P109" s="75"/>
      <c r="Q109" s="76"/>
      <c r="R109" s="76"/>
      <c r="S109" s="88"/>
      <c r="T109" s="48">
        <v>1</v>
      </c>
      <c r="U109" s="48">
        <v>0</v>
      </c>
      <c r="V109" s="49">
        <v>0</v>
      </c>
      <c r="W109" s="49">
        <v>0.125</v>
      </c>
      <c r="X109" s="49">
        <v>0</v>
      </c>
      <c r="Y109" s="49">
        <v>0.507437</v>
      </c>
      <c r="Z109" s="49">
        <v>0</v>
      </c>
      <c r="AA109" s="49">
        <v>0</v>
      </c>
      <c r="AB109" s="71">
        <v>109</v>
      </c>
      <c r="AC109" s="71"/>
      <c r="AD109" s="72"/>
      <c r="AE109" s="78" t="s">
        <v>1145</v>
      </c>
      <c r="AF109" s="78">
        <v>1360</v>
      </c>
      <c r="AG109" s="78">
        <v>43308</v>
      </c>
      <c r="AH109" s="78">
        <v>15767</v>
      </c>
      <c r="AI109" s="78">
        <v>9258</v>
      </c>
      <c r="AJ109" s="78"/>
      <c r="AK109" s="78" t="s">
        <v>1274</v>
      </c>
      <c r="AL109" s="78" t="s">
        <v>1320</v>
      </c>
      <c r="AM109" s="83" t="s">
        <v>1437</v>
      </c>
      <c r="AN109" s="78"/>
      <c r="AO109" s="80">
        <v>41052.94259259259</v>
      </c>
      <c r="AP109" s="83" t="s">
        <v>1549</v>
      </c>
      <c r="AQ109" s="78" t="b">
        <v>0</v>
      </c>
      <c r="AR109" s="78" t="b">
        <v>0</v>
      </c>
      <c r="AS109" s="78" t="b">
        <v>0</v>
      </c>
      <c r="AT109" s="78"/>
      <c r="AU109" s="78">
        <v>1216</v>
      </c>
      <c r="AV109" s="83" t="s">
        <v>1573</v>
      </c>
      <c r="AW109" s="78" t="b">
        <v>1</v>
      </c>
      <c r="AX109" s="78" t="s">
        <v>1639</v>
      </c>
      <c r="AY109" s="83" t="s">
        <v>1746</v>
      </c>
      <c r="AZ109" s="78" t="s">
        <v>65</v>
      </c>
      <c r="BA109" s="78" t="str">
        <f>REPLACE(INDEX(GroupVertices[Group],MATCH(Vertices[[#This Row],[Vertex]],GroupVertices[Vertex],0)),1,1,"")</f>
        <v>8</v>
      </c>
      <c r="BB109" s="48"/>
      <c r="BC109" s="48"/>
      <c r="BD109" s="48"/>
      <c r="BE109" s="48"/>
      <c r="BF109" s="48"/>
      <c r="BG109" s="48"/>
      <c r="BH109" s="48"/>
      <c r="BI109" s="48"/>
      <c r="BJ109" s="48"/>
      <c r="BK109" s="48"/>
      <c r="BL109" s="48"/>
      <c r="BM109" s="49"/>
      <c r="BN109" s="48"/>
      <c r="BO109" s="49"/>
      <c r="BP109" s="48"/>
      <c r="BQ109" s="49"/>
      <c r="BR109" s="48"/>
      <c r="BS109" s="49"/>
      <c r="BT109" s="48"/>
      <c r="BU109" s="2"/>
      <c r="BV109" s="3"/>
      <c r="BW109" s="3"/>
      <c r="BX109" s="3"/>
      <c r="BY109" s="3"/>
    </row>
    <row r="110" spans="1:77" ht="41.45" customHeight="1">
      <c r="A110" s="64" t="s">
        <v>302</v>
      </c>
      <c r="C110" s="65"/>
      <c r="D110" s="65" t="s">
        <v>64</v>
      </c>
      <c r="E110" s="66">
        <v>162.24583536018162</v>
      </c>
      <c r="F110" s="68">
        <v>99.99980642886574</v>
      </c>
      <c r="G110" s="102" t="s">
        <v>1621</v>
      </c>
      <c r="H110" s="65"/>
      <c r="I110" s="69" t="s">
        <v>302</v>
      </c>
      <c r="J110" s="70"/>
      <c r="K110" s="70"/>
      <c r="L110" s="69" t="s">
        <v>1883</v>
      </c>
      <c r="M110" s="73">
        <v>1.064510806677552</v>
      </c>
      <c r="N110" s="74">
        <v>1143.4853515625</v>
      </c>
      <c r="O110" s="74">
        <v>7394.21826171875</v>
      </c>
      <c r="P110" s="75"/>
      <c r="Q110" s="76"/>
      <c r="R110" s="76"/>
      <c r="S110" s="88"/>
      <c r="T110" s="48">
        <v>1</v>
      </c>
      <c r="U110" s="48">
        <v>1</v>
      </c>
      <c r="V110" s="49">
        <v>0</v>
      </c>
      <c r="W110" s="49">
        <v>0</v>
      </c>
      <c r="X110" s="49">
        <v>0</v>
      </c>
      <c r="Y110" s="49">
        <v>0.999996</v>
      </c>
      <c r="Z110" s="49">
        <v>0</v>
      </c>
      <c r="AA110" s="49" t="s">
        <v>1997</v>
      </c>
      <c r="AB110" s="71">
        <v>110</v>
      </c>
      <c r="AC110" s="71"/>
      <c r="AD110" s="72"/>
      <c r="AE110" s="78" t="s">
        <v>1146</v>
      </c>
      <c r="AF110" s="78">
        <v>1693</v>
      </c>
      <c r="AG110" s="78">
        <v>289</v>
      </c>
      <c r="AH110" s="78">
        <v>332</v>
      </c>
      <c r="AI110" s="78">
        <v>103</v>
      </c>
      <c r="AJ110" s="78"/>
      <c r="AK110" s="78" t="s">
        <v>1146</v>
      </c>
      <c r="AL110" s="78"/>
      <c r="AM110" s="78"/>
      <c r="AN110" s="78"/>
      <c r="AO110" s="80">
        <v>43600.9900462963</v>
      </c>
      <c r="AP110" s="83" t="s">
        <v>1550</v>
      </c>
      <c r="AQ110" s="78" t="b">
        <v>1</v>
      </c>
      <c r="AR110" s="78" t="b">
        <v>0</v>
      </c>
      <c r="AS110" s="78" t="b">
        <v>1</v>
      </c>
      <c r="AT110" s="78"/>
      <c r="AU110" s="78">
        <v>1</v>
      </c>
      <c r="AV110" s="78"/>
      <c r="AW110" s="78" t="b">
        <v>0</v>
      </c>
      <c r="AX110" s="78" t="s">
        <v>1639</v>
      </c>
      <c r="AY110" s="83" t="s">
        <v>1747</v>
      </c>
      <c r="AZ110" s="78" t="s">
        <v>66</v>
      </c>
      <c r="BA110" s="78" t="str">
        <f>REPLACE(INDEX(GroupVertices[Group],MATCH(Vertices[[#This Row],[Vertex]],GroupVertices[Vertex],0)),1,1,"")</f>
        <v>1</v>
      </c>
      <c r="BB110" s="48"/>
      <c r="BC110" s="48"/>
      <c r="BD110" s="48"/>
      <c r="BE110" s="48"/>
      <c r="BF110" s="48" t="s">
        <v>2382</v>
      </c>
      <c r="BG110" s="48" t="s">
        <v>2382</v>
      </c>
      <c r="BH110" s="119" t="s">
        <v>2427</v>
      </c>
      <c r="BI110" s="119" t="s">
        <v>2427</v>
      </c>
      <c r="BJ110" s="119" t="s">
        <v>2474</v>
      </c>
      <c r="BK110" s="119" t="s">
        <v>2474</v>
      </c>
      <c r="BL110" s="119">
        <v>0</v>
      </c>
      <c r="BM110" s="123">
        <v>0</v>
      </c>
      <c r="BN110" s="119">
        <v>0</v>
      </c>
      <c r="BO110" s="123">
        <v>0</v>
      </c>
      <c r="BP110" s="119">
        <v>0</v>
      </c>
      <c r="BQ110" s="123">
        <v>0</v>
      </c>
      <c r="BR110" s="119">
        <v>34</v>
      </c>
      <c r="BS110" s="123">
        <v>100</v>
      </c>
      <c r="BT110" s="119">
        <v>34</v>
      </c>
      <c r="BU110" s="2"/>
      <c r="BV110" s="3"/>
      <c r="BW110" s="3"/>
      <c r="BX110" s="3"/>
      <c r="BY110" s="3"/>
    </row>
    <row r="111" spans="1:77" ht="41.45" customHeight="1">
      <c r="A111" s="64" t="s">
        <v>304</v>
      </c>
      <c r="C111" s="65"/>
      <c r="D111" s="65" t="s">
        <v>64</v>
      </c>
      <c r="E111" s="66">
        <v>162.81885523609583</v>
      </c>
      <c r="F111" s="68">
        <v>99.99935523214916</v>
      </c>
      <c r="G111" s="102" t="s">
        <v>620</v>
      </c>
      <c r="H111" s="65"/>
      <c r="I111" s="69" t="s">
        <v>304</v>
      </c>
      <c r="J111" s="70"/>
      <c r="K111" s="70"/>
      <c r="L111" s="69" t="s">
        <v>1884</v>
      </c>
      <c r="M111" s="73">
        <v>1.2148796324241364</v>
      </c>
      <c r="N111" s="74">
        <v>7215.00341796875</v>
      </c>
      <c r="O111" s="74">
        <v>3167.330322265625</v>
      </c>
      <c r="P111" s="75"/>
      <c r="Q111" s="76"/>
      <c r="R111" s="76"/>
      <c r="S111" s="88"/>
      <c r="T111" s="48">
        <v>0</v>
      </c>
      <c r="U111" s="48">
        <v>1</v>
      </c>
      <c r="V111" s="49">
        <v>0</v>
      </c>
      <c r="W111" s="49">
        <v>0.333333</v>
      </c>
      <c r="X111" s="49">
        <v>0</v>
      </c>
      <c r="Y111" s="49">
        <v>0.638296</v>
      </c>
      <c r="Z111" s="49">
        <v>0</v>
      </c>
      <c r="AA111" s="49">
        <v>0</v>
      </c>
      <c r="AB111" s="71">
        <v>111</v>
      </c>
      <c r="AC111" s="71"/>
      <c r="AD111" s="72"/>
      <c r="AE111" s="78" t="s">
        <v>1147</v>
      </c>
      <c r="AF111" s="78">
        <v>1326</v>
      </c>
      <c r="AG111" s="78">
        <v>930</v>
      </c>
      <c r="AH111" s="78">
        <v>2945</v>
      </c>
      <c r="AI111" s="78">
        <v>7623</v>
      </c>
      <c r="AJ111" s="78"/>
      <c r="AK111" s="78" t="s">
        <v>1275</v>
      </c>
      <c r="AL111" s="78" t="s">
        <v>1362</v>
      </c>
      <c r="AM111" s="78"/>
      <c r="AN111" s="78"/>
      <c r="AO111" s="80">
        <v>43276.05105324074</v>
      </c>
      <c r="AP111" s="83" t="s">
        <v>1551</v>
      </c>
      <c r="AQ111" s="78" t="b">
        <v>1</v>
      </c>
      <c r="AR111" s="78" t="b">
        <v>0</v>
      </c>
      <c r="AS111" s="78" t="b">
        <v>0</v>
      </c>
      <c r="AT111" s="78"/>
      <c r="AU111" s="78">
        <v>3</v>
      </c>
      <c r="AV111" s="78"/>
      <c r="AW111" s="78" t="b">
        <v>0</v>
      </c>
      <c r="AX111" s="78" t="s">
        <v>1639</v>
      </c>
      <c r="AY111" s="83" t="s">
        <v>1748</v>
      </c>
      <c r="AZ111" s="78" t="s">
        <v>66</v>
      </c>
      <c r="BA111" s="78" t="str">
        <f>REPLACE(INDEX(GroupVertices[Group],MATCH(Vertices[[#This Row],[Vertex]],GroupVertices[Vertex],0)),1,1,"")</f>
        <v>15</v>
      </c>
      <c r="BB111" s="48"/>
      <c r="BC111" s="48"/>
      <c r="BD111" s="48"/>
      <c r="BE111" s="48"/>
      <c r="BF111" s="48"/>
      <c r="BG111" s="48"/>
      <c r="BH111" s="119" t="s">
        <v>2172</v>
      </c>
      <c r="BI111" s="119" t="s">
        <v>2172</v>
      </c>
      <c r="BJ111" s="119" t="s">
        <v>2285</v>
      </c>
      <c r="BK111" s="119" t="s">
        <v>2285</v>
      </c>
      <c r="BL111" s="119">
        <v>3</v>
      </c>
      <c r="BM111" s="123">
        <v>6.976744186046512</v>
      </c>
      <c r="BN111" s="119">
        <v>0</v>
      </c>
      <c r="BO111" s="123">
        <v>0</v>
      </c>
      <c r="BP111" s="119">
        <v>0</v>
      </c>
      <c r="BQ111" s="123">
        <v>0</v>
      </c>
      <c r="BR111" s="119">
        <v>40</v>
      </c>
      <c r="BS111" s="123">
        <v>93.02325581395348</v>
      </c>
      <c r="BT111" s="119">
        <v>43</v>
      </c>
      <c r="BU111" s="2"/>
      <c r="BV111" s="3"/>
      <c r="BW111" s="3"/>
      <c r="BX111" s="3"/>
      <c r="BY111" s="3"/>
    </row>
    <row r="112" spans="1:77" ht="41.45" customHeight="1">
      <c r="A112" s="64" t="s">
        <v>305</v>
      </c>
      <c r="C112" s="65"/>
      <c r="D112" s="65" t="s">
        <v>64</v>
      </c>
      <c r="E112" s="66">
        <v>163.1817976224003</v>
      </c>
      <c r="F112" s="68">
        <v>99.99906945076549</v>
      </c>
      <c r="G112" s="102" t="s">
        <v>621</v>
      </c>
      <c r="H112" s="65"/>
      <c r="I112" s="69" t="s">
        <v>305</v>
      </c>
      <c r="J112" s="70"/>
      <c r="K112" s="70"/>
      <c r="L112" s="69" t="s">
        <v>1885</v>
      </c>
      <c r="M112" s="73">
        <v>1.3101210415553584</v>
      </c>
      <c r="N112" s="74">
        <v>3160.8251953125</v>
      </c>
      <c r="O112" s="74">
        <v>4999.50634765625</v>
      </c>
      <c r="P112" s="75"/>
      <c r="Q112" s="76"/>
      <c r="R112" s="76"/>
      <c r="S112" s="88"/>
      <c r="T112" s="48">
        <v>0</v>
      </c>
      <c r="U112" s="48">
        <v>8</v>
      </c>
      <c r="V112" s="49">
        <v>56</v>
      </c>
      <c r="W112" s="49">
        <v>0.125</v>
      </c>
      <c r="X112" s="49">
        <v>0</v>
      </c>
      <c r="Y112" s="49">
        <v>4.216199</v>
      </c>
      <c r="Z112" s="49">
        <v>0</v>
      </c>
      <c r="AA112" s="49">
        <v>0</v>
      </c>
      <c r="AB112" s="71">
        <v>112</v>
      </c>
      <c r="AC112" s="71"/>
      <c r="AD112" s="72"/>
      <c r="AE112" s="78" t="s">
        <v>1148</v>
      </c>
      <c r="AF112" s="78">
        <v>212</v>
      </c>
      <c r="AG112" s="78">
        <v>1336</v>
      </c>
      <c r="AH112" s="78">
        <v>1245</v>
      </c>
      <c r="AI112" s="78">
        <v>1187</v>
      </c>
      <c r="AJ112" s="78"/>
      <c r="AK112" s="78" t="s">
        <v>1276</v>
      </c>
      <c r="AL112" s="78" t="s">
        <v>1363</v>
      </c>
      <c r="AM112" s="83" t="s">
        <v>1438</v>
      </c>
      <c r="AN112" s="78"/>
      <c r="AO112" s="80">
        <v>42908.78826388889</v>
      </c>
      <c r="AP112" s="78"/>
      <c r="AQ112" s="78" t="b">
        <v>0</v>
      </c>
      <c r="AR112" s="78" t="b">
        <v>0</v>
      </c>
      <c r="AS112" s="78" t="b">
        <v>0</v>
      </c>
      <c r="AT112" s="78"/>
      <c r="AU112" s="78">
        <v>7</v>
      </c>
      <c r="AV112" s="83" t="s">
        <v>1573</v>
      </c>
      <c r="AW112" s="78" t="b">
        <v>0</v>
      </c>
      <c r="AX112" s="78" t="s">
        <v>1639</v>
      </c>
      <c r="AY112" s="83" t="s">
        <v>1749</v>
      </c>
      <c r="AZ112" s="78" t="s">
        <v>66</v>
      </c>
      <c r="BA112" s="78" t="str">
        <f>REPLACE(INDEX(GroupVertices[Group],MATCH(Vertices[[#This Row],[Vertex]],GroupVertices[Vertex],0)),1,1,"")</f>
        <v>2</v>
      </c>
      <c r="BB112" s="48"/>
      <c r="BC112" s="48"/>
      <c r="BD112" s="48"/>
      <c r="BE112" s="48"/>
      <c r="BF112" s="48"/>
      <c r="BG112" s="48"/>
      <c r="BH112" s="119" t="s">
        <v>2428</v>
      </c>
      <c r="BI112" s="119" t="s">
        <v>2428</v>
      </c>
      <c r="BJ112" s="119" t="s">
        <v>2475</v>
      </c>
      <c r="BK112" s="119" t="s">
        <v>2475</v>
      </c>
      <c r="BL112" s="119">
        <v>1</v>
      </c>
      <c r="BM112" s="123">
        <v>2</v>
      </c>
      <c r="BN112" s="119">
        <v>0</v>
      </c>
      <c r="BO112" s="123">
        <v>0</v>
      </c>
      <c r="BP112" s="119">
        <v>0</v>
      </c>
      <c r="BQ112" s="123">
        <v>0</v>
      </c>
      <c r="BR112" s="119">
        <v>49</v>
      </c>
      <c r="BS112" s="123">
        <v>98</v>
      </c>
      <c r="BT112" s="119">
        <v>50</v>
      </c>
      <c r="BU112" s="2"/>
      <c r="BV112" s="3"/>
      <c r="BW112" s="3"/>
      <c r="BX112" s="3"/>
      <c r="BY112" s="3"/>
    </row>
    <row r="113" spans="1:77" ht="41.45" customHeight="1">
      <c r="A113" s="64" t="s">
        <v>339</v>
      </c>
      <c r="C113" s="65"/>
      <c r="D113" s="65" t="s">
        <v>64</v>
      </c>
      <c r="E113" s="66">
        <v>164.17676037106258</v>
      </c>
      <c r="F113" s="68">
        <v>99.99828601559301</v>
      </c>
      <c r="G113" s="102" t="s">
        <v>1622</v>
      </c>
      <c r="H113" s="65"/>
      <c r="I113" s="69" t="s">
        <v>339</v>
      </c>
      <c r="J113" s="70"/>
      <c r="K113" s="70"/>
      <c r="L113" s="69" t="s">
        <v>1886</v>
      </c>
      <c r="M113" s="73">
        <v>1.5712138700357774</v>
      </c>
      <c r="N113" s="74">
        <v>2561.392333984375</v>
      </c>
      <c r="O113" s="74">
        <v>3954.35595703125</v>
      </c>
      <c r="P113" s="75"/>
      <c r="Q113" s="76"/>
      <c r="R113" s="76"/>
      <c r="S113" s="88"/>
      <c r="T113" s="48">
        <v>1</v>
      </c>
      <c r="U113" s="48">
        <v>0</v>
      </c>
      <c r="V113" s="49">
        <v>0</v>
      </c>
      <c r="W113" s="49">
        <v>0.066667</v>
      </c>
      <c r="X113" s="49">
        <v>0</v>
      </c>
      <c r="Y113" s="49">
        <v>0.597971</v>
      </c>
      <c r="Z113" s="49">
        <v>0</v>
      </c>
      <c r="AA113" s="49">
        <v>0</v>
      </c>
      <c r="AB113" s="71">
        <v>113</v>
      </c>
      <c r="AC113" s="71"/>
      <c r="AD113" s="72"/>
      <c r="AE113" s="78" t="s">
        <v>1149</v>
      </c>
      <c r="AF113" s="78">
        <v>157</v>
      </c>
      <c r="AG113" s="78">
        <v>2449</v>
      </c>
      <c r="AH113" s="78">
        <v>572</v>
      </c>
      <c r="AI113" s="78">
        <v>1834</v>
      </c>
      <c r="AJ113" s="78"/>
      <c r="AK113" s="78" t="s">
        <v>1277</v>
      </c>
      <c r="AL113" s="78" t="s">
        <v>1364</v>
      </c>
      <c r="AM113" s="83" t="s">
        <v>1439</v>
      </c>
      <c r="AN113" s="78"/>
      <c r="AO113" s="80">
        <v>42371.83730324074</v>
      </c>
      <c r="AP113" s="83" t="s">
        <v>1552</v>
      </c>
      <c r="AQ113" s="78" t="b">
        <v>0</v>
      </c>
      <c r="AR113" s="78" t="b">
        <v>0</v>
      </c>
      <c r="AS113" s="78" t="b">
        <v>0</v>
      </c>
      <c r="AT113" s="78"/>
      <c r="AU113" s="78">
        <v>31</v>
      </c>
      <c r="AV113" s="83" t="s">
        <v>1573</v>
      </c>
      <c r="AW113" s="78" t="b">
        <v>0</v>
      </c>
      <c r="AX113" s="78" t="s">
        <v>1639</v>
      </c>
      <c r="AY113" s="83" t="s">
        <v>1750</v>
      </c>
      <c r="AZ113" s="78" t="s">
        <v>65</v>
      </c>
      <c r="BA113" s="78" t="str">
        <f>REPLACE(INDEX(GroupVertices[Group],MATCH(Vertices[[#This Row],[Vertex]],GroupVertices[Vertex],0)),1,1,"")</f>
        <v>2</v>
      </c>
      <c r="BB113" s="48"/>
      <c r="BC113" s="48"/>
      <c r="BD113" s="48"/>
      <c r="BE113" s="48"/>
      <c r="BF113" s="48"/>
      <c r="BG113" s="48"/>
      <c r="BH113" s="48"/>
      <c r="BI113" s="48"/>
      <c r="BJ113" s="48"/>
      <c r="BK113" s="48"/>
      <c r="BL113" s="48"/>
      <c r="BM113" s="49"/>
      <c r="BN113" s="48"/>
      <c r="BO113" s="49"/>
      <c r="BP113" s="48"/>
      <c r="BQ113" s="49"/>
      <c r="BR113" s="48"/>
      <c r="BS113" s="49"/>
      <c r="BT113" s="48"/>
      <c r="BU113" s="2"/>
      <c r="BV113" s="3"/>
      <c r="BW113" s="3"/>
      <c r="BX113" s="3"/>
      <c r="BY113" s="3"/>
    </row>
    <row r="114" spans="1:77" ht="41.45" customHeight="1">
      <c r="A114" s="64" t="s">
        <v>340</v>
      </c>
      <c r="C114" s="65"/>
      <c r="D114" s="65" t="s">
        <v>64</v>
      </c>
      <c r="E114" s="66">
        <v>162.12783438729443</v>
      </c>
      <c r="F114" s="68">
        <v>99.99989934301018</v>
      </c>
      <c r="G114" s="102" t="s">
        <v>1623</v>
      </c>
      <c r="H114" s="65"/>
      <c r="I114" s="69" t="s">
        <v>340</v>
      </c>
      <c r="J114" s="70"/>
      <c r="K114" s="70"/>
      <c r="L114" s="69" t="s">
        <v>1887</v>
      </c>
      <c r="M114" s="73">
        <v>1.033545619472327</v>
      </c>
      <c r="N114" s="74">
        <v>2524.434814453125</v>
      </c>
      <c r="O114" s="74">
        <v>5983.96337890625</v>
      </c>
      <c r="P114" s="75"/>
      <c r="Q114" s="76"/>
      <c r="R114" s="76"/>
      <c r="S114" s="88"/>
      <c r="T114" s="48">
        <v>1</v>
      </c>
      <c r="U114" s="48">
        <v>0</v>
      </c>
      <c r="V114" s="49">
        <v>0</v>
      </c>
      <c r="W114" s="49">
        <v>0.066667</v>
      </c>
      <c r="X114" s="49">
        <v>0</v>
      </c>
      <c r="Y114" s="49">
        <v>0.597971</v>
      </c>
      <c r="Z114" s="49">
        <v>0</v>
      </c>
      <c r="AA114" s="49">
        <v>0</v>
      </c>
      <c r="AB114" s="71">
        <v>114</v>
      </c>
      <c r="AC114" s="71"/>
      <c r="AD114" s="72"/>
      <c r="AE114" s="78" t="s">
        <v>1150</v>
      </c>
      <c r="AF114" s="78">
        <v>23</v>
      </c>
      <c r="AG114" s="78">
        <v>157</v>
      </c>
      <c r="AH114" s="78">
        <v>13</v>
      </c>
      <c r="AI114" s="78">
        <v>15</v>
      </c>
      <c r="AJ114" s="78"/>
      <c r="AK114" s="78" t="s">
        <v>1278</v>
      </c>
      <c r="AL114" s="78"/>
      <c r="AM114" s="83" t="s">
        <v>1440</v>
      </c>
      <c r="AN114" s="78"/>
      <c r="AO114" s="80">
        <v>43676.49961805555</v>
      </c>
      <c r="AP114" s="83" t="s">
        <v>1553</v>
      </c>
      <c r="AQ114" s="78" t="b">
        <v>1</v>
      </c>
      <c r="AR114" s="78" t="b">
        <v>0</v>
      </c>
      <c r="AS114" s="78" t="b">
        <v>0</v>
      </c>
      <c r="AT114" s="78"/>
      <c r="AU114" s="78">
        <v>0</v>
      </c>
      <c r="AV114" s="78"/>
      <c r="AW114" s="78" t="b">
        <v>0</v>
      </c>
      <c r="AX114" s="78" t="s">
        <v>1639</v>
      </c>
      <c r="AY114" s="83" t="s">
        <v>1751</v>
      </c>
      <c r="AZ114" s="78" t="s">
        <v>65</v>
      </c>
      <c r="BA114" s="78" t="str">
        <f>REPLACE(INDEX(GroupVertices[Group],MATCH(Vertices[[#This Row],[Vertex]],GroupVertices[Vertex],0)),1,1,"")</f>
        <v>2</v>
      </c>
      <c r="BB114" s="48"/>
      <c r="BC114" s="48"/>
      <c r="BD114" s="48"/>
      <c r="BE114" s="48"/>
      <c r="BF114" s="48"/>
      <c r="BG114" s="48"/>
      <c r="BH114" s="48"/>
      <c r="BI114" s="48"/>
      <c r="BJ114" s="48"/>
      <c r="BK114" s="48"/>
      <c r="BL114" s="48"/>
      <c r="BM114" s="49"/>
      <c r="BN114" s="48"/>
      <c r="BO114" s="49"/>
      <c r="BP114" s="48"/>
      <c r="BQ114" s="49"/>
      <c r="BR114" s="48"/>
      <c r="BS114" s="49"/>
      <c r="BT114" s="48"/>
      <c r="BU114" s="2"/>
      <c r="BV114" s="3"/>
      <c r="BW114" s="3"/>
      <c r="BX114" s="3"/>
      <c r="BY114" s="3"/>
    </row>
    <row r="115" spans="1:77" ht="41.45" customHeight="1">
      <c r="A115" s="64" t="s">
        <v>341</v>
      </c>
      <c r="C115" s="65"/>
      <c r="D115" s="65" t="s">
        <v>64</v>
      </c>
      <c r="E115" s="66">
        <v>172.22406914326191</v>
      </c>
      <c r="F115" s="68">
        <v>99.9919495524999</v>
      </c>
      <c r="G115" s="102" t="s">
        <v>1624</v>
      </c>
      <c r="H115" s="65"/>
      <c r="I115" s="69" t="s">
        <v>341</v>
      </c>
      <c r="J115" s="70"/>
      <c r="K115" s="70"/>
      <c r="L115" s="69" t="s">
        <v>1888</v>
      </c>
      <c r="M115" s="73">
        <v>3.682945803531493</v>
      </c>
      <c r="N115" s="74">
        <v>3797.2099609375</v>
      </c>
      <c r="O115" s="74">
        <v>4015.051513671875</v>
      </c>
      <c r="P115" s="75"/>
      <c r="Q115" s="76"/>
      <c r="R115" s="76"/>
      <c r="S115" s="88"/>
      <c r="T115" s="48">
        <v>1</v>
      </c>
      <c r="U115" s="48">
        <v>0</v>
      </c>
      <c r="V115" s="49">
        <v>0</v>
      </c>
      <c r="W115" s="49">
        <v>0.066667</v>
      </c>
      <c r="X115" s="49">
        <v>0</v>
      </c>
      <c r="Y115" s="49">
        <v>0.597971</v>
      </c>
      <c r="Z115" s="49">
        <v>0</v>
      </c>
      <c r="AA115" s="49">
        <v>0</v>
      </c>
      <c r="AB115" s="71">
        <v>115</v>
      </c>
      <c r="AC115" s="71"/>
      <c r="AD115" s="72"/>
      <c r="AE115" s="78" t="s">
        <v>1151</v>
      </c>
      <c r="AF115" s="78">
        <v>252</v>
      </c>
      <c r="AG115" s="78">
        <v>11451</v>
      </c>
      <c r="AH115" s="78">
        <v>7926</v>
      </c>
      <c r="AI115" s="78">
        <v>10474</v>
      </c>
      <c r="AJ115" s="78"/>
      <c r="AK115" s="78" t="s">
        <v>1279</v>
      </c>
      <c r="AL115" s="78" t="s">
        <v>1365</v>
      </c>
      <c r="AM115" s="83" t="s">
        <v>1441</v>
      </c>
      <c r="AN115" s="78"/>
      <c r="AO115" s="80">
        <v>42960.079305555555</v>
      </c>
      <c r="AP115" s="83" t="s">
        <v>1554</v>
      </c>
      <c r="AQ115" s="78" t="b">
        <v>0</v>
      </c>
      <c r="AR115" s="78" t="b">
        <v>0</v>
      </c>
      <c r="AS115" s="78" t="b">
        <v>0</v>
      </c>
      <c r="AT115" s="78"/>
      <c r="AU115" s="78">
        <v>52</v>
      </c>
      <c r="AV115" s="83" t="s">
        <v>1573</v>
      </c>
      <c r="AW115" s="78" t="b">
        <v>0</v>
      </c>
      <c r="AX115" s="78" t="s">
        <v>1639</v>
      </c>
      <c r="AY115" s="83" t="s">
        <v>1752</v>
      </c>
      <c r="AZ115" s="78" t="s">
        <v>65</v>
      </c>
      <c r="BA115" s="78" t="str">
        <f>REPLACE(INDEX(GroupVertices[Group],MATCH(Vertices[[#This Row],[Vertex]],GroupVertices[Vertex],0)),1,1,"")</f>
        <v>2</v>
      </c>
      <c r="BB115" s="48"/>
      <c r="BC115" s="48"/>
      <c r="BD115" s="48"/>
      <c r="BE115" s="48"/>
      <c r="BF115" s="48"/>
      <c r="BG115" s="48"/>
      <c r="BH115" s="48"/>
      <c r="BI115" s="48"/>
      <c r="BJ115" s="48"/>
      <c r="BK115" s="48"/>
      <c r="BL115" s="48"/>
      <c r="BM115" s="49"/>
      <c r="BN115" s="48"/>
      <c r="BO115" s="49"/>
      <c r="BP115" s="48"/>
      <c r="BQ115" s="49"/>
      <c r="BR115" s="48"/>
      <c r="BS115" s="49"/>
      <c r="BT115" s="48"/>
      <c r="BU115" s="2"/>
      <c r="BV115" s="3"/>
      <c r="BW115" s="3"/>
      <c r="BX115" s="3"/>
      <c r="BY115" s="3"/>
    </row>
    <row r="116" spans="1:77" ht="41.45" customHeight="1">
      <c r="A116" s="64" t="s">
        <v>342</v>
      </c>
      <c r="C116" s="65"/>
      <c r="D116" s="65" t="s">
        <v>64</v>
      </c>
      <c r="E116" s="66">
        <v>186.47089872585917</v>
      </c>
      <c r="F116" s="68">
        <v>99.9807315773483</v>
      </c>
      <c r="G116" s="102" t="s">
        <v>1625</v>
      </c>
      <c r="H116" s="65"/>
      <c r="I116" s="69" t="s">
        <v>342</v>
      </c>
      <c r="J116" s="70"/>
      <c r="K116" s="70"/>
      <c r="L116" s="69" t="s">
        <v>1889</v>
      </c>
      <c r="M116" s="73">
        <v>7.421522989059289</v>
      </c>
      <c r="N116" s="74">
        <v>2286.970703125</v>
      </c>
      <c r="O116" s="74">
        <v>4956.583984375</v>
      </c>
      <c r="P116" s="75"/>
      <c r="Q116" s="76"/>
      <c r="R116" s="76"/>
      <c r="S116" s="88"/>
      <c r="T116" s="48">
        <v>1</v>
      </c>
      <c r="U116" s="48">
        <v>0</v>
      </c>
      <c r="V116" s="49">
        <v>0</v>
      </c>
      <c r="W116" s="49">
        <v>0.066667</v>
      </c>
      <c r="X116" s="49">
        <v>0</v>
      </c>
      <c r="Y116" s="49">
        <v>0.597971</v>
      </c>
      <c r="Z116" s="49">
        <v>0</v>
      </c>
      <c r="AA116" s="49">
        <v>0</v>
      </c>
      <c r="AB116" s="71">
        <v>116</v>
      </c>
      <c r="AC116" s="71"/>
      <c r="AD116" s="72"/>
      <c r="AE116" s="78" t="s">
        <v>1152</v>
      </c>
      <c r="AF116" s="78">
        <v>285</v>
      </c>
      <c r="AG116" s="78">
        <v>27388</v>
      </c>
      <c r="AH116" s="78">
        <v>7197</v>
      </c>
      <c r="AI116" s="78">
        <v>7504</v>
      </c>
      <c r="AJ116" s="78"/>
      <c r="AK116" s="78" t="s">
        <v>1280</v>
      </c>
      <c r="AL116" s="78" t="s">
        <v>1366</v>
      </c>
      <c r="AM116" s="83" t="s">
        <v>1442</v>
      </c>
      <c r="AN116" s="78"/>
      <c r="AO116" s="80">
        <v>39730.7755787037</v>
      </c>
      <c r="AP116" s="83" t="s">
        <v>1555</v>
      </c>
      <c r="AQ116" s="78" t="b">
        <v>0</v>
      </c>
      <c r="AR116" s="78" t="b">
        <v>0</v>
      </c>
      <c r="AS116" s="78" t="b">
        <v>0</v>
      </c>
      <c r="AT116" s="78"/>
      <c r="AU116" s="78">
        <v>275</v>
      </c>
      <c r="AV116" s="83" t="s">
        <v>1581</v>
      </c>
      <c r="AW116" s="78" t="b">
        <v>0</v>
      </c>
      <c r="AX116" s="78" t="s">
        <v>1639</v>
      </c>
      <c r="AY116" s="83" t="s">
        <v>1753</v>
      </c>
      <c r="AZ116" s="78" t="s">
        <v>65</v>
      </c>
      <c r="BA116" s="78" t="str">
        <f>REPLACE(INDEX(GroupVertices[Group],MATCH(Vertices[[#This Row],[Vertex]],GroupVertices[Vertex],0)),1,1,"")</f>
        <v>2</v>
      </c>
      <c r="BB116" s="48"/>
      <c r="BC116" s="48"/>
      <c r="BD116" s="48"/>
      <c r="BE116" s="48"/>
      <c r="BF116" s="48"/>
      <c r="BG116" s="48"/>
      <c r="BH116" s="48"/>
      <c r="BI116" s="48"/>
      <c r="BJ116" s="48"/>
      <c r="BK116" s="48"/>
      <c r="BL116" s="48"/>
      <c r="BM116" s="49"/>
      <c r="BN116" s="48"/>
      <c r="BO116" s="49"/>
      <c r="BP116" s="48"/>
      <c r="BQ116" s="49"/>
      <c r="BR116" s="48"/>
      <c r="BS116" s="49"/>
      <c r="BT116" s="48"/>
      <c r="BU116" s="2"/>
      <c r="BV116" s="3"/>
      <c r="BW116" s="3"/>
      <c r="BX116" s="3"/>
      <c r="BY116" s="3"/>
    </row>
    <row r="117" spans="1:77" ht="41.45" customHeight="1">
      <c r="A117" s="64" t="s">
        <v>343</v>
      </c>
      <c r="C117" s="65"/>
      <c r="D117" s="65" t="s">
        <v>64</v>
      </c>
      <c r="E117" s="66">
        <v>1000</v>
      </c>
      <c r="F117" s="68">
        <v>99.34015753311633</v>
      </c>
      <c r="G117" s="102" t="s">
        <v>1626</v>
      </c>
      <c r="H117" s="65"/>
      <c r="I117" s="69" t="s">
        <v>343</v>
      </c>
      <c r="J117" s="70"/>
      <c r="K117" s="70"/>
      <c r="L117" s="69" t="s">
        <v>1890</v>
      </c>
      <c r="M117" s="73">
        <v>220.90349946343255</v>
      </c>
      <c r="N117" s="74">
        <v>3760.258056640625</v>
      </c>
      <c r="O117" s="74">
        <v>6044.65771484375</v>
      </c>
      <c r="P117" s="75"/>
      <c r="Q117" s="76"/>
      <c r="R117" s="76"/>
      <c r="S117" s="88"/>
      <c r="T117" s="48">
        <v>1</v>
      </c>
      <c r="U117" s="48">
        <v>0</v>
      </c>
      <c r="V117" s="49">
        <v>0</v>
      </c>
      <c r="W117" s="49">
        <v>0.066667</v>
      </c>
      <c r="X117" s="49">
        <v>0</v>
      </c>
      <c r="Y117" s="49">
        <v>0.597971</v>
      </c>
      <c r="Z117" s="49">
        <v>0</v>
      </c>
      <c r="AA117" s="49">
        <v>0</v>
      </c>
      <c r="AB117" s="71">
        <v>117</v>
      </c>
      <c r="AC117" s="71"/>
      <c r="AD117" s="72"/>
      <c r="AE117" s="78" t="s">
        <v>1153</v>
      </c>
      <c r="AF117" s="78">
        <v>769</v>
      </c>
      <c r="AG117" s="78">
        <v>937430</v>
      </c>
      <c r="AH117" s="78">
        <v>6526</v>
      </c>
      <c r="AI117" s="78">
        <v>4556</v>
      </c>
      <c r="AJ117" s="78"/>
      <c r="AK117" s="78" t="s">
        <v>1281</v>
      </c>
      <c r="AL117" s="78"/>
      <c r="AM117" s="78"/>
      <c r="AN117" s="78"/>
      <c r="AO117" s="80">
        <v>41274.82336805556</v>
      </c>
      <c r="AP117" s="83" t="s">
        <v>1556</v>
      </c>
      <c r="AQ117" s="78" t="b">
        <v>0</v>
      </c>
      <c r="AR117" s="78" t="b">
        <v>0</v>
      </c>
      <c r="AS117" s="78" t="b">
        <v>0</v>
      </c>
      <c r="AT117" s="78"/>
      <c r="AU117" s="78">
        <v>7310</v>
      </c>
      <c r="AV117" s="83" t="s">
        <v>1573</v>
      </c>
      <c r="AW117" s="78" t="b">
        <v>1</v>
      </c>
      <c r="AX117" s="78" t="s">
        <v>1639</v>
      </c>
      <c r="AY117" s="83" t="s">
        <v>1754</v>
      </c>
      <c r="AZ117" s="78" t="s">
        <v>65</v>
      </c>
      <c r="BA117" s="78" t="str">
        <f>REPLACE(INDEX(GroupVertices[Group],MATCH(Vertices[[#This Row],[Vertex]],GroupVertices[Vertex],0)),1,1,"")</f>
        <v>2</v>
      </c>
      <c r="BB117" s="48"/>
      <c r="BC117" s="48"/>
      <c r="BD117" s="48"/>
      <c r="BE117" s="48"/>
      <c r="BF117" s="48"/>
      <c r="BG117" s="48"/>
      <c r="BH117" s="48"/>
      <c r="BI117" s="48"/>
      <c r="BJ117" s="48"/>
      <c r="BK117" s="48"/>
      <c r="BL117" s="48"/>
      <c r="BM117" s="49"/>
      <c r="BN117" s="48"/>
      <c r="BO117" s="49"/>
      <c r="BP117" s="48"/>
      <c r="BQ117" s="49"/>
      <c r="BR117" s="48"/>
      <c r="BS117" s="49"/>
      <c r="BT117" s="48"/>
      <c r="BU117" s="2"/>
      <c r="BV117" s="3"/>
      <c r="BW117" s="3"/>
      <c r="BX117" s="3"/>
      <c r="BY117" s="3"/>
    </row>
    <row r="118" spans="1:77" ht="41.45" customHeight="1">
      <c r="A118" s="64" t="s">
        <v>344</v>
      </c>
      <c r="C118" s="65"/>
      <c r="D118" s="65" t="s">
        <v>64</v>
      </c>
      <c r="E118" s="66">
        <v>162.6052019594289</v>
      </c>
      <c r="F118" s="68">
        <v>99.9995234630622</v>
      </c>
      <c r="G118" s="102" t="s">
        <v>1627</v>
      </c>
      <c r="H118" s="65"/>
      <c r="I118" s="69" t="s">
        <v>344</v>
      </c>
      <c r="J118" s="70"/>
      <c r="K118" s="70"/>
      <c r="L118" s="69" t="s">
        <v>1891</v>
      </c>
      <c r="M118" s="73">
        <v>1.1588138768025549</v>
      </c>
      <c r="N118" s="74">
        <v>3186.953857421875</v>
      </c>
      <c r="O118" s="74">
        <v>3564.349365234375</v>
      </c>
      <c r="P118" s="75"/>
      <c r="Q118" s="76"/>
      <c r="R118" s="76"/>
      <c r="S118" s="88"/>
      <c r="T118" s="48">
        <v>1</v>
      </c>
      <c r="U118" s="48">
        <v>0</v>
      </c>
      <c r="V118" s="49">
        <v>0</v>
      </c>
      <c r="W118" s="49">
        <v>0.066667</v>
      </c>
      <c r="X118" s="49">
        <v>0</v>
      </c>
      <c r="Y118" s="49">
        <v>0.597971</v>
      </c>
      <c r="Z118" s="49">
        <v>0</v>
      </c>
      <c r="AA118" s="49">
        <v>0</v>
      </c>
      <c r="AB118" s="71">
        <v>118</v>
      </c>
      <c r="AC118" s="71"/>
      <c r="AD118" s="72"/>
      <c r="AE118" s="78" t="s">
        <v>344</v>
      </c>
      <c r="AF118" s="78">
        <v>1009</v>
      </c>
      <c r="AG118" s="78">
        <v>691</v>
      </c>
      <c r="AH118" s="78">
        <v>1074</v>
      </c>
      <c r="AI118" s="78">
        <v>405</v>
      </c>
      <c r="AJ118" s="78"/>
      <c r="AK118" s="78" t="s">
        <v>1282</v>
      </c>
      <c r="AL118" s="78" t="s">
        <v>1367</v>
      </c>
      <c r="AM118" s="83" t="s">
        <v>1443</v>
      </c>
      <c r="AN118" s="78"/>
      <c r="AO118" s="80">
        <v>40926.640694444446</v>
      </c>
      <c r="AP118" s="83" t="s">
        <v>1557</v>
      </c>
      <c r="AQ118" s="78" t="b">
        <v>0</v>
      </c>
      <c r="AR118" s="78" t="b">
        <v>0</v>
      </c>
      <c r="AS118" s="78" t="b">
        <v>1</v>
      </c>
      <c r="AT118" s="78"/>
      <c r="AU118" s="78">
        <v>21</v>
      </c>
      <c r="AV118" s="83" t="s">
        <v>1573</v>
      </c>
      <c r="AW118" s="78" t="b">
        <v>0</v>
      </c>
      <c r="AX118" s="78" t="s">
        <v>1639</v>
      </c>
      <c r="AY118" s="83" t="s">
        <v>1755</v>
      </c>
      <c r="AZ118" s="78" t="s">
        <v>65</v>
      </c>
      <c r="BA118" s="78" t="str">
        <f>REPLACE(INDEX(GroupVertices[Group],MATCH(Vertices[[#This Row],[Vertex]],GroupVertices[Vertex],0)),1,1,"")</f>
        <v>2</v>
      </c>
      <c r="BB118" s="48"/>
      <c r="BC118" s="48"/>
      <c r="BD118" s="48"/>
      <c r="BE118" s="48"/>
      <c r="BF118" s="48"/>
      <c r="BG118" s="48"/>
      <c r="BH118" s="48"/>
      <c r="BI118" s="48"/>
      <c r="BJ118" s="48"/>
      <c r="BK118" s="48"/>
      <c r="BL118" s="48"/>
      <c r="BM118" s="49"/>
      <c r="BN118" s="48"/>
      <c r="BO118" s="49"/>
      <c r="BP118" s="48"/>
      <c r="BQ118" s="49"/>
      <c r="BR118" s="48"/>
      <c r="BS118" s="49"/>
      <c r="BT118" s="48"/>
      <c r="BU118" s="2"/>
      <c r="BV118" s="3"/>
      <c r="BW118" s="3"/>
      <c r="BX118" s="3"/>
      <c r="BY118" s="3"/>
    </row>
    <row r="119" spans="1:77" ht="41.45" customHeight="1">
      <c r="A119" s="64" t="s">
        <v>345</v>
      </c>
      <c r="C119" s="65"/>
      <c r="D119" s="65" t="s">
        <v>64</v>
      </c>
      <c r="E119" s="66">
        <v>181.7624811183082</v>
      </c>
      <c r="F119" s="68">
        <v>99.98443899249064</v>
      </c>
      <c r="G119" s="102" t="s">
        <v>1628</v>
      </c>
      <c r="H119" s="65"/>
      <c r="I119" s="69" t="s">
        <v>345</v>
      </c>
      <c r="J119" s="70"/>
      <c r="K119" s="70"/>
      <c r="L119" s="69" t="s">
        <v>1892</v>
      </c>
      <c r="M119" s="73">
        <v>6.185965102620505</v>
      </c>
      <c r="N119" s="74">
        <v>4034.684326171875</v>
      </c>
      <c r="O119" s="74">
        <v>5042.41748046875</v>
      </c>
      <c r="P119" s="75"/>
      <c r="Q119" s="76"/>
      <c r="R119" s="76"/>
      <c r="S119" s="88"/>
      <c r="T119" s="48">
        <v>1</v>
      </c>
      <c r="U119" s="48">
        <v>0</v>
      </c>
      <c r="V119" s="49">
        <v>0</v>
      </c>
      <c r="W119" s="49">
        <v>0.066667</v>
      </c>
      <c r="X119" s="49">
        <v>0</v>
      </c>
      <c r="Y119" s="49">
        <v>0.597971</v>
      </c>
      <c r="Z119" s="49">
        <v>0</v>
      </c>
      <c r="AA119" s="49">
        <v>0</v>
      </c>
      <c r="AB119" s="71">
        <v>119</v>
      </c>
      <c r="AC119" s="71"/>
      <c r="AD119" s="72"/>
      <c r="AE119" s="78" t="s">
        <v>1154</v>
      </c>
      <c r="AF119" s="78">
        <v>423</v>
      </c>
      <c r="AG119" s="78">
        <v>22121</v>
      </c>
      <c r="AH119" s="78">
        <v>13440</v>
      </c>
      <c r="AI119" s="78">
        <v>27899</v>
      </c>
      <c r="AJ119" s="78"/>
      <c r="AK119" s="78" t="s">
        <v>1283</v>
      </c>
      <c r="AL119" s="78"/>
      <c r="AM119" s="83" t="s">
        <v>1444</v>
      </c>
      <c r="AN119" s="78"/>
      <c r="AO119" s="80">
        <v>43280.59726851852</v>
      </c>
      <c r="AP119" s="83" t="s">
        <v>1558</v>
      </c>
      <c r="AQ119" s="78" t="b">
        <v>1</v>
      </c>
      <c r="AR119" s="78" t="b">
        <v>0</v>
      </c>
      <c r="AS119" s="78" t="b">
        <v>0</v>
      </c>
      <c r="AT119" s="78"/>
      <c r="AU119" s="78">
        <v>117</v>
      </c>
      <c r="AV119" s="78"/>
      <c r="AW119" s="78" t="b">
        <v>0</v>
      </c>
      <c r="AX119" s="78" t="s">
        <v>1639</v>
      </c>
      <c r="AY119" s="83" t="s">
        <v>1756</v>
      </c>
      <c r="AZ119" s="78" t="s">
        <v>65</v>
      </c>
      <c r="BA119" s="78" t="str">
        <f>REPLACE(INDEX(GroupVertices[Group],MATCH(Vertices[[#This Row],[Vertex]],GroupVertices[Vertex],0)),1,1,"")</f>
        <v>2</v>
      </c>
      <c r="BB119" s="48"/>
      <c r="BC119" s="48"/>
      <c r="BD119" s="48"/>
      <c r="BE119" s="48"/>
      <c r="BF119" s="48"/>
      <c r="BG119" s="48"/>
      <c r="BH119" s="48"/>
      <c r="BI119" s="48"/>
      <c r="BJ119" s="48"/>
      <c r="BK119" s="48"/>
      <c r="BL119" s="48"/>
      <c r="BM119" s="49"/>
      <c r="BN119" s="48"/>
      <c r="BO119" s="49"/>
      <c r="BP119" s="48"/>
      <c r="BQ119" s="49"/>
      <c r="BR119" s="48"/>
      <c r="BS119" s="49"/>
      <c r="BT119" s="48"/>
      <c r="BU119" s="2"/>
      <c r="BV119" s="3"/>
      <c r="BW119" s="3"/>
      <c r="BX119" s="3"/>
      <c r="BY119" s="3"/>
    </row>
    <row r="120" spans="1:77" ht="41.45" customHeight="1">
      <c r="A120" s="64" t="s">
        <v>346</v>
      </c>
      <c r="C120" s="65"/>
      <c r="D120" s="65" t="s">
        <v>64</v>
      </c>
      <c r="E120" s="66">
        <v>162.81885523609583</v>
      </c>
      <c r="F120" s="68">
        <v>99.99935523214916</v>
      </c>
      <c r="G120" s="102" t="s">
        <v>1629</v>
      </c>
      <c r="H120" s="65"/>
      <c r="I120" s="69" t="s">
        <v>346</v>
      </c>
      <c r="J120" s="70"/>
      <c r="K120" s="70"/>
      <c r="L120" s="69" t="s">
        <v>1893</v>
      </c>
      <c r="M120" s="73">
        <v>1.2148796324241364</v>
      </c>
      <c r="N120" s="74">
        <v>3134.6923828125</v>
      </c>
      <c r="O120" s="74">
        <v>6434.650390625</v>
      </c>
      <c r="P120" s="75"/>
      <c r="Q120" s="76"/>
      <c r="R120" s="76"/>
      <c r="S120" s="88"/>
      <c r="T120" s="48">
        <v>1</v>
      </c>
      <c r="U120" s="48">
        <v>0</v>
      </c>
      <c r="V120" s="49">
        <v>0</v>
      </c>
      <c r="W120" s="49">
        <v>0.066667</v>
      </c>
      <c r="X120" s="49">
        <v>0</v>
      </c>
      <c r="Y120" s="49">
        <v>0.597971</v>
      </c>
      <c r="Z120" s="49">
        <v>0</v>
      </c>
      <c r="AA120" s="49">
        <v>0</v>
      </c>
      <c r="AB120" s="71">
        <v>120</v>
      </c>
      <c r="AC120" s="71"/>
      <c r="AD120" s="72"/>
      <c r="AE120" s="78" t="s">
        <v>1155</v>
      </c>
      <c r="AF120" s="78">
        <v>167</v>
      </c>
      <c r="AG120" s="78">
        <v>930</v>
      </c>
      <c r="AH120" s="78">
        <v>1124</v>
      </c>
      <c r="AI120" s="78">
        <v>1841</v>
      </c>
      <c r="AJ120" s="78"/>
      <c r="AK120" s="78" t="s">
        <v>1284</v>
      </c>
      <c r="AL120" s="78" t="s">
        <v>1368</v>
      </c>
      <c r="AM120" s="83" t="s">
        <v>1445</v>
      </c>
      <c r="AN120" s="78"/>
      <c r="AO120" s="80">
        <v>43439.73829861111</v>
      </c>
      <c r="AP120" s="78"/>
      <c r="AQ120" s="78" t="b">
        <v>1</v>
      </c>
      <c r="AR120" s="78" t="b">
        <v>0</v>
      </c>
      <c r="AS120" s="78" t="b">
        <v>0</v>
      </c>
      <c r="AT120" s="78"/>
      <c r="AU120" s="78">
        <v>6</v>
      </c>
      <c r="AV120" s="78"/>
      <c r="AW120" s="78" t="b">
        <v>0</v>
      </c>
      <c r="AX120" s="78" t="s">
        <v>1639</v>
      </c>
      <c r="AY120" s="83" t="s">
        <v>1757</v>
      </c>
      <c r="AZ120" s="78" t="s">
        <v>65</v>
      </c>
      <c r="BA120" s="78" t="str">
        <f>REPLACE(INDEX(GroupVertices[Group],MATCH(Vertices[[#This Row],[Vertex]],GroupVertices[Vertex],0)),1,1,"")</f>
        <v>2</v>
      </c>
      <c r="BB120" s="48"/>
      <c r="BC120" s="48"/>
      <c r="BD120" s="48"/>
      <c r="BE120" s="48"/>
      <c r="BF120" s="48"/>
      <c r="BG120" s="48"/>
      <c r="BH120" s="48"/>
      <c r="BI120" s="48"/>
      <c r="BJ120" s="48"/>
      <c r="BK120" s="48"/>
      <c r="BL120" s="48"/>
      <c r="BM120" s="49"/>
      <c r="BN120" s="48"/>
      <c r="BO120" s="49"/>
      <c r="BP120" s="48"/>
      <c r="BQ120" s="49"/>
      <c r="BR120" s="48"/>
      <c r="BS120" s="49"/>
      <c r="BT120" s="48"/>
      <c r="BU120" s="2"/>
      <c r="BV120" s="3"/>
      <c r="BW120" s="3"/>
      <c r="BX120" s="3"/>
      <c r="BY120" s="3"/>
    </row>
    <row r="121" spans="1:77" ht="41.45" customHeight="1">
      <c r="A121" s="64" t="s">
        <v>306</v>
      </c>
      <c r="C121" s="65"/>
      <c r="D121" s="65" t="s">
        <v>64</v>
      </c>
      <c r="E121" s="66">
        <v>162.00446973382148</v>
      </c>
      <c r="F121" s="68">
        <v>99.99999648052483</v>
      </c>
      <c r="G121" s="102" t="s">
        <v>1630</v>
      </c>
      <c r="H121" s="65"/>
      <c r="I121" s="69" t="s">
        <v>306</v>
      </c>
      <c r="J121" s="70"/>
      <c r="K121" s="70"/>
      <c r="L121" s="69" t="s">
        <v>1894</v>
      </c>
      <c r="M121" s="73">
        <v>1.0011729237577738</v>
      </c>
      <c r="N121" s="74">
        <v>511.1033020019531</v>
      </c>
      <c r="O121" s="74">
        <v>9195.71875</v>
      </c>
      <c r="P121" s="75"/>
      <c r="Q121" s="76"/>
      <c r="R121" s="76"/>
      <c r="S121" s="88"/>
      <c r="T121" s="48">
        <v>1</v>
      </c>
      <c r="U121" s="48">
        <v>1</v>
      </c>
      <c r="V121" s="49">
        <v>0</v>
      </c>
      <c r="W121" s="49">
        <v>0</v>
      </c>
      <c r="X121" s="49">
        <v>0</v>
      </c>
      <c r="Y121" s="49">
        <v>0.999996</v>
      </c>
      <c r="Z121" s="49">
        <v>0</v>
      </c>
      <c r="AA121" s="49" t="s">
        <v>1997</v>
      </c>
      <c r="AB121" s="71">
        <v>121</v>
      </c>
      <c r="AC121" s="71"/>
      <c r="AD121" s="72"/>
      <c r="AE121" s="78" t="s">
        <v>1156</v>
      </c>
      <c r="AF121" s="78">
        <v>18</v>
      </c>
      <c r="AG121" s="78">
        <v>19</v>
      </c>
      <c r="AH121" s="78">
        <v>1311</v>
      </c>
      <c r="AI121" s="78">
        <v>1</v>
      </c>
      <c r="AJ121" s="78"/>
      <c r="AK121" s="78"/>
      <c r="AL121" s="78"/>
      <c r="AM121" s="78"/>
      <c r="AN121" s="78"/>
      <c r="AO121" s="80">
        <v>43251.754907407405</v>
      </c>
      <c r="AP121" s="78"/>
      <c r="AQ121" s="78" t="b">
        <v>0</v>
      </c>
      <c r="AR121" s="78" t="b">
        <v>0</v>
      </c>
      <c r="AS121" s="78" t="b">
        <v>0</v>
      </c>
      <c r="AT121" s="78"/>
      <c r="AU121" s="78">
        <v>0</v>
      </c>
      <c r="AV121" s="83" t="s">
        <v>1573</v>
      </c>
      <c r="AW121" s="78" t="b">
        <v>0</v>
      </c>
      <c r="AX121" s="78" t="s">
        <v>1639</v>
      </c>
      <c r="AY121" s="83" t="s">
        <v>1758</v>
      </c>
      <c r="AZ121" s="78" t="s">
        <v>66</v>
      </c>
      <c r="BA121" s="78" t="str">
        <f>REPLACE(INDEX(GroupVertices[Group],MATCH(Vertices[[#This Row],[Vertex]],GroupVertices[Vertex],0)),1,1,"")</f>
        <v>1</v>
      </c>
      <c r="BB121" s="48" t="s">
        <v>444</v>
      </c>
      <c r="BC121" s="48" t="s">
        <v>444</v>
      </c>
      <c r="BD121" s="48" t="s">
        <v>467</v>
      </c>
      <c r="BE121" s="48" t="s">
        <v>467</v>
      </c>
      <c r="BF121" s="48" t="s">
        <v>2383</v>
      </c>
      <c r="BG121" s="48" t="s">
        <v>2383</v>
      </c>
      <c r="BH121" s="119" t="s">
        <v>2429</v>
      </c>
      <c r="BI121" s="119" t="s">
        <v>2429</v>
      </c>
      <c r="BJ121" s="119" t="s">
        <v>2476</v>
      </c>
      <c r="BK121" s="119" t="s">
        <v>2476</v>
      </c>
      <c r="BL121" s="119">
        <v>0</v>
      </c>
      <c r="BM121" s="123">
        <v>0</v>
      </c>
      <c r="BN121" s="119">
        <v>0</v>
      </c>
      <c r="BO121" s="123">
        <v>0</v>
      </c>
      <c r="BP121" s="119">
        <v>0</v>
      </c>
      <c r="BQ121" s="123">
        <v>0</v>
      </c>
      <c r="BR121" s="119">
        <v>14</v>
      </c>
      <c r="BS121" s="123">
        <v>100</v>
      </c>
      <c r="BT121" s="119">
        <v>14</v>
      </c>
      <c r="BU121" s="2"/>
      <c r="BV121" s="3"/>
      <c r="BW121" s="3"/>
      <c r="BX121" s="3"/>
      <c r="BY121" s="3"/>
    </row>
    <row r="122" spans="1:77" ht="41.45" customHeight="1">
      <c r="A122" s="64" t="s">
        <v>307</v>
      </c>
      <c r="C122" s="65"/>
      <c r="D122" s="65" t="s">
        <v>64</v>
      </c>
      <c r="E122" s="66">
        <v>162.0545307526221</v>
      </c>
      <c r="F122" s="68">
        <v>99.99995706240294</v>
      </c>
      <c r="G122" s="102" t="s">
        <v>1631</v>
      </c>
      <c r="H122" s="65"/>
      <c r="I122" s="69" t="s">
        <v>307</v>
      </c>
      <c r="J122" s="70"/>
      <c r="K122" s="70"/>
      <c r="L122" s="69" t="s">
        <v>1895</v>
      </c>
      <c r="M122" s="73">
        <v>1.0143096698448388</v>
      </c>
      <c r="N122" s="74">
        <v>1775.867431640625</v>
      </c>
      <c r="O122" s="74">
        <v>9195.71875</v>
      </c>
      <c r="P122" s="75"/>
      <c r="Q122" s="76"/>
      <c r="R122" s="76"/>
      <c r="S122" s="88"/>
      <c r="T122" s="48">
        <v>1</v>
      </c>
      <c r="U122" s="48">
        <v>1</v>
      </c>
      <c r="V122" s="49">
        <v>0</v>
      </c>
      <c r="W122" s="49">
        <v>0</v>
      </c>
      <c r="X122" s="49">
        <v>0</v>
      </c>
      <c r="Y122" s="49">
        <v>0.999996</v>
      </c>
      <c r="Z122" s="49">
        <v>0</v>
      </c>
      <c r="AA122" s="49" t="s">
        <v>1997</v>
      </c>
      <c r="AB122" s="71">
        <v>122</v>
      </c>
      <c r="AC122" s="71"/>
      <c r="AD122" s="72"/>
      <c r="AE122" s="78" t="s">
        <v>1157</v>
      </c>
      <c r="AF122" s="78">
        <v>84</v>
      </c>
      <c r="AG122" s="78">
        <v>75</v>
      </c>
      <c r="AH122" s="78">
        <v>270</v>
      </c>
      <c r="AI122" s="78">
        <v>40</v>
      </c>
      <c r="AJ122" s="78"/>
      <c r="AK122" s="78"/>
      <c r="AL122" s="78"/>
      <c r="AM122" s="83" t="s">
        <v>1446</v>
      </c>
      <c r="AN122" s="78"/>
      <c r="AO122" s="80">
        <v>42782.75310185185</v>
      </c>
      <c r="AP122" s="78"/>
      <c r="AQ122" s="78" t="b">
        <v>0</v>
      </c>
      <c r="AR122" s="78" t="b">
        <v>0</v>
      </c>
      <c r="AS122" s="78" t="b">
        <v>0</v>
      </c>
      <c r="AT122" s="78"/>
      <c r="AU122" s="78">
        <v>2</v>
      </c>
      <c r="AV122" s="83" t="s">
        <v>1573</v>
      </c>
      <c r="AW122" s="78" t="b">
        <v>0</v>
      </c>
      <c r="AX122" s="78" t="s">
        <v>1639</v>
      </c>
      <c r="AY122" s="83" t="s">
        <v>1759</v>
      </c>
      <c r="AZ122" s="78" t="s">
        <v>66</v>
      </c>
      <c r="BA122" s="78" t="str">
        <f>REPLACE(INDEX(GroupVertices[Group],MATCH(Vertices[[#This Row],[Vertex]],GroupVertices[Vertex],0)),1,1,"")</f>
        <v>1</v>
      </c>
      <c r="BB122" s="48" t="s">
        <v>445</v>
      </c>
      <c r="BC122" s="48" t="s">
        <v>445</v>
      </c>
      <c r="BD122" s="48" t="s">
        <v>480</v>
      </c>
      <c r="BE122" s="48" t="s">
        <v>480</v>
      </c>
      <c r="BF122" s="48" t="s">
        <v>514</v>
      </c>
      <c r="BG122" s="48" t="s">
        <v>514</v>
      </c>
      <c r="BH122" s="119" t="s">
        <v>2430</v>
      </c>
      <c r="BI122" s="119" t="s">
        <v>2430</v>
      </c>
      <c r="BJ122" s="119" t="s">
        <v>2477</v>
      </c>
      <c r="BK122" s="119" t="s">
        <v>2477</v>
      </c>
      <c r="BL122" s="119">
        <v>2</v>
      </c>
      <c r="BM122" s="123">
        <v>8</v>
      </c>
      <c r="BN122" s="119">
        <v>0</v>
      </c>
      <c r="BO122" s="123">
        <v>0</v>
      </c>
      <c r="BP122" s="119">
        <v>0</v>
      </c>
      <c r="BQ122" s="123">
        <v>0</v>
      </c>
      <c r="BR122" s="119">
        <v>23</v>
      </c>
      <c r="BS122" s="123">
        <v>92</v>
      </c>
      <c r="BT122" s="119">
        <v>25</v>
      </c>
      <c r="BU122" s="2"/>
      <c r="BV122" s="3"/>
      <c r="BW122" s="3"/>
      <c r="BX122" s="3"/>
      <c r="BY122" s="3"/>
    </row>
    <row r="123" spans="1:77" ht="41.45" customHeight="1">
      <c r="A123" s="64" t="s">
        <v>308</v>
      </c>
      <c r="C123" s="65"/>
      <c r="D123" s="65" t="s">
        <v>64</v>
      </c>
      <c r="E123" s="66">
        <v>162.12604649376584</v>
      </c>
      <c r="F123" s="68">
        <v>99.99990075080025</v>
      </c>
      <c r="G123" s="102" t="s">
        <v>622</v>
      </c>
      <c r="H123" s="65"/>
      <c r="I123" s="69" t="s">
        <v>308</v>
      </c>
      <c r="J123" s="70"/>
      <c r="K123" s="70"/>
      <c r="L123" s="69" t="s">
        <v>1896</v>
      </c>
      <c r="M123" s="73">
        <v>1.0330764499692175</v>
      </c>
      <c r="N123" s="74">
        <v>9573.44140625</v>
      </c>
      <c r="O123" s="74">
        <v>7278.68359375</v>
      </c>
      <c r="P123" s="75"/>
      <c r="Q123" s="76"/>
      <c r="R123" s="76"/>
      <c r="S123" s="88"/>
      <c r="T123" s="48">
        <v>0</v>
      </c>
      <c r="U123" s="48">
        <v>1</v>
      </c>
      <c r="V123" s="49">
        <v>0</v>
      </c>
      <c r="W123" s="49">
        <v>0.333333</v>
      </c>
      <c r="X123" s="49">
        <v>0</v>
      </c>
      <c r="Y123" s="49">
        <v>0.638296</v>
      </c>
      <c r="Z123" s="49">
        <v>0</v>
      </c>
      <c r="AA123" s="49">
        <v>0</v>
      </c>
      <c r="AB123" s="71">
        <v>123</v>
      </c>
      <c r="AC123" s="71"/>
      <c r="AD123" s="72"/>
      <c r="AE123" s="78" t="s">
        <v>1158</v>
      </c>
      <c r="AF123" s="78">
        <v>119</v>
      </c>
      <c r="AG123" s="78">
        <v>155</v>
      </c>
      <c r="AH123" s="78">
        <v>7238</v>
      </c>
      <c r="AI123" s="78">
        <v>19937</v>
      </c>
      <c r="AJ123" s="78"/>
      <c r="AK123" s="78"/>
      <c r="AL123" s="78"/>
      <c r="AM123" s="78"/>
      <c r="AN123" s="78"/>
      <c r="AO123" s="80">
        <v>41583.647939814815</v>
      </c>
      <c r="AP123" s="83" t="s">
        <v>1559</v>
      </c>
      <c r="AQ123" s="78" t="b">
        <v>1</v>
      </c>
      <c r="AR123" s="78" t="b">
        <v>0</v>
      </c>
      <c r="AS123" s="78" t="b">
        <v>1</v>
      </c>
      <c r="AT123" s="78"/>
      <c r="AU123" s="78">
        <v>15</v>
      </c>
      <c r="AV123" s="83" t="s">
        <v>1573</v>
      </c>
      <c r="AW123" s="78" t="b">
        <v>0</v>
      </c>
      <c r="AX123" s="78" t="s">
        <v>1639</v>
      </c>
      <c r="AY123" s="83" t="s">
        <v>1760</v>
      </c>
      <c r="AZ123" s="78" t="s">
        <v>66</v>
      </c>
      <c r="BA123" s="78" t="str">
        <f>REPLACE(INDEX(GroupVertices[Group],MATCH(Vertices[[#This Row],[Vertex]],GroupVertices[Vertex],0)),1,1,"")</f>
        <v>13</v>
      </c>
      <c r="BB123" s="48"/>
      <c r="BC123" s="48"/>
      <c r="BD123" s="48"/>
      <c r="BE123" s="48"/>
      <c r="BF123" s="48"/>
      <c r="BG123" s="48"/>
      <c r="BH123" s="119" t="s">
        <v>2170</v>
      </c>
      <c r="BI123" s="119" t="s">
        <v>2170</v>
      </c>
      <c r="BJ123" s="119" t="s">
        <v>2284</v>
      </c>
      <c r="BK123" s="119" t="s">
        <v>2284</v>
      </c>
      <c r="BL123" s="119">
        <v>6</v>
      </c>
      <c r="BM123" s="123">
        <v>20</v>
      </c>
      <c r="BN123" s="119">
        <v>0</v>
      </c>
      <c r="BO123" s="123">
        <v>0</v>
      </c>
      <c r="BP123" s="119">
        <v>0</v>
      </c>
      <c r="BQ123" s="123">
        <v>0</v>
      </c>
      <c r="BR123" s="119">
        <v>24</v>
      </c>
      <c r="BS123" s="123">
        <v>80</v>
      </c>
      <c r="BT123" s="119">
        <v>30</v>
      </c>
      <c r="BU123" s="2"/>
      <c r="BV123" s="3"/>
      <c r="BW123" s="3"/>
      <c r="BX123" s="3"/>
      <c r="BY123" s="3"/>
    </row>
    <row r="124" spans="1:77" ht="41.45" customHeight="1">
      <c r="A124" s="64" t="s">
        <v>311</v>
      </c>
      <c r="C124" s="65"/>
      <c r="D124" s="65" t="s">
        <v>64</v>
      </c>
      <c r="E124" s="66">
        <v>170.88761873063825</v>
      </c>
      <c r="F124" s="68">
        <v>99.99300187557525</v>
      </c>
      <c r="G124" s="102" t="s">
        <v>1632</v>
      </c>
      <c r="H124" s="65"/>
      <c r="I124" s="69" t="s">
        <v>311</v>
      </c>
      <c r="J124" s="70"/>
      <c r="K124" s="70"/>
      <c r="L124" s="69" t="s">
        <v>1897</v>
      </c>
      <c r="M124" s="73">
        <v>3.3322415999571655</v>
      </c>
      <c r="N124" s="74">
        <v>9112.1494140625</v>
      </c>
      <c r="O124" s="74">
        <v>6519.9365234375</v>
      </c>
      <c r="P124" s="75"/>
      <c r="Q124" s="76"/>
      <c r="R124" s="76"/>
      <c r="S124" s="88"/>
      <c r="T124" s="48">
        <v>3</v>
      </c>
      <c r="U124" s="48">
        <v>1</v>
      </c>
      <c r="V124" s="49">
        <v>2</v>
      </c>
      <c r="W124" s="49">
        <v>0.5</v>
      </c>
      <c r="X124" s="49">
        <v>0</v>
      </c>
      <c r="Y124" s="49">
        <v>1.723398</v>
      </c>
      <c r="Z124" s="49">
        <v>0</v>
      </c>
      <c r="AA124" s="49">
        <v>0</v>
      </c>
      <c r="AB124" s="71">
        <v>124</v>
      </c>
      <c r="AC124" s="71"/>
      <c r="AD124" s="72"/>
      <c r="AE124" s="78" t="s">
        <v>1159</v>
      </c>
      <c r="AF124" s="78">
        <v>1285</v>
      </c>
      <c r="AG124" s="78">
        <v>9956</v>
      </c>
      <c r="AH124" s="78">
        <v>12478</v>
      </c>
      <c r="AI124" s="78">
        <v>4008</v>
      </c>
      <c r="AJ124" s="78"/>
      <c r="AK124" s="78"/>
      <c r="AL124" s="78"/>
      <c r="AM124" s="83" t="s">
        <v>1447</v>
      </c>
      <c r="AN124" s="78"/>
      <c r="AO124" s="80">
        <v>40263.60962962963</v>
      </c>
      <c r="AP124" s="83" t="s">
        <v>1560</v>
      </c>
      <c r="AQ124" s="78" t="b">
        <v>0</v>
      </c>
      <c r="AR124" s="78" t="b">
        <v>0</v>
      </c>
      <c r="AS124" s="78" t="b">
        <v>1</v>
      </c>
      <c r="AT124" s="78"/>
      <c r="AU124" s="78">
        <v>131</v>
      </c>
      <c r="AV124" s="83" t="s">
        <v>1573</v>
      </c>
      <c r="AW124" s="78" t="b">
        <v>1</v>
      </c>
      <c r="AX124" s="78" t="s">
        <v>1639</v>
      </c>
      <c r="AY124" s="83" t="s">
        <v>1761</v>
      </c>
      <c r="AZ124" s="78" t="s">
        <v>66</v>
      </c>
      <c r="BA124" s="78" t="str">
        <f>REPLACE(INDEX(GroupVertices[Group],MATCH(Vertices[[#This Row],[Vertex]],GroupVertices[Vertex],0)),1,1,"")</f>
        <v>13</v>
      </c>
      <c r="BB124" s="48" t="s">
        <v>446</v>
      </c>
      <c r="BC124" s="48" t="s">
        <v>446</v>
      </c>
      <c r="BD124" s="48" t="s">
        <v>481</v>
      </c>
      <c r="BE124" s="48" t="s">
        <v>481</v>
      </c>
      <c r="BF124" s="48"/>
      <c r="BG124" s="48"/>
      <c r="BH124" s="119" t="s">
        <v>2170</v>
      </c>
      <c r="BI124" s="119" t="s">
        <v>2170</v>
      </c>
      <c r="BJ124" s="119" t="s">
        <v>2284</v>
      </c>
      <c r="BK124" s="119" t="s">
        <v>2284</v>
      </c>
      <c r="BL124" s="119">
        <v>6</v>
      </c>
      <c r="BM124" s="123">
        <v>20</v>
      </c>
      <c r="BN124" s="119">
        <v>0</v>
      </c>
      <c r="BO124" s="123">
        <v>0</v>
      </c>
      <c r="BP124" s="119">
        <v>0</v>
      </c>
      <c r="BQ124" s="123">
        <v>0</v>
      </c>
      <c r="BR124" s="119">
        <v>24</v>
      </c>
      <c r="BS124" s="123">
        <v>80</v>
      </c>
      <c r="BT124" s="119">
        <v>30</v>
      </c>
      <c r="BU124" s="2"/>
      <c r="BV124" s="3"/>
      <c r="BW124" s="3"/>
      <c r="BX124" s="3"/>
      <c r="BY124" s="3"/>
    </row>
    <row r="125" spans="1:77" ht="41.45" customHeight="1">
      <c r="A125" s="64" t="s">
        <v>309</v>
      </c>
      <c r="C125" s="65"/>
      <c r="D125" s="65" t="s">
        <v>64</v>
      </c>
      <c r="E125" s="66">
        <v>162.30572979338947</v>
      </c>
      <c r="F125" s="68">
        <v>99.99975926789848</v>
      </c>
      <c r="G125" s="102" t="s">
        <v>623</v>
      </c>
      <c r="H125" s="65"/>
      <c r="I125" s="69" t="s">
        <v>309</v>
      </c>
      <c r="J125" s="70"/>
      <c r="K125" s="70"/>
      <c r="L125" s="69" t="s">
        <v>1898</v>
      </c>
      <c r="M125" s="73">
        <v>1.0802279850317191</v>
      </c>
      <c r="N125" s="74">
        <v>7989.779296875</v>
      </c>
      <c r="O125" s="74">
        <v>7278.68359375</v>
      </c>
      <c r="P125" s="75"/>
      <c r="Q125" s="76"/>
      <c r="R125" s="76"/>
      <c r="S125" s="88"/>
      <c r="T125" s="48">
        <v>0</v>
      </c>
      <c r="U125" s="48">
        <v>2</v>
      </c>
      <c r="V125" s="49">
        <v>2</v>
      </c>
      <c r="W125" s="49">
        <v>0.5</v>
      </c>
      <c r="X125" s="49">
        <v>0</v>
      </c>
      <c r="Y125" s="49">
        <v>1.459454</v>
      </c>
      <c r="Z125" s="49">
        <v>0</v>
      </c>
      <c r="AA125" s="49">
        <v>0</v>
      </c>
      <c r="AB125" s="71">
        <v>125</v>
      </c>
      <c r="AC125" s="71"/>
      <c r="AD125" s="72"/>
      <c r="AE125" s="78" t="s">
        <v>1160</v>
      </c>
      <c r="AF125" s="78">
        <v>1737</v>
      </c>
      <c r="AG125" s="78">
        <v>356</v>
      </c>
      <c r="AH125" s="78">
        <v>2430</v>
      </c>
      <c r="AI125" s="78">
        <v>13338</v>
      </c>
      <c r="AJ125" s="78"/>
      <c r="AK125" s="78" t="s">
        <v>1285</v>
      </c>
      <c r="AL125" s="78" t="s">
        <v>1369</v>
      </c>
      <c r="AM125" s="83" t="s">
        <v>1448</v>
      </c>
      <c r="AN125" s="78"/>
      <c r="AO125" s="80">
        <v>39929.5975</v>
      </c>
      <c r="AP125" s="83" t="s">
        <v>1561</v>
      </c>
      <c r="AQ125" s="78" t="b">
        <v>1</v>
      </c>
      <c r="AR125" s="78" t="b">
        <v>0</v>
      </c>
      <c r="AS125" s="78" t="b">
        <v>0</v>
      </c>
      <c r="AT125" s="78"/>
      <c r="AU125" s="78">
        <v>8</v>
      </c>
      <c r="AV125" s="83" t="s">
        <v>1573</v>
      </c>
      <c r="AW125" s="78" t="b">
        <v>0</v>
      </c>
      <c r="AX125" s="78" t="s">
        <v>1639</v>
      </c>
      <c r="AY125" s="83" t="s">
        <v>1762</v>
      </c>
      <c r="AZ125" s="78" t="s">
        <v>66</v>
      </c>
      <c r="BA125" s="78" t="str">
        <f>REPLACE(INDEX(GroupVertices[Group],MATCH(Vertices[[#This Row],[Vertex]],GroupVertices[Vertex],0)),1,1,"")</f>
        <v>14</v>
      </c>
      <c r="BB125" s="48"/>
      <c r="BC125" s="48"/>
      <c r="BD125" s="48"/>
      <c r="BE125" s="48"/>
      <c r="BF125" s="48"/>
      <c r="BG125" s="48"/>
      <c r="BH125" s="119" t="s">
        <v>2431</v>
      </c>
      <c r="BI125" s="119" t="s">
        <v>2431</v>
      </c>
      <c r="BJ125" s="119" t="s">
        <v>2478</v>
      </c>
      <c r="BK125" s="119" t="s">
        <v>2478</v>
      </c>
      <c r="BL125" s="119">
        <v>0</v>
      </c>
      <c r="BM125" s="123">
        <v>0</v>
      </c>
      <c r="BN125" s="119">
        <v>1</v>
      </c>
      <c r="BO125" s="123">
        <v>2.127659574468085</v>
      </c>
      <c r="BP125" s="119">
        <v>0</v>
      </c>
      <c r="BQ125" s="123">
        <v>0</v>
      </c>
      <c r="BR125" s="119">
        <v>46</v>
      </c>
      <c r="BS125" s="123">
        <v>97.87234042553192</v>
      </c>
      <c r="BT125" s="119">
        <v>47</v>
      </c>
      <c r="BU125" s="2"/>
      <c r="BV125" s="3"/>
      <c r="BW125" s="3"/>
      <c r="BX125" s="3"/>
      <c r="BY125" s="3"/>
    </row>
    <row r="126" spans="1:77" ht="41.45" customHeight="1">
      <c r="A126" s="64" t="s">
        <v>347</v>
      </c>
      <c r="C126" s="65"/>
      <c r="D126" s="65" t="s">
        <v>64</v>
      </c>
      <c r="E126" s="66">
        <v>176.92712307022708</v>
      </c>
      <c r="F126" s="68">
        <v>99.98824636072776</v>
      </c>
      <c r="G126" s="102" t="s">
        <v>1633</v>
      </c>
      <c r="H126" s="65"/>
      <c r="I126" s="69" t="s">
        <v>347</v>
      </c>
      <c r="J126" s="70"/>
      <c r="K126" s="70"/>
      <c r="L126" s="69" t="s">
        <v>1899</v>
      </c>
      <c r="M126" s="73">
        <v>4.917096181460948</v>
      </c>
      <c r="N126" s="74">
        <v>8454.3203125</v>
      </c>
      <c r="O126" s="74">
        <v>7278.68359375</v>
      </c>
      <c r="P126" s="75"/>
      <c r="Q126" s="76"/>
      <c r="R126" s="76"/>
      <c r="S126" s="88"/>
      <c r="T126" s="48">
        <v>1</v>
      </c>
      <c r="U126" s="48">
        <v>0</v>
      </c>
      <c r="V126" s="49">
        <v>0</v>
      </c>
      <c r="W126" s="49">
        <v>0.333333</v>
      </c>
      <c r="X126" s="49">
        <v>0</v>
      </c>
      <c r="Y126" s="49">
        <v>0.770268</v>
      </c>
      <c r="Z126" s="49">
        <v>0</v>
      </c>
      <c r="AA126" s="49">
        <v>0</v>
      </c>
      <c r="AB126" s="71">
        <v>126</v>
      </c>
      <c r="AC126" s="71"/>
      <c r="AD126" s="72"/>
      <c r="AE126" s="78" t="s">
        <v>1161</v>
      </c>
      <c r="AF126" s="78">
        <v>8173</v>
      </c>
      <c r="AG126" s="78">
        <v>16712</v>
      </c>
      <c r="AH126" s="78">
        <v>62939</v>
      </c>
      <c r="AI126" s="78">
        <v>28674</v>
      </c>
      <c r="AJ126" s="78"/>
      <c r="AK126" s="78" t="s">
        <v>1286</v>
      </c>
      <c r="AL126" s="78" t="s">
        <v>1356</v>
      </c>
      <c r="AM126" s="83" t="s">
        <v>1449</v>
      </c>
      <c r="AN126" s="78"/>
      <c r="AO126" s="80">
        <v>42195.077673611115</v>
      </c>
      <c r="AP126" s="83" t="s">
        <v>1562</v>
      </c>
      <c r="AQ126" s="78" t="b">
        <v>0</v>
      </c>
      <c r="AR126" s="78" t="b">
        <v>0</v>
      </c>
      <c r="AS126" s="78" t="b">
        <v>0</v>
      </c>
      <c r="AT126" s="78"/>
      <c r="AU126" s="78">
        <v>264</v>
      </c>
      <c r="AV126" s="83" t="s">
        <v>1573</v>
      </c>
      <c r="AW126" s="78" t="b">
        <v>0</v>
      </c>
      <c r="AX126" s="78" t="s">
        <v>1639</v>
      </c>
      <c r="AY126" s="83" t="s">
        <v>1763</v>
      </c>
      <c r="AZ126" s="78" t="s">
        <v>65</v>
      </c>
      <c r="BA126" s="78" t="str">
        <f>REPLACE(INDEX(GroupVertices[Group],MATCH(Vertices[[#This Row],[Vertex]],GroupVertices[Vertex],0)),1,1,"")</f>
        <v>14</v>
      </c>
      <c r="BB126" s="48"/>
      <c r="BC126" s="48"/>
      <c r="BD126" s="48"/>
      <c r="BE126" s="48"/>
      <c r="BF126" s="48"/>
      <c r="BG126" s="48"/>
      <c r="BH126" s="48"/>
      <c r="BI126" s="48"/>
      <c r="BJ126" s="48"/>
      <c r="BK126" s="48"/>
      <c r="BL126" s="48"/>
      <c r="BM126" s="49"/>
      <c r="BN126" s="48"/>
      <c r="BO126" s="49"/>
      <c r="BP126" s="48"/>
      <c r="BQ126" s="49"/>
      <c r="BR126" s="48"/>
      <c r="BS126" s="49"/>
      <c r="BT126" s="48"/>
      <c r="BU126" s="2"/>
      <c r="BV126" s="3"/>
      <c r="BW126" s="3"/>
      <c r="BX126" s="3"/>
      <c r="BY126" s="3"/>
    </row>
    <row r="127" spans="1:77" ht="41.45" customHeight="1">
      <c r="A127" s="64" t="s">
        <v>348</v>
      </c>
      <c r="C127" s="65"/>
      <c r="D127" s="65" t="s">
        <v>64</v>
      </c>
      <c r="E127" s="66">
        <v>1000</v>
      </c>
      <c r="F127" s="68">
        <v>93.25646877776207</v>
      </c>
      <c r="G127" s="102" t="s">
        <v>1634</v>
      </c>
      <c r="H127" s="65"/>
      <c r="I127" s="69" t="s">
        <v>348</v>
      </c>
      <c r="J127" s="70"/>
      <c r="K127" s="70"/>
      <c r="L127" s="69" t="s">
        <v>1900</v>
      </c>
      <c r="M127" s="73">
        <v>2248.3941719978307</v>
      </c>
      <c r="N127" s="74">
        <v>7989.779296875</v>
      </c>
      <c r="O127" s="74">
        <v>6519.9365234375</v>
      </c>
      <c r="P127" s="75"/>
      <c r="Q127" s="76"/>
      <c r="R127" s="76"/>
      <c r="S127" s="88"/>
      <c r="T127" s="48">
        <v>1</v>
      </c>
      <c r="U127" s="48">
        <v>0</v>
      </c>
      <c r="V127" s="49">
        <v>0</v>
      </c>
      <c r="W127" s="49">
        <v>0.333333</v>
      </c>
      <c r="X127" s="49">
        <v>0</v>
      </c>
      <c r="Y127" s="49">
        <v>0.770268</v>
      </c>
      <c r="Z127" s="49">
        <v>0</v>
      </c>
      <c r="AA127" s="49">
        <v>0</v>
      </c>
      <c r="AB127" s="71">
        <v>127</v>
      </c>
      <c r="AC127" s="71"/>
      <c r="AD127" s="72"/>
      <c r="AE127" s="78" t="s">
        <v>1162</v>
      </c>
      <c r="AF127" s="78">
        <v>1391</v>
      </c>
      <c r="AG127" s="78">
        <v>9580322</v>
      </c>
      <c r="AH127" s="78">
        <v>14419</v>
      </c>
      <c r="AI127" s="78">
        <v>982</v>
      </c>
      <c r="AJ127" s="78"/>
      <c r="AK127" s="78" t="s">
        <v>1287</v>
      </c>
      <c r="AL127" s="78" t="s">
        <v>1370</v>
      </c>
      <c r="AM127" s="83" t="s">
        <v>1450</v>
      </c>
      <c r="AN127" s="78"/>
      <c r="AO127" s="80">
        <v>40499.74574074074</v>
      </c>
      <c r="AP127" s="83" t="s">
        <v>1563</v>
      </c>
      <c r="AQ127" s="78" t="b">
        <v>0</v>
      </c>
      <c r="AR127" s="78" t="b">
        <v>0</v>
      </c>
      <c r="AS127" s="78" t="b">
        <v>1</v>
      </c>
      <c r="AT127" s="78"/>
      <c r="AU127" s="78">
        <v>19499</v>
      </c>
      <c r="AV127" s="83" t="s">
        <v>1573</v>
      </c>
      <c r="AW127" s="78" t="b">
        <v>1</v>
      </c>
      <c r="AX127" s="78" t="s">
        <v>1639</v>
      </c>
      <c r="AY127" s="83" t="s">
        <v>1764</v>
      </c>
      <c r="AZ127" s="78" t="s">
        <v>65</v>
      </c>
      <c r="BA127" s="78" t="str">
        <f>REPLACE(INDEX(GroupVertices[Group],MATCH(Vertices[[#This Row],[Vertex]],GroupVertices[Vertex],0)),1,1,"")</f>
        <v>14</v>
      </c>
      <c r="BB127" s="48"/>
      <c r="BC127" s="48"/>
      <c r="BD127" s="48"/>
      <c r="BE127" s="48"/>
      <c r="BF127" s="48"/>
      <c r="BG127" s="48"/>
      <c r="BH127" s="48"/>
      <c r="BI127" s="48"/>
      <c r="BJ127" s="48"/>
      <c r="BK127" s="48"/>
      <c r="BL127" s="48"/>
      <c r="BM127" s="49"/>
      <c r="BN127" s="48"/>
      <c r="BO127" s="49"/>
      <c r="BP127" s="48"/>
      <c r="BQ127" s="49"/>
      <c r="BR127" s="48"/>
      <c r="BS127" s="49"/>
      <c r="BT127" s="48"/>
      <c r="BU127" s="2"/>
      <c r="BV127" s="3"/>
      <c r="BW127" s="3"/>
      <c r="BX127" s="3"/>
      <c r="BY127" s="3"/>
    </row>
    <row r="128" spans="1:77" ht="41.45" customHeight="1">
      <c r="A128" s="64" t="s">
        <v>310</v>
      </c>
      <c r="C128" s="65"/>
      <c r="D128" s="65" t="s">
        <v>64</v>
      </c>
      <c r="E128" s="66">
        <v>162.6096716932504</v>
      </c>
      <c r="F128" s="68">
        <v>99.99951994358703</v>
      </c>
      <c r="G128" s="102" t="s">
        <v>624</v>
      </c>
      <c r="H128" s="65"/>
      <c r="I128" s="69" t="s">
        <v>310</v>
      </c>
      <c r="J128" s="70"/>
      <c r="K128" s="70"/>
      <c r="L128" s="69" t="s">
        <v>1901</v>
      </c>
      <c r="M128" s="73">
        <v>1.1599868005603287</v>
      </c>
      <c r="N128" s="74">
        <v>1775.867431640625</v>
      </c>
      <c r="O128" s="74">
        <v>6493.46826171875</v>
      </c>
      <c r="P128" s="75"/>
      <c r="Q128" s="76"/>
      <c r="R128" s="76"/>
      <c r="S128" s="88"/>
      <c r="T128" s="48">
        <v>1</v>
      </c>
      <c r="U128" s="48">
        <v>1</v>
      </c>
      <c r="V128" s="49">
        <v>0</v>
      </c>
      <c r="W128" s="49">
        <v>0</v>
      </c>
      <c r="X128" s="49">
        <v>0</v>
      </c>
      <c r="Y128" s="49">
        <v>0.999996</v>
      </c>
      <c r="Z128" s="49">
        <v>0</v>
      </c>
      <c r="AA128" s="49" t="s">
        <v>1997</v>
      </c>
      <c r="AB128" s="71">
        <v>128</v>
      </c>
      <c r="AC128" s="71"/>
      <c r="AD128" s="72"/>
      <c r="AE128" s="78" t="s">
        <v>1163</v>
      </c>
      <c r="AF128" s="78">
        <v>682</v>
      </c>
      <c r="AG128" s="78">
        <v>696</v>
      </c>
      <c r="AH128" s="78">
        <v>2999</v>
      </c>
      <c r="AI128" s="78">
        <v>981</v>
      </c>
      <c r="AJ128" s="78"/>
      <c r="AK128" s="78" t="s">
        <v>1288</v>
      </c>
      <c r="AL128" s="78"/>
      <c r="AM128" s="83" t="s">
        <v>1451</v>
      </c>
      <c r="AN128" s="78"/>
      <c r="AO128" s="80">
        <v>41188.7881712963</v>
      </c>
      <c r="AP128" s="78"/>
      <c r="AQ128" s="78" t="b">
        <v>1</v>
      </c>
      <c r="AR128" s="78" t="b">
        <v>0</v>
      </c>
      <c r="AS128" s="78" t="b">
        <v>0</v>
      </c>
      <c r="AT128" s="78"/>
      <c r="AU128" s="78">
        <v>16</v>
      </c>
      <c r="AV128" s="83" t="s">
        <v>1573</v>
      </c>
      <c r="AW128" s="78" t="b">
        <v>0</v>
      </c>
      <c r="AX128" s="78" t="s">
        <v>1639</v>
      </c>
      <c r="AY128" s="83" t="s">
        <v>1765</v>
      </c>
      <c r="AZ128" s="78" t="s">
        <v>66</v>
      </c>
      <c r="BA128" s="78" t="str">
        <f>REPLACE(INDEX(GroupVertices[Group],MATCH(Vertices[[#This Row],[Vertex]],GroupVertices[Vertex],0)),1,1,"")</f>
        <v>1</v>
      </c>
      <c r="BB128" s="48"/>
      <c r="BC128" s="48"/>
      <c r="BD128" s="48"/>
      <c r="BE128" s="48"/>
      <c r="BF128" s="48" t="s">
        <v>515</v>
      </c>
      <c r="BG128" s="48" t="s">
        <v>515</v>
      </c>
      <c r="BH128" s="119" t="s">
        <v>2432</v>
      </c>
      <c r="BI128" s="119" t="s">
        <v>2432</v>
      </c>
      <c r="BJ128" s="119" t="s">
        <v>2479</v>
      </c>
      <c r="BK128" s="119" t="s">
        <v>2479</v>
      </c>
      <c r="BL128" s="119">
        <v>1</v>
      </c>
      <c r="BM128" s="123">
        <v>2.857142857142857</v>
      </c>
      <c r="BN128" s="119">
        <v>0</v>
      </c>
      <c r="BO128" s="123">
        <v>0</v>
      </c>
      <c r="BP128" s="119">
        <v>0</v>
      </c>
      <c r="BQ128" s="123">
        <v>0</v>
      </c>
      <c r="BR128" s="119">
        <v>34</v>
      </c>
      <c r="BS128" s="123">
        <v>97.14285714285714</v>
      </c>
      <c r="BT128" s="119">
        <v>35</v>
      </c>
      <c r="BU128" s="2"/>
      <c r="BV128" s="3"/>
      <c r="BW128" s="3"/>
      <c r="BX128" s="3"/>
      <c r="BY128" s="3"/>
    </row>
    <row r="129" spans="1:77" ht="41.45" customHeight="1">
      <c r="A129" s="64" t="s">
        <v>312</v>
      </c>
      <c r="C129" s="65"/>
      <c r="D129" s="65" t="s">
        <v>64</v>
      </c>
      <c r="E129" s="66">
        <v>162.01340920146444</v>
      </c>
      <c r="F129" s="68">
        <v>99.9999894415745</v>
      </c>
      <c r="G129" s="102" t="s">
        <v>625</v>
      </c>
      <c r="H129" s="65"/>
      <c r="I129" s="69" t="s">
        <v>312</v>
      </c>
      <c r="J129" s="70"/>
      <c r="K129" s="70"/>
      <c r="L129" s="69" t="s">
        <v>1902</v>
      </c>
      <c r="M129" s="73">
        <v>1.0035187712733211</v>
      </c>
      <c r="N129" s="74">
        <v>9112.1494140625</v>
      </c>
      <c r="O129" s="74">
        <v>7278.68359375</v>
      </c>
      <c r="P129" s="75"/>
      <c r="Q129" s="76"/>
      <c r="R129" s="76"/>
      <c r="S129" s="88"/>
      <c r="T129" s="48">
        <v>0</v>
      </c>
      <c r="U129" s="48">
        <v>1</v>
      </c>
      <c r="V129" s="49">
        <v>0</v>
      </c>
      <c r="W129" s="49">
        <v>0.333333</v>
      </c>
      <c r="X129" s="49">
        <v>0</v>
      </c>
      <c r="Y129" s="49">
        <v>0.638296</v>
      </c>
      <c r="Z129" s="49">
        <v>0</v>
      </c>
      <c r="AA129" s="49">
        <v>0</v>
      </c>
      <c r="AB129" s="71">
        <v>129</v>
      </c>
      <c r="AC129" s="71"/>
      <c r="AD129" s="72"/>
      <c r="AE129" s="78" t="s">
        <v>1164</v>
      </c>
      <c r="AF129" s="78">
        <v>28</v>
      </c>
      <c r="AG129" s="78">
        <v>29</v>
      </c>
      <c r="AH129" s="78">
        <v>65</v>
      </c>
      <c r="AI129" s="78">
        <v>172</v>
      </c>
      <c r="AJ129" s="78"/>
      <c r="AK129" s="78"/>
      <c r="AL129" s="78"/>
      <c r="AM129" s="78"/>
      <c r="AN129" s="78"/>
      <c r="AO129" s="80">
        <v>43364.80201388889</v>
      </c>
      <c r="AP129" s="78"/>
      <c r="AQ129" s="78" t="b">
        <v>1</v>
      </c>
      <c r="AR129" s="78" t="b">
        <v>0</v>
      </c>
      <c r="AS129" s="78" t="b">
        <v>0</v>
      </c>
      <c r="AT129" s="78"/>
      <c r="AU129" s="78">
        <v>0</v>
      </c>
      <c r="AV129" s="78"/>
      <c r="AW129" s="78" t="b">
        <v>0</v>
      </c>
      <c r="AX129" s="78" t="s">
        <v>1639</v>
      </c>
      <c r="AY129" s="83" t="s">
        <v>1766</v>
      </c>
      <c r="AZ129" s="78" t="s">
        <v>66</v>
      </c>
      <c r="BA129" s="78" t="str">
        <f>REPLACE(INDEX(GroupVertices[Group],MATCH(Vertices[[#This Row],[Vertex]],GroupVertices[Vertex],0)),1,1,"")</f>
        <v>13</v>
      </c>
      <c r="BB129" s="48"/>
      <c r="BC129" s="48"/>
      <c r="BD129" s="48"/>
      <c r="BE129" s="48"/>
      <c r="BF129" s="48"/>
      <c r="BG129" s="48"/>
      <c r="BH129" s="119" t="s">
        <v>2170</v>
      </c>
      <c r="BI129" s="119" t="s">
        <v>2170</v>
      </c>
      <c r="BJ129" s="119" t="s">
        <v>2284</v>
      </c>
      <c r="BK129" s="119" t="s">
        <v>2284</v>
      </c>
      <c r="BL129" s="119">
        <v>6</v>
      </c>
      <c r="BM129" s="123">
        <v>20</v>
      </c>
      <c r="BN129" s="119">
        <v>0</v>
      </c>
      <c r="BO129" s="123">
        <v>0</v>
      </c>
      <c r="BP129" s="119">
        <v>0</v>
      </c>
      <c r="BQ129" s="123">
        <v>0</v>
      </c>
      <c r="BR129" s="119">
        <v>24</v>
      </c>
      <c r="BS129" s="123">
        <v>80</v>
      </c>
      <c r="BT129" s="119">
        <v>30</v>
      </c>
      <c r="BU129" s="2"/>
      <c r="BV129" s="3"/>
      <c r="BW129" s="3"/>
      <c r="BX129" s="3"/>
      <c r="BY129" s="3"/>
    </row>
    <row r="130" spans="1:77" ht="41.45" customHeight="1">
      <c r="A130" s="64" t="s">
        <v>313</v>
      </c>
      <c r="C130" s="65"/>
      <c r="D130" s="65" t="s">
        <v>64</v>
      </c>
      <c r="E130" s="66">
        <v>164.93840301424342</v>
      </c>
      <c r="F130" s="68">
        <v>99.99768629702433</v>
      </c>
      <c r="G130" s="102" t="s">
        <v>1635</v>
      </c>
      <c r="H130" s="65"/>
      <c r="I130" s="69" t="s">
        <v>313</v>
      </c>
      <c r="J130" s="70"/>
      <c r="K130" s="70"/>
      <c r="L130" s="69" t="s">
        <v>1903</v>
      </c>
      <c r="M130" s="73">
        <v>1.7710800783604106</v>
      </c>
      <c r="N130" s="74">
        <v>8017.3916015625</v>
      </c>
      <c r="O130" s="74">
        <v>1102.8309326171875</v>
      </c>
      <c r="P130" s="75"/>
      <c r="Q130" s="76"/>
      <c r="R130" s="76"/>
      <c r="S130" s="88"/>
      <c r="T130" s="48">
        <v>0</v>
      </c>
      <c r="U130" s="48">
        <v>1</v>
      </c>
      <c r="V130" s="49">
        <v>0</v>
      </c>
      <c r="W130" s="49">
        <v>1</v>
      </c>
      <c r="X130" s="49">
        <v>0</v>
      </c>
      <c r="Y130" s="49">
        <v>0.999996</v>
      </c>
      <c r="Z130" s="49">
        <v>0</v>
      </c>
      <c r="AA130" s="49">
        <v>0</v>
      </c>
      <c r="AB130" s="71">
        <v>130</v>
      </c>
      <c r="AC130" s="71"/>
      <c r="AD130" s="72"/>
      <c r="AE130" s="78" t="s">
        <v>1165</v>
      </c>
      <c r="AF130" s="78">
        <v>1056</v>
      </c>
      <c r="AG130" s="78">
        <v>3301</v>
      </c>
      <c r="AH130" s="78">
        <v>7491</v>
      </c>
      <c r="AI130" s="78">
        <v>2515</v>
      </c>
      <c r="AJ130" s="78"/>
      <c r="AK130" s="78" t="s">
        <v>1289</v>
      </c>
      <c r="AL130" s="78" t="s">
        <v>1371</v>
      </c>
      <c r="AM130" s="83" t="s">
        <v>1452</v>
      </c>
      <c r="AN130" s="78"/>
      <c r="AO130" s="80">
        <v>39969.2775</v>
      </c>
      <c r="AP130" s="83" t="s">
        <v>1564</v>
      </c>
      <c r="AQ130" s="78" t="b">
        <v>0</v>
      </c>
      <c r="AR130" s="78" t="b">
        <v>0</v>
      </c>
      <c r="AS130" s="78" t="b">
        <v>1</v>
      </c>
      <c r="AT130" s="78"/>
      <c r="AU130" s="78">
        <v>332</v>
      </c>
      <c r="AV130" s="83" t="s">
        <v>1582</v>
      </c>
      <c r="AW130" s="78" t="b">
        <v>0</v>
      </c>
      <c r="AX130" s="78" t="s">
        <v>1639</v>
      </c>
      <c r="AY130" s="83" t="s">
        <v>1767</v>
      </c>
      <c r="AZ130" s="78" t="s">
        <v>66</v>
      </c>
      <c r="BA130" s="78" t="str">
        <f>REPLACE(INDEX(GroupVertices[Group],MATCH(Vertices[[#This Row],[Vertex]],GroupVertices[Vertex],0)),1,1,"")</f>
        <v>22</v>
      </c>
      <c r="BB130" s="48" t="s">
        <v>447</v>
      </c>
      <c r="BC130" s="48" t="s">
        <v>447</v>
      </c>
      <c r="BD130" s="48" t="s">
        <v>482</v>
      </c>
      <c r="BE130" s="48" t="s">
        <v>482</v>
      </c>
      <c r="BF130" s="48"/>
      <c r="BG130" s="48"/>
      <c r="BH130" s="119" t="s">
        <v>2433</v>
      </c>
      <c r="BI130" s="119" t="s">
        <v>2433</v>
      </c>
      <c r="BJ130" s="119" t="s">
        <v>2480</v>
      </c>
      <c r="BK130" s="119" t="s">
        <v>2480</v>
      </c>
      <c r="BL130" s="119">
        <v>3</v>
      </c>
      <c r="BM130" s="123">
        <v>9.67741935483871</v>
      </c>
      <c r="BN130" s="119">
        <v>0</v>
      </c>
      <c r="BO130" s="123">
        <v>0</v>
      </c>
      <c r="BP130" s="119">
        <v>0</v>
      </c>
      <c r="BQ130" s="123">
        <v>0</v>
      </c>
      <c r="BR130" s="119">
        <v>28</v>
      </c>
      <c r="BS130" s="123">
        <v>90.3225806451613</v>
      </c>
      <c r="BT130" s="119">
        <v>31</v>
      </c>
      <c r="BU130" s="2"/>
      <c r="BV130" s="3"/>
      <c r="BW130" s="3"/>
      <c r="BX130" s="3"/>
      <c r="BY130" s="3"/>
    </row>
    <row r="131" spans="1:77" ht="41.45" customHeight="1">
      <c r="A131" s="64" t="s">
        <v>349</v>
      </c>
      <c r="C131" s="65"/>
      <c r="D131" s="65" t="s">
        <v>64</v>
      </c>
      <c r="E131" s="66">
        <v>170.18765841419392</v>
      </c>
      <c r="F131" s="68">
        <v>99.9935530253866</v>
      </c>
      <c r="G131" s="102" t="s">
        <v>1636</v>
      </c>
      <c r="H131" s="65"/>
      <c r="I131" s="69" t="s">
        <v>349</v>
      </c>
      <c r="J131" s="70"/>
      <c r="K131" s="70"/>
      <c r="L131" s="69" t="s">
        <v>1904</v>
      </c>
      <c r="M131" s="73">
        <v>3.148561739489809</v>
      </c>
      <c r="N131" s="74">
        <v>8017.3916015625</v>
      </c>
      <c r="O131" s="74">
        <v>602.880859375</v>
      </c>
      <c r="P131" s="75"/>
      <c r="Q131" s="76"/>
      <c r="R131" s="76"/>
      <c r="S131" s="88"/>
      <c r="T131" s="48">
        <v>1</v>
      </c>
      <c r="U131" s="48">
        <v>0</v>
      </c>
      <c r="V131" s="49">
        <v>0</v>
      </c>
      <c r="W131" s="49">
        <v>1</v>
      </c>
      <c r="X131" s="49">
        <v>0</v>
      </c>
      <c r="Y131" s="49">
        <v>0.999996</v>
      </c>
      <c r="Z131" s="49">
        <v>0</v>
      </c>
      <c r="AA131" s="49">
        <v>0</v>
      </c>
      <c r="AB131" s="71">
        <v>131</v>
      </c>
      <c r="AC131" s="71"/>
      <c r="AD131" s="72"/>
      <c r="AE131" s="78" t="s">
        <v>1166</v>
      </c>
      <c r="AF131" s="78">
        <v>369</v>
      </c>
      <c r="AG131" s="78">
        <v>9173</v>
      </c>
      <c r="AH131" s="78">
        <v>13438</v>
      </c>
      <c r="AI131" s="78">
        <v>11638</v>
      </c>
      <c r="AJ131" s="78"/>
      <c r="AK131" s="78" t="s">
        <v>1290</v>
      </c>
      <c r="AL131" s="78" t="s">
        <v>1371</v>
      </c>
      <c r="AM131" s="83" t="s">
        <v>1453</v>
      </c>
      <c r="AN131" s="78"/>
      <c r="AO131" s="80">
        <v>39699.609976851854</v>
      </c>
      <c r="AP131" s="83" t="s">
        <v>1565</v>
      </c>
      <c r="AQ131" s="78" t="b">
        <v>0</v>
      </c>
      <c r="AR131" s="78" t="b">
        <v>0</v>
      </c>
      <c r="AS131" s="78" t="b">
        <v>1</v>
      </c>
      <c r="AT131" s="78"/>
      <c r="AU131" s="78">
        <v>148</v>
      </c>
      <c r="AV131" s="83" t="s">
        <v>1573</v>
      </c>
      <c r="AW131" s="78" t="b">
        <v>0</v>
      </c>
      <c r="AX131" s="78" t="s">
        <v>1639</v>
      </c>
      <c r="AY131" s="83" t="s">
        <v>1768</v>
      </c>
      <c r="AZ131" s="78" t="s">
        <v>65</v>
      </c>
      <c r="BA131" s="78" t="str">
        <f>REPLACE(INDEX(GroupVertices[Group],MATCH(Vertices[[#This Row],[Vertex]],GroupVertices[Vertex],0)),1,1,"")</f>
        <v>22</v>
      </c>
      <c r="BB131" s="48"/>
      <c r="BC131" s="48"/>
      <c r="BD131" s="48"/>
      <c r="BE131" s="48"/>
      <c r="BF131" s="48"/>
      <c r="BG131" s="48"/>
      <c r="BH131" s="48"/>
      <c r="BI131" s="48"/>
      <c r="BJ131" s="48"/>
      <c r="BK131" s="48"/>
      <c r="BL131" s="48"/>
      <c r="BM131" s="49"/>
      <c r="BN131" s="48"/>
      <c r="BO131" s="49"/>
      <c r="BP131" s="48"/>
      <c r="BQ131" s="49"/>
      <c r="BR131" s="48"/>
      <c r="BS131" s="49"/>
      <c r="BT131" s="48"/>
      <c r="BU131" s="2"/>
      <c r="BV131" s="3"/>
      <c r="BW131" s="3"/>
      <c r="BX131" s="3"/>
      <c r="BY131" s="3"/>
    </row>
    <row r="132" spans="1:77" ht="41.45" customHeight="1">
      <c r="A132" s="64" t="s">
        <v>314</v>
      </c>
      <c r="C132" s="65"/>
      <c r="D132" s="65" t="s">
        <v>64</v>
      </c>
      <c r="E132" s="66">
        <v>163.9264552770595</v>
      </c>
      <c r="F132" s="68">
        <v>99.99848310620244</v>
      </c>
      <c r="G132" s="102" t="s">
        <v>626</v>
      </c>
      <c r="H132" s="65"/>
      <c r="I132" s="69" t="s">
        <v>314</v>
      </c>
      <c r="J132" s="70"/>
      <c r="K132" s="70"/>
      <c r="L132" s="69" t="s">
        <v>1905</v>
      </c>
      <c r="M132" s="73">
        <v>1.505530139600452</v>
      </c>
      <c r="N132" s="74">
        <v>1143.4853515625</v>
      </c>
      <c r="O132" s="74">
        <v>4691.9677734375</v>
      </c>
      <c r="P132" s="75"/>
      <c r="Q132" s="76"/>
      <c r="R132" s="76"/>
      <c r="S132" s="88"/>
      <c r="T132" s="48">
        <v>1</v>
      </c>
      <c r="U132" s="48">
        <v>1</v>
      </c>
      <c r="V132" s="49">
        <v>0</v>
      </c>
      <c r="W132" s="49">
        <v>0</v>
      </c>
      <c r="X132" s="49">
        <v>0</v>
      </c>
      <c r="Y132" s="49">
        <v>0.999996</v>
      </c>
      <c r="Z132" s="49">
        <v>0</v>
      </c>
      <c r="AA132" s="49" t="s">
        <v>1997</v>
      </c>
      <c r="AB132" s="71">
        <v>132</v>
      </c>
      <c r="AC132" s="71"/>
      <c r="AD132" s="72"/>
      <c r="AE132" s="78" t="s">
        <v>1167</v>
      </c>
      <c r="AF132" s="78">
        <v>286</v>
      </c>
      <c r="AG132" s="78">
        <v>2169</v>
      </c>
      <c r="AH132" s="78">
        <v>37934</v>
      </c>
      <c r="AI132" s="78">
        <v>79</v>
      </c>
      <c r="AJ132" s="78"/>
      <c r="AK132" s="78"/>
      <c r="AL132" s="78" t="s">
        <v>1372</v>
      </c>
      <c r="AM132" s="83" t="s">
        <v>1454</v>
      </c>
      <c r="AN132" s="78"/>
      <c r="AO132" s="80">
        <v>39999.56916666667</v>
      </c>
      <c r="AP132" s="83" t="s">
        <v>1566</v>
      </c>
      <c r="AQ132" s="78" t="b">
        <v>0</v>
      </c>
      <c r="AR132" s="78" t="b">
        <v>0</v>
      </c>
      <c r="AS132" s="78" t="b">
        <v>1</v>
      </c>
      <c r="AT132" s="78"/>
      <c r="AU132" s="78">
        <v>15</v>
      </c>
      <c r="AV132" s="83" t="s">
        <v>1577</v>
      </c>
      <c r="AW132" s="78" t="b">
        <v>0</v>
      </c>
      <c r="AX132" s="78" t="s">
        <v>1639</v>
      </c>
      <c r="AY132" s="83" t="s">
        <v>1769</v>
      </c>
      <c r="AZ132" s="78" t="s">
        <v>66</v>
      </c>
      <c r="BA132" s="78" t="str">
        <f>REPLACE(INDEX(GroupVertices[Group],MATCH(Vertices[[#This Row],[Vertex]],GroupVertices[Vertex],0)),1,1,"")</f>
        <v>1</v>
      </c>
      <c r="BB132" s="48" t="s">
        <v>448</v>
      </c>
      <c r="BC132" s="48" t="s">
        <v>448</v>
      </c>
      <c r="BD132" s="48" t="s">
        <v>483</v>
      </c>
      <c r="BE132" s="48" t="s">
        <v>483</v>
      </c>
      <c r="BF132" s="48"/>
      <c r="BG132" s="48"/>
      <c r="BH132" s="119" t="s">
        <v>2434</v>
      </c>
      <c r="BI132" s="119" t="s">
        <v>2434</v>
      </c>
      <c r="BJ132" s="119" t="s">
        <v>2481</v>
      </c>
      <c r="BK132" s="119" t="s">
        <v>2481</v>
      </c>
      <c r="BL132" s="119">
        <v>0</v>
      </c>
      <c r="BM132" s="123">
        <v>0</v>
      </c>
      <c r="BN132" s="119">
        <v>0</v>
      </c>
      <c r="BO132" s="123">
        <v>0</v>
      </c>
      <c r="BP132" s="119">
        <v>0</v>
      </c>
      <c r="BQ132" s="123">
        <v>0</v>
      </c>
      <c r="BR132" s="119">
        <v>35</v>
      </c>
      <c r="BS132" s="123">
        <v>100</v>
      </c>
      <c r="BT132" s="119">
        <v>35</v>
      </c>
      <c r="BU132" s="2"/>
      <c r="BV132" s="3"/>
      <c r="BW132" s="3"/>
      <c r="BX132" s="3"/>
      <c r="BY132" s="3"/>
    </row>
    <row r="133" spans="1:77" ht="41.45" customHeight="1">
      <c r="A133" s="64" t="s">
        <v>315</v>
      </c>
      <c r="C133" s="65"/>
      <c r="D133" s="65" t="s">
        <v>64</v>
      </c>
      <c r="E133" s="66">
        <v>164.7703410225556</v>
      </c>
      <c r="F133" s="68">
        <v>99.99781862929065</v>
      </c>
      <c r="G133" s="102" t="s">
        <v>627</v>
      </c>
      <c r="H133" s="65"/>
      <c r="I133" s="69" t="s">
        <v>315</v>
      </c>
      <c r="J133" s="70"/>
      <c r="K133" s="70"/>
      <c r="L133" s="69" t="s">
        <v>1906</v>
      </c>
      <c r="M133" s="73">
        <v>1.7269781450681208</v>
      </c>
      <c r="N133" s="74">
        <v>4229.5966796875</v>
      </c>
      <c r="O133" s="74">
        <v>3187.91650390625</v>
      </c>
      <c r="P133" s="75"/>
      <c r="Q133" s="76"/>
      <c r="R133" s="76"/>
      <c r="S133" s="88"/>
      <c r="T133" s="48">
        <v>2</v>
      </c>
      <c r="U133" s="48">
        <v>1</v>
      </c>
      <c r="V133" s="49">
        <v>0</v>
      </c>
      <c r="W133" s="49">
        <v>0.1</v>
      </c>
      <c r="X133" s="49">
        <v>0</v>
      </c>
      <c r="Y133" s="49">
        <v>0.821452</v>
      </c>
      <c r="Z133" s="49">
        <v>0</v>
      </c>
      <c r="AA133" s="49">
        <v>0</v>
      </c>
      <c r="AB133" s="71">
        <v>133</v>
      </c>
      <c r="AC133" s="71"/>
      <c r="AD133" s="72"/>
      <c r="AE133" s="78" t="s">
        <v>1168</v>
      </c>
      <c r="AF133" s="78">
        <v>347</v>
      </c>
      <c r="AG133" s="78">
        <v>3113</v>
      </c>
      <c r="AH133" s="78">
        <v>2971</v>
      </c>
      <c r="AI133" s="78">
        <v>73</v>
      </c>
      <c r="AJ133" s="78"/>
      <c r="AK133" s="78" t="s">
        <v>1291</v>
      </c>
      <c r="AL133" s="78"/>
      <c r="AM133" s="83" t="s">
        <v>1455</v>
      </c>
      <c r="AN133" s="78"/>
      <c r="AO133" s="80">
        <v>39867.90275462963</v>
      </c>
      <c r="AP133" s="83" t="s">
        <v>1567</v>
      </c>
      <c r="AQ133" s="78" t="b">
        <v>0</v>
      </c>
      <c r="AR133" s="78" t="b">
        <v>0</v>
      </c>
      <c r="AS133" s="78" t="b">
        <v>1</v>
      </c>
      <c r="AT133" s="78"/>
      <c r="AU133" s="78">
        <v>177</v>
      </c>
      <c r="AV133" s="83" t="s">
        <v>1582</v>
      </c>
      <c r="AW133" s="78" t="b">
        <v>0</v>
      </c>
      <c r="AX133" s="78" t="s">
        <v>1639</v>
      </c>
      <c r="AY133" s="83" t="s">
        <v>1770</v>
      </c>
      <c r="AZ133" s="78" t="s">
        <v>66</v>
      </c>
      <c r="BA133" s="78" t="str">
        <f>REPLACE(INDEX(GroupVertices[Group],MATCH(Vertices[[#This Row],[Vertex]],GroupVertices[Vertex],0)),1,1,"")</f>
        <v>6</v>
      </c>
      <c r="BB133" s="48" t="s">
        <v>449</v>
      </c>
      <c r="BC133" s="48" t="s">
        <v>449</v>
      </c>
      <c r="BD133" s="48" t="s">
        <v>484</v>
      </c>
      <c r="BE133" s="48" t="s">
        <v>484</v>
      </c>
      <c r="BF133" s="48" t="s">
        <v>516</v>
      </c>
      <c r="BG133" s="48" t="s">
        <v>516</v>
      </c>
      <c r="BH133" s="119" t="s">
        <v>2435</v>
      </c>
      <c r="BI133" s="119" t="s">
        <v>2435</v>
      </c>
      <c r="BJ133" s="119" t="s">
        <v>2482</v>
      </c>
      <c r="BK133" s="119" t="s">
        <v>2482</v>
      </c>
      <c r="BL133" s="119">
        <v>0</v>
      </c>
      <c r="BM133" s="123">
        <v>0</v>
      </c>
      <c r="BN133" s="119">
        <v>2</v>
      </c>
      <c r="BO133" s="123">
        <v>6.451612903225806</v>
      </c>
      <c r="BP133" s="119">
        <v>0</v>
      </c>
      <c r="BQ133" s="123">
        <v>0</v>
      </c>
      <c r="BR133" s="119">
        <v>29</v>
      </c>
      <c r="BS133" s="123">
        <v>93.54838709677419</v>
      </c>
      <c r="BT133" s="119">
        <v>31</v>
      </c>
      <c r="BU133" s="2"/>
      <c r="BV133" s="3"/>
      <c r="BW133" s="3"/>
      <c r="BX133" s="3"/>
      <c r="BY133" s="3"/>
    </row>
    <row r="134" spans="1:77" ht="41.45" customHeight="1">
      <c r="A134" s="64" t="s">
        <v>316</v>
      </c>
      <c r="C134" s="65"/>
      <c r="D134" s="65" t="s">
        <v>64</v>
      </c>
      <c r="E134" s="66">
        <v>163.69939279892813</v>
      </c>
      <c r="F134" s="68">
        <v>99.99866189554099</v>
      </c>
      <c r="G134" s="102" t="s">
        <v>628</v>
      </c>
      <c r="H134" s="65"/>
      <c r="I134" s="69" t="s">
        <v>316</v>
      </c>
      <c r="J134" s="70"/>
      <c r="K134" s="70"/>
      <c r="L134" s="69" t="s">
        <v>1907</v>
      </c>
      <c r="M134" s="73">
        <v>1.4459456127055494</v>
      </c>
      <c r="N134" s="74">
        <v>4696.83251953125</v>
      </c>
      <c r="O134" s="74">
        <v>4774.85986328125</v>
      </c>
      <c r="P134" s="75"/>
      <c r="Q134" s="76"/>
      <c r="R134" s="76"/>
      <c r="S134" s="88"/>
      <c r="T134" s="48">
        <v>0</v>
      </c>
      <c r="U134" s="48">
        <v>4</v>
      </c>
      <c r="V134" s="49">
        <v>9</v>
      </c>
      <c r="W134" s="49">
        <v>0.166667</v>
      </c>
      <c r="X134" s="49">
        <v>0</v>
      </c>
      <c r="Y134" s="49">
        <v>1.516873</v>
      </c>
      <c r="Z134" s="49">
        <v>0.25</v>
      </c>
      <c r="AA134" s="49">
        <v>0</v>
      </c>
      <c r="AB134" s="71">
        <v>134</v>
      </c>
      <c r="AC134" s="71"/>
      <c r="AD134" s="72"/>
      <c r="AE134" s="78" t="s">
        <v>1169</v>
      </c>
      <c r="AF134" s="78">
        <v>4973</v>
      </c>
      <c r="AG134" s="78">
        <v>1915</v>
      </c>
      <c r="AH134" s="78">
        <v>10745</v>
      </c>
      <c r="AI134" s="78">
        <v>9179</v>
      </c>
      <c r="AJ134" s="78"/>
      <c r="AK134" s="78" t="s">
        <v>1292</v>
      </c>
      <c r="AL134" s="78" t="s">
        <v>1373</v>
      </c>
      <c r="AM134" s="78"/>
      <c r="AN134" s="78"/>
      <c r="AO134" s="80">
        <v>42639.26744212963</v>
      </c>
      <c r="AP134" s="78"/>
      <c r="AQ134" s="78" t="b">
        <v>1</v>
      </c>
      <c r="AR134" s="78" t="b">
        <v>0</v>
      </c>
      <c r="AS134" s="78" t="b">
        <v>0</v>
      </c>
      <c r="AT134" s="78"/>
      <c r="AU134" s="78">
        <v>105</v>
      </c>
      <c r="AV134" s="78"/>
      <c r="AW134" s="78" t="b">
        <v>0</v>
      </c>
      <c r="AX134" s="78" t="s">
        <v>1639</v>
      </c>
      <c r="AY134" s="83" t="s">
        <v>1771</v>
      </c>
      <c r="AZ134" s="78" t="s">
        <v>66</v>
      </c>
      <c r="BA134" s="78" t="str">
        <f>REPLACE(INDEX(GroupVertices[Group],MATCH(Vertices[[#This Row],[Vertex]],GroupVertices[Vertex],0)),1,1,"")</f>
        <v>6</v>
      </c>
      <c r="BB134" s="48"/>
      <c r="BC134" s="48"/>
      <c r="BD134" s="48"/>
      <c r="BE134" s="48"/>
      <c r="BF134" s="48" t="s">
        <v>517</v>
      </c>
      <c r="BG134" s="48" t="s">
        <v>517</v>
      </c>
      <c r="BH134" s="119" t="s">
        <v>2436</v>
      </c>
      <c r="BI134" s="119" t="s">
        <v>2442</v>
      </c>
      <c r="BJ134" s="119" t="s">
        <v>2483</v>
      </c>
      <c r="BK134" s="119" t="s">
        <v>2487</v>
      </c>
      <c r="BL134" s="119">
        <v>2</v>
      </c>
      <c r="BM134" s="123">
        <v>2.5641025641025643</v>
      </c>
      <c r="BN134" s="119">
        <v>3</v>
      </c>
      <c r="BO134" s="123">
        <v>3.8461538461538463</v>
      </c>
      <c r="BP134" s="119">
        <v>0</v>
      </c>
      <c r="BQ134" s="123">
        <v>0</v>
      </c>
      <c r="BR134" s="119">
        <v>73</v>
      </c>
      <c r="BS134" s="123">
        <v>93.58974358974359</v>
      </c>
      <c r="BT134" s="119">
        <v>78</v>
      </c>
      <c r="BU134" s="2"/>
      <c r="BV134" s="3"/>
      <c r="BW134" s="3"/>
      <c r="BX134" s="3"/>
      <c r="BY134" s="3"/>
    </row>
    <row r="135" spans="1:77" ht="41.45" customHeight="1">
      <c r="A135" s="64" t="s">
        <v>317</v>
      </c>
      <c r="C135" s="65"/>
      <c r="D135" s="65" t="s">
        <v>64</v>
      </c>
      <c r="E135" s="66">
        <v>229.6717700572638</v>
      </c>
      <c r="F135" s="68">
        <v>99.94671514595112</v>
      </c>
      <c r="G135" s="102" t="s">
        <v>1637</v>
      </c>
      <c r="H135" s="65"/>
      <c r="I135" s="69" t="s">
        <v>317</v>
      </c>
      <c r="J135" s="70"/>
      <c r="K135" s="70"/>
      <c r="L135" s="69" t="s">
        <v>1908</v>
      </c>
      <c r="M135" s="73">
        <v>18.758065692693364</v>
      </c>
      <c r="N135" s="74">
        <v>5262.63134765625</v>
      </c>
      <c r="O135" s="74">
        <v>4521.83056640625</v>
      </c>
      <c r="P135" s="75"/>
      <c r="Q135" s="76"/>
      <c r="R135" s="76"/>
      <c r="S135" s="88"/>
      <c r="T135" s="48">
        <v>2</v>
      </c>
      <c r="U135" s="48">
        <v>1</v>
      </c>
      <c r="V135" s="49">
        <v>0</v>
      </c>
      <c r="W135" s="49">
        <v>0.125</v>
      </c>
      <c r="X135" s="49">
        <v>0</v>
      </c>
      <c r="Y135" s="49">
        <v>0.805455</v>
      </c>
      <c r="Z135" s="49">
        <v>0.5</v>
      </c>
      <c r="AA135" s="49">
        <v>0.5</v>
      </c>
      <c r="AB135" s="71">
        <v>135</v>
      </c>
      <c r="AC135" s="71"/>
      <c r="AD135" s="72"/>
      <c r="AE135" s="78" t="s">
        <v>1170</v>
      </c>
      <c r="AF135" s="78">
        <v>2897</v>
      </c>
      <c r="AG135" s="78">
        <v>75714</v>
      </c>
      <c r="AH135" s="78">
        <v>33187</v>
      </c>
      <c r="AI135" s="78">
        <v>5352</v>
      </c>
      <c r="AJ135" s="78"/>
      <c r="AK135" s="78" t="s">
        <v>1293</v>
      </c>
      <c r="AL135" s="78"/>
      <c r="AM135" s="83" t="s">
        <v>1456</v>
      </c>
      <c r="AN135" s="78"/>
      <c r="AO135" s="80">
        <v>39758.65880787037</v>
      </c>
      <c r="AP135" s="83" t="s">
        <v>1568</v>
      </c>
      <c r="AQ135" s="78" t="b">
        <v>0</v>
      </c>
      <c r="AR135" s="78" t="b">
        <v>0</v>
      </c>
      <c r="AS135" s="78" t="b">
        <v>1</v>
      </c>
      <c r="AT135" s="78"/>
      <c r="AU135" s="78">
        <v>1874</v>
      </c>
      <c r="AV135" s="83" t="s">
        <v>1573</v>
      </c>
      <c r="AW135" s="78" t="b">
        <v>0</v>
      </c>
      <c r="AX135" s="78" t="s">
        <v>1639</v>
      </c>
      <c r="AY135" s="83" t="s">
        <v>1772</v>
      </c>
      <c r="AZ135" s="78" t="s">
        <v>66</v>
      </c>
      <c r="BA135" s="78" t="str">
        <f>REPLACE(INDEX(GroupVertices[Group],MATCH(Vertices[[#This Row],[Vertex]],GroupVertices[Vertex],0)),1,1,"")</f>
        <v>6</v>
      </c>
      <c r="BB135" s="48" t="s">
        <v>422</v>
      </c>
      <c r="BC135" s="48" t="s">
        <v>422</v>
      </c>
      <c r="BD135" s="48" t="s">
        <v>460</v>
      </c>
      <c r="BE135" s="48" t="s">
        <v>460</v>
      </c>
      <c r="BF135" s="48" t="s">
        <v>517</v>
      </c>
      <c r="BG135" s="48" t="s">
        <v>517</v>
      </c>
      <c r="BH135" s="119" t="s">
        <v>2387</v>
      </c>
      <c r="BI135" s="119" t="s">
        <v>2387</v>
      </c>
      <c r="BJ135" s="119" t="s">
        <v>2445</v>
      </c>
      <c r="BK135" s="119" t="s">
        <v>2445</v>
      </c>
      <c r="BL135" s="119">
        <v>0</v>
      </c>
      <c r="BM135" s="123">
        <v>0</v>
      </c>
      <c r="BN135" s="119">
        <v>1</v>
      </c>
      <c r="BO135" s="123">
        <v>4.3478260869565215</v>
      </c>
      <c r="BP135" s="119">
        <v>0</v>
      </c>
      <c r="BQ135" s="123">
        <v>0</v>
      </c>
      <c r="BR135" s="119">
        <v>22</v>
      </c>
      <c r="BS135" s="123">
        <v>95.65217391304348</v>
      </c>
      <c r="BT135" s="119">
        <v>23</v>
      </c>
      <c r="BU135" s="2"/>
      <c r="BV135" s="3"/>
      <c r="BW135" s="3"/>
      <c r="BX135" s="3"/>
      <c r="BY135" s="3"/>
    </row>
    <row r="136" spans="1:77" ht="41.45" customHeight="1">
      <c r="A136" s="64" t="s">
        <v>319</v>
      </c>
      <c r="C136" s="65"/>
      <c r="D136" s="65" t="s">
        <v>64</v>
      </c>
      <c r="E136" s="66">
        <v>179.6241604581104</v>
      </c>
      <c r="F136" s="68">
        <v>99.98612270941118</v>
      </c>
      <c r="G136" s="102" t="s">
        <v>1638</v>
      </c>
      <c r="H136" s="65"/>
      <c r="I136" s="69" t="s">
        <v>319</v>
      </c>
      <c r="J136" s="70"/>
      <c r="K136" s="70"/>
      <c r="L136" s="69" t="s">
        <v>1909</v>
      </c>
      <c r="M136" s="73">
        <v>5.6248383769015815</v>
      </c>
      <c r="N136" s="74">
        <v>4481.4296875</v>
      </c>
      <c r="O136" s="74">
        <v>6246.43408203125</v>
      </c>
      <c r="P136" s="75"/>
      <c r="Q136" s="76"/>
      <c r="R136" s="76"/>
      <c r="S136" s="88"/>
      <c r="T136" s="48">
        <v>1</v>
      </c>
      <c r="U136" s="48">
        <v>1</v>
      </c>
      <c r="V136" s="49">
        <v>0</v>
      </c>
      <c r="W136" s="49">
        <v>0.125</v>
      </c>
      <c r="X136" s="49">
        <v>0</v>
      </c>
      <c r="Y136" s="49">
        <v>0.805455</v>
      </c>
      <c r="Z136" s="49">
        <v>0.5</v>
      </c>
      <c r="AA136" s="49">
        <v>0</v>
      </c>
      <c r="AB136" s="71">
        <v>136</v>
      </c>
      <c r="AC136" s="71"/>
      <c r="AD136" s="72"/>
      <c r="AE136" s="78" t="s">
        <v>1171</v>
      </c>
      <c r="AF136" s="78">
        <v>4333</v>
      </c>
      <c r="AG136" s="78">
        <v>19729</v>
      </c>
      <c r="AH136" s="78">
        <v>24641</v>
      </c>
      <c r="AI136" s="78">
        <v>7686</v>
      </c>
      <c r="AJ136" s="78"/>
      <c r="AK136" s="78" t="s">
        <v>1294</v>
      </c>
      <c r="AL136" s="78" t="s">
        <v>1374</v>
      </c>
      <c r="AM136" s="83" t="s">
        <v>1457</v>
      </c>
      <c r="AN136" s="78"/>
      <c r="AO136" s="80">
        <v>41232.88885416667</v>
      </c>
      <c r="AP136" s="83" t="s">
        <v>1569</v>
      </c>
      <c r="AQ136" s="78" t="b">
        <v>0</v>
      </c>
      <c r="AR136" s="78" t="b">
        <v>0</v>
      </c>
      <c r="AS136" s="78" t="b">
        <v>1</v>
      </c>
      <c r="AT136" s="78"/>
      <c r="AU136" s="78">
        <v>1005</v>
      </c>
      <c r="AV136" s="83" t="s">
        <v>1573</v>
      </c>
      <c r="AW136" s="78" t="b">
        <v>0</v>
      </c>
      <c r="AX136" s="78" t="s">
        <v>1639</v>
      </c>
      <c r="AY136" s="83" t="s">
        <v>1773</v>
      </c>
      <c r="AZ136" s="78" t="s">
        <v>66</v>
      </c>
      <c r="BA136" s="78" t="str">
        <f>REPLACE(INDEX(GroupVertices[Group],MATCH(Vertices[[#This Row],[Vertex]],GroupVertices[Vertex],0)),1,1,"")</f>
        <v>6</v>
      </c>
      <c r="BB136" s="48" t="s">
        <v>450</v>
      </c>
      <c r="BC136" s="48" t="s">
        <v>450</v>
      </c>
      <c r="BD136" s="48" t="s">
        <v>478</v>
      </c>
      <c r="BE136" s="48" t="s">
        <v>478</v>
      </c>
      <c r="BF136" s="48" t="s">
        <v>518</v>
      </c>
      <c r="BG136" s="48" t="s">
        <v>518</v>
      </c>
      <c r="BH136" s="119" t="s">
        <v>2437</v>
      </c>
      <c r="BI136" s="119" t="s">
        <v>2437</v>
      </c>
      <c r="BJ136" s="119" t="s">
        <v>2484</v>
      </c>
      <c r="BK136" s="119" t="s">
        <v>2484</v>
      </c>
      <c r="BL136" s="119">
        <v>2</v>
      </c>
      <c r="BM136" s="123">
        <v>8.333333333333334</v>
      </c>
      <c r="BN136" s="119">
        <v>0</v>
      </c>
      <c r="BO136" s="123">
        <v>0</v>
      </c>
      <c r="BP136" s="119">
        <v>0</v>
      </c>
      <c r="BQ136" s="123">
        <v>0</v>
      </c>
      <c r="BR136" s="119">
        <v>22</v>
      </c>
      <c r="BS136" s="123">
        <v>91.66666666666667</v>
      </c>
      <c r="BT136" s="119">
        <v>24</v>
      </c>
      <c r="BU136" s="2"/>
      <c r="BV136" s="3"/>
      <c r="BW136" s="3"/>
      <c r="BX136" s="3"/>
      <c r="BY136" s="3"/>
    </row>
    <row r="137" spans="1:77" ht="41.45" customHeight="1">
      <c r="A137" s="64" t="s">
        <v>320</v>
      </c>
      <c r="C137" s="65"/>
      <c r="D137" s="65" t="s">
        <v>64</v>
      </c>
      <c r="E137" s="66">
        <v>164.51646014149534</v>
      </c>
      <c r="F137" s="68">
        <v>99.99801853548021</v>
      </c>
      <c r="G137" s="102" t="s">
        <v>630</v>
      </c>
      <c r="H137" s="65"/>
      <c r="I137" s="69" t="s">
        <v>320</v>
      </c>
      <c r="J137" s="70"/>
      <c r="K137" s="70"/>
      <c r="L137" s="69" t="s">
        <v>1910</v>
      </c>
      <c r="M137" s="73">
        <v>1.6603560756265763</v>
      </c>
      <c r="N137" s="74">
        <v>8871.7568359375</v>
      </c>
      <c r="O137" s="74">
        <v>2796.779052734375</v>
      </c>
      <c r="P137" s="75"/>
      <c r="Q137" s="76"/>
      <c r="R137" s="76"/>
      <c r="S137" s="88"/>
      <c r="T137" s="48">
        <v>2</v>
      </c>
      <c r="U137" s="48">
        <v>1</v>
      </c>
      <c r="V137" s="49">
        <v>0</v>
      </c>
      <c r="W137" s="49">
        <v>1</v>
      </c>
      <c r="X137" s="49">
        <v>0</v>
      </c>
      <c r="Y137" s="49">
        <v>1.298241</v>
      </c>
      <c r="Z137" s="49">
        <v>0</v>
      </c>
      <c r="AA137" s="49">
        <v>0</v>
      </c>
      <c r="AB137" s="71">
        <v>137</v>
      </c>
      <c r="AC137" s="71"/>
      <c r="AD137" s="72"/>
      <c r="AE137" s="78" t="s">
        <v>1172</v>
      </c>
      <c r="AF137" s="78">
        <v>449</v>
      </c>
      <c r="AG137" s="78">
        <v>2829</v>
      </c>
      <c r="AH137" s="78">
        <v>729</v>
      </c>
      <c r="AI137" s="78">
        <v>990</v>
      </c>
      <c r="AJ137" s="78"/>
      <c r="AK137" s="78" t="s">
        <v>1295</v>
      </c>
      <c r="AL137" s="78"/>
      <c r="AM137" s="83" t="s">
        <v>1458</v>
      </c>
      <c r="AN137" s="78"/>
      <c r="AO137" s="80">
        <v>42458.79107638889</v>
      </c>
      <c r="AP137" s="83" t="s">
        <v>1570</v>
      </c>
      <c r="AQ137" s="78" t="b">
        <v>0</v>
      </c>
      <c r="AR137" s="78" t="b">
        <v>0</v>
      </c>
      <c r="AS137" s="78" t="b">
        <v>0</v>
      </c>
      <c r="AT137" s="78"/>
      <c r="AU137" s="78">
        <v>79</v>
      </c>
      <c r="AV137" s="83" t="s">
        <v>1573</v>
      </c>
      <c r="AW137" s="78" t="b">
        <v>0</v>
      </c>
      <c r="AX137" s="78" t="s">
        <v>1639</v>
      </c>
      <c r="AY137" s="83" t="s">
        <v>1774</v>
      </c>
      <c r="AZ137" s="78" t="s">
        <v>66</v>
      </c>
      <c r="BA137" s="78" t="str">
        <f>REPLACE(INDEX(GroupVertices[Group],MATCH(Vertices[[#This Row],[Vertex]],GroupVertices[Vertex],0)),1,1,"")</f>
        <v>21</v>
      </c>
      <c r="BB137" s="48" t="s">
        <v>451</v>
      </c>
      <c r="BC137" s="48" t="s">
        <v>451</v>
      </c>
      <c r="BD137" s="48" t="s">
        <v>485</v>
      </c>
      <c r="BE137" s="48" t="s">
        <v>485</v>
      </c>
      <c r="BF137" s="48" t="s">
        <v>519</v>
      </c>
      <c r="BG137" s="48" t="s">
        <v>519</v>
      </c>
      <c r="BH137" s="119" t="s">
        <v>2177</v>
      </c>
      <c r="BI137" s="119" t="s">
        <v>2177</v>
      </c>
      <c r="BJ137" s="119" t="s">
        <v>2290</v>
      </c>
      <c r="BK137" s="119" t="s">
        <v>2290</v>
      </c>
      <c r="BL137" s="119">
        <v>4</v>
      </c>
      <c r="BM137" s="123">
        <v>10</v>
      </c>
      <c r="BN137" s="119">
        <v>0</v>
      </c>
      <c r="BO137" s="123">
        <v>0</v>
      </c>
      <c r="BP137" s="119">
        <v>0</v>
      </c>
      <c r="BQ137" s="123">
        <v>0</v>
      </c>
      <c r="BR137" s="119">
        <v>36</v>
      </c>
      <c r="BS137" s="123">
        <v>90</v>
      </c>
      <c r="BT137" s="119">
        <v>40</v>
      </c>
      <c r="BU137" s="2"/>
      <c r="BV137" s="3"/>
      <c r="BW137" s="3"/>
      <c r="BX137" s="3"/>
      <c r="BY137" s="3"/>
    </row>
    <row r="138" spans="1:77" ht="41.45" customHeight="1">
      <c r="A138" s="89" t="s">
        <v>321</v>
      </c>
      <c r="C138" s="90"/>
      <c r="D138" s="90" t="s">
        <v>64</v>
      </c>
      <c r="E138" s="91">
        <v>163.71190805362826</v>
      </c>
      <c r="F138" s="92">
        <v>99.99865204101052</v>
      </c>
      <c r="G138" s="103" t="s">
        <v>631</v>
      </c>
      <c r="H138" s="90"/>
      <c r="I138" s="93" t="s">
        <v>321</v>
      </c>
      <c r="J138" s="94"/>
      <c r="K138" s="94"/>
      <c r="L138" s="93" t="s">
        <v>1911</v>
      </c>
      <c r="M138" s="95">
        <v>1.4492297992273158</v>
      </c>
      <c r="N138" s="96">
        <v>8871.7568359375</v>
      </c>
      <c r="O138" s="96">
        <v>3637.87158203125</v>
      </c>
      <c r="P138" s="97"/>
      <c r="Q138" s="98"/>
      <c r="R138" s="98"/>
      <c r="S138" s="99"/>
      <c r="T138" s="48">
        <v>0</v>
      </c>
      <c r="U138" s="48">
        <v>1</v>
      </c>
      <c r="V138" s="49">
        <v>0</v>
      </c>
      <c r="W138" s="49">
        <v>1</v>
      </c>
      <c r="X138" s="49">
        <v>0</v>
      </c>
      <c r="Y138" s="49">
        <v>0.701752</v>
      </c>
      <c r="Z138" s="49">
        <v>0</v>
      </c>
      <c r="AA138" s="49">
        <v>0</v>
      </c>
      <c r="AB138" s="100">
        <v>138</v>
      </c>
      <c r="AC138" s="100"/>
      <c r="AD138" s="101"/>
      <c r="AE138" s="78" t="s">
        <v>1173</v>
      </c>
      <c r="AF138" s="78">
        <v>2420</v>
      </c>
      <c r="AG138" s="78">
        <v>1929</v>
      </c>
      <c r="AH138" s="78">
        <v>5801</v>
      </c>
      <c r="AI138" s="78">
        <v>13261</v>
      </c>
      <c r="AJ138" s="78"/>
      <c r="AK138" s="78" t="s">
        <v>1296</v>
      </c>
      <c r="AL138" s="78" t="s">
        <v>1375</v>
      </c>
      <c r="AM138" s="83" t="s">
        <v>1459</v>
      </c>
      <c r="AN138" s="78"/>
      <c r="AO138" s="80">
        <v>42417.45890046296</v>
      </c>
      <c r="AP138" s="83" t="s">
        <v>1571</v>
      </c>
      <c r="AQ138" s="78" t="b">
        <v>1</v>
      </c>
      <c r="AR138" s="78" t="b">
        <v>0</v>
      </c>
      <c r="AS138" s="78" t="b">
        <v>0</v>
      </c>
      <c r="AT138" s="78"/>
      <c r="AU138" s="78">
        <v>201</v>
      </c>
      <c r="AV138" s="78"/>
      <c r="AW138" s="78" t="b">
        <v>0</v>
      </c>
      <c r="AX138" s="78" t="s">
        <v>1639</v>
      </c>
      <c r="AY138" s="83" t="s">
        <v>1775</v>
      </c>
      <c r="AZ138" s="78" t="s">
        <v>66</v>
      </c>
      <c r="BA138" s="78" t="str">
        <f>REPLACE(INDEX(GroupVertices[Group],MATCH(Vertices[[#This Row],[Vertex]],GroupVertices[Vertex],0)),1,1,"")</f>
        <v>21</v>
      </c>
      <c r="BB138" s="48"/>
      <c r="BC138" s="48"/>
      <c r="BD138" s="48"/>
      <c r="BE138" s="48"/>
      <c r="BF138" s="48" t="s">
        <v>520</v>
      </c>
      <c r="BG138" s="48" t="s">
        <v>520</v>
      </c>
      <c r="BH138" s="119" t="s">
        <v>2177</v>
      </c>
      <c r="BI138" s="119" t="s">
        <v>2177</v>
      </c>
      <c r="BJ138" s="119" t="s">
        <v>2290</v>
      </c>
      <c r="BK138" s="119" t="s">
        <v>2290</v>
      </c>
      <c r="BL138" s="119">
        <v>4</v>
      </c>
      <c r="BM138" s="123">
        <v>10</v>
      </c>
      <c r="BN138" s="119">
        <v>0</v>
      </c>
      <c r="BO138" s="123">
        <v>0</v>
      </c>
      <c r="BP138" s="119">
        <v>0</v>
      </c>
      <c r="BQ138" s="123">
        <v>0</v>
      </c>
      <c r="BR138" s="119">
        <v>36</v>
      </c>
      <c r="BS138" s="123">
        <v>90</v>
      </c>
      <c r="BT138" s="119">
        <v>40</v>
      </c>
      <c r="BU138" s="2"/>
      <c r="BV138" s="3"/>
      <c r="BW138" s="3"/>
      <c r="BX138" s="3"/>
      <c r="BY13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13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13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13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13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13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138"/>
    <dataValidation allowBlank="1" showInputMessage="1" promptTitle="Vertex Tooltip" prompt="Enter optional text that will pop up when the mouse is hovered over the vertex." errorTitle="Invalid Vertex Image Key" sqref="L3:L138"/>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13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13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138"/>
    <dataValidation allowBlank="1" showInputMessage="1" promptTitle="Vertex Label Fill Color" prompt="To select an optional fill color for the Label shape, right-click and select Select Color on the right-click menu." sqref="J3:J138"/>
    <dataValidation allowBlank="1" showInputMessage="1" promptTitle="Vertex Image File" prompt="Enter the path to an image file.  Hover over the column header for examples." errorTitle="Invalid Vertex Image Key" sqref="G3:G138"/>
    <dataValidation allowBlank="1" showInputMessage="1" promptTitle="Vertex Color" prompt="To select an optional vertex color, right-click and select Select Color on the right-click menu." sqref="C3:C138"/>
    <dataValidation allowBlank="1" showInputMessage="1" promptTitle="Vertex Opacity" prompt="Enter an optional vertex opacity between 0 (transparent) and 100 (opaque)." errorTitle="Invalid Vertex Opacity" error="The optional vertex opacity must be a whole number between 0 and 10." sqref="F3:F138"/>
    <dataValidation type="list" allowBlank="1" showInputMessage="1" showErrorMessage="1" promptTitle="Vertex Shape" prompt="Select an optional vertex shape." errorTitle="Invalid Vertex Shape" error="You have entered an invalid vertex shape.  Try selecting from the drop-down list instead." sqref="D3:D13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13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138">
      <formula1>ValidVertexLabelPositions</formula1>
    </dataValidation>
    <dataValidation allowBlank="1" showInputMessage="1" showErrorMessage="1" promptTitle="Vertex Name" prompt="Enter the name of the vertex." sqref="A3:A138"/>
  </dataValidations>
  <hyperlinks>
    <hyperlink ref="AM3" r:id="rId1" display="https://t.co/DvCZTPMkbW"/>
    <hyperlink ref="AM6" r:id="rId2" display="https://t.co/dBfSVD33RI"/>
    <hyperlink ref="AM7" r:id="rId3" display="https://t.co/RtdxM3i9mH"/>
    <hyperlink ref="AM8" r:id="rId4" display="http://t.co/tNN1nYrmU8"/>
    <hyperlink ref="AM11" r:id="rId5" display="https://t.co/t3kzpjh4UM"/>
    <hyperlink ref="AM13" r:id="rId6" display="https://t.co/lghoMcM64m"/>
    <hyperlink ref="AM15" r:id="rId7" display="http://t.co/nazIk8dVy1"/>
    <hyperlink ref="AM16" r:id="rId8" display="http://t.co/yDwG7pNfZH"/>
    <hyperlink ref="AM17" r:id="rId9" display="https://t.co/E5UqK4RB7u"/>
    <hyperlink ref="AM19" r:id="rId10" display="https://t.co/T8ejRsTn8h"/>
    <hyperlink ref="AM26" r:id="rId11" display="https://t.co/egLDn7jLKR"/>
    <hyperlink ref="AM27" r:id="rId12" display="https://t.co/b52eeH2Pcd"/>
    <hyperlink ref="AM29" r:id="rId13" display="https://t.co/YJ7H4NgCZi"/>
    <hyperlink ref="AM38" r:id="rId14" display="https://t.co/7IDoW8Ah9W"/>
    <hyperlink ref="AM40" r:id="rId15" display="https://t.co/k93ItsaCMZ"/>
    <hyperlink ref="AM42" r:id="rId16" display="https://t.co/zx8c09MuWz"/>
    <hyperlink ref="AM44" r:id="rId17" display="http://t.co/4dglZELNqK"/>
    <hyperlink ref="AM45" r:id="rId18" display="http://t.co/7hSpibyHhE"/>
    <hyperlink ref="AM47" r:id="rId19" display="https://t.co/08Dd22BfUg"/>
    <hyperlink ref="AM48" r:id="rId20" display="https://t.co/ikeXESMWTu"/>
    <hyperlink ref="AM49" r:id="rId21" display="https://t.co/xZhOJgnYQC"/>
    <hyperlink ref="AM51" r:id="rId22" display="https://t.co/S0qNTPYXHR"/>
    <hyperlink ref="AM52" r:id="rId23" display="http://t.co/XzbnB6NS6h"/>
    <hyperlink ref="AM53" r:id="rId24" display="https://t.co/yjOYR73dAv"/>
    <hyperlink ref="AM54" r:id="rId25" display="http://t.co/ueXDFruLNF"/>
    <hyperlink ref="AM55" r:id="rId26" display="https://t.co/yjOYR73dAv"/>
    <hyperlink ref="AM56" r:id="rId27" display="https://t.co/U5F6UL1Em0"/>
    <hyperlink ref="AM57" r:id="rId28" display="https://t.co/yCjggRrklk"/>
    <hyperlink ref="AM58" r:id="rId29" display="https://t.co/67ym0hNw6A"/>
    <hyperlink ref="AM59" r:id="rId30" display="https://t.co/z80hJ5Alhk"/>
    <hyperlink ref="AM60" r:id="rId31" display="https://t.co/a6VGuAeI9b"/>
    <hyperlink ref="AM61" r:id="rId32" display="https://t.co/5rlCTpuRCx"/>
    <hyperlink ref="AM62" r:id="rId33" display="https://t.co/1s1uvZAUjh"/>
    <hyperlink ref="AM63" r:id="rId34" display="https://t.co/qHAJsvglp3"/>
    <hyperlink ref="AM64" r:id="rId35" display="https://t.co/5IZuHTHBRd"/>
    <hyperlink ref="AM65" r:id="rId36" display="https://t.co/SZC0i2iW1J"/>
    <hyperlink ref="AM67" r:id="rId37" display="https://t.co/gHwzzlw4al"/>
    <hyperlink ref="AM69" r:id="rId38" display="http://t.co/niG9336oJJ"/>
    <hyperlink ref="AM70" r:id="rId39" display="https://t.co/Od0njQgSN2"/>
    <hyperlink ref="AM72" r:id="rId40" display="https://t.co/NAjQGXzK3v"/>
    <hyperlink ref="AM76" r:id="rId41" display="https://t.co/UWPHRWFBRA"/>
    <hyperlink ref="AM77" r:id="rId42" display="https://t.co/jx5afS3wRQ"/>
    <hyperlink ref="AM79" r:id="rId43" display="https://t.co/UWPHRWFBRA"/>
    <hyperlink ref="AM80" r:id="rId44" display="http://t.co/FFTExlZb6k"/>
    <hyperlink ref="AM81" r:id="rId45" display="https://t.co/zpxCRX1FqX"/>
    <hyperlink ref="AM82" r:id="rId46" display="https://t.co/AfBzeHuLQM"/>
    <hyperlink ref="AM83" r:id="rId47" display="https://t.co/6lRwnRpjFw"/>
    <hyperlink ref="AM84" r:id="rId48" display="https://t.co/AQoBvpsMYO"/>
    <hyperlink ref="AM90" r:id="rId49" display="https://t.co/epGSV29bg9"/>
    <hyperlink ref="AM91" r:id="rId50" display="https://t.co/Dw0Xf5mmsq"/>
    <hyperlink ref="AM92" r:id="rId51" display="https://t.co/pahQTOCyhn"/>
    <hyperlink ref="AM93" r:id="rId52" display="https://t.co/F0I3LXi5Rz"/>
    <hyperlink ref="AM95" r:id="rId53" display="https://t.co/YjC2YYcIRG"/>
    <hyperlink ref="AM96" r:id="rId54" display="http://t.co/ZXIVA4Payz"/>
    <hyperlink ref="AM97" r:id="rId55" display="https://t.co/pf40bDg4uJ"/>
    <hyperlink ref="AM100" r:id="rId56" display="http://t.co/gH4E3lzyOG"/>
    <hyperlink ref="AM101" r:id="rId57" display="https://t.co/KNds1AFR7D"/>
    <hyperlink ref="AM102" r:id="rId58" display="https://t.co/eFqP1DyLiJ"/>
    <hyperlink ref="AM103" r:id="rId59" display="http://t.co/IaghNW8Xm2"/>
    <hyperlink ref="AM104" r:id="rId60" display="https://t.co/66yTxmwdlV"/>
    <hyperlink ref="AM105" r:id="rId61" display="https://t.co/kooZXzpvN5"/>
    <hyperlink ref="AM106" r:id="rId62" display="https://t.co/IV3AYfq6y4"/>
    <hyperlink ref="AM108" r:id="rId63" display="https://t.co/QPPmMHdGDE"/>
    <hyperlink ref="AM109" r:id="rId64" display="https://t.co/rsEG88c4bC"/>
    <hyperlink ref="AM112" r:id="rId65" display="https://t.co/RAQRecMDF8"/>
    <hyperlink ref="AM113" r:id="rId66" display="https://t.co/6F4B9BiHe5"/>
    <hyperlink ref="AM114" r:id="rId67" display="https://t.co/MEv4G1SPb6"/>
    <hyperlink ref="AM115" r:id="rId68" display="https://t.co/pnJSrjCaJz"/>
    <hyperlink ref="AM116" r:id="rId69" display="https://t.co/B57n2N0JZs"/>
    <hyperlink ref="AM118" r:id="rId70" display="https://t.co/yIFVHvICLU"/>
    <hyperlink ref="AM119" r:id="rId71" display="https://t.co/jrE4PH4wbr"/>
    <hyperlink ref="AM120" r:id="rId72" display="https://t.co/bc8uKP35eK"/>
    <hyperlink ref="AM122" r:id="rId73" display="https://t.co/0VjSN0neSO"/>
    <hyperlink ref="AM124" r:id="rId74" display="https://t.co/qtezWfD4LF"/>
    <hyperlink ref="AM125" r:id="rId75" display="https://t.co/6DJckVSleS"/>
    <hyperlink ref="AM126" r:id="rId76" display="https://t.co/g1b67AUZTc"/>
    <hyperlink ref="AM127" r:id="rId77" display="https://t.co/jpg8Sp1GhR"/>
    <hyperlink ref="AM128" r:id="rId78" display="http://t.co/qM6HZGeEs9"/>
    <hyperlink ref="AM130" r:id="rId79" display="https://t.co/P7M8u4Fzw5"/>
    <hyperlink ref="AM131" r:id="rId80" display="https://t.co/ktbJttssdc"/>
    <hyperlink ref="AM132" r:id="rId81" display="http://t.co/yiMeSyOZHU"/>
    <hyperlink ref="AM133" r:id="rId82" display="http://t.co/GpnUdrPg"/>
    <hyperlink ref="AM135" r:id="rId83" display="http://t.co/gG0Q5tfp8Y"/>
    <hyperlink ref="AM136" r:id="rId84" display="https://t.co/pLI2RpIB2W"/>
    <hyperlink ref="AM137" r:id="rId85" display="https://t.co/TaWwlVJX34"/>
    <hyperlink ref="AM138" r:id="rId86" display="https://t.co/iOZgU7YQ8B"/>
    <hyperlink ref="AP3" r:id="rId87" display="https://pbs.twimg.com/profile_banners/607480342/1557791326"/>
    <hyperlink ref="AP4" r:id="rId88" display="https://pbs.twimg.com/profile_banners/4833112861/1499045059"/>
    <hyperlink ref="AP5" r:id="rId89" display="https://pbs.twimg.com/profile_banners/976867749644431362/1556780319"/>
    <hyperlink ref="AP6" r:id="rId90" display="https://pbs.twimg.com/profile_banners/2917305980/1457595613"/>
    <hyperlink ref="AP7" r:id="rId91" display="https://pbs.twimg.com/profile_banners/95711125/1540286756"/>
    <hyperlink ref="AP8" r:id="rId92" display="https://pbs.twimg.com/profile_banners/10874572/1553722686"/>
    <hyperlink ref="AP9" r:id="rId93" display="https://pbs.twimg.com/profile_banners/1134711936/1561307200"/>
    <hyperlink ref="AP10" r:id="rId94" display="https://pbs.twimg.com/profile_banners/820684379576037376/1522151483"/>
    <hyperlink ref="AP11" r:id="rId95" display="https://pbs.twimg.com/profile_banners/3290070855/1434665451"/>
    <hyperlink ref="AP12" r:id="rId96" display="https://pbs.twimg.com/profile_banners/1084165202/1460025626"/>
    <hyperlink ref="AP13" r:id="rId97" display="https://pbs.twimg.com/profile_banners/222386078/1483550284"/>
    <hyperlink ref="AP14" r:id="rId98" display="https://pbs.twimg.com/profile_banners/305504617/1539632119"/>
    <hyperlink ref="AP15" r:id="rId99" display="https://pbs.twimg.com/profile_banners/1151312250/1493177150"/>
    <hyperlink ref="AP16" r:id="rId100" display="https://pbs.twimg.com/profile_banners/2712360985/1526060560"/>
    <hyperlink ref="AP17" r:id="rId101" display="https://pbs.twimg.com/profile_banners/47342449/1461782640"/>
    <hyperlink ref="AP18" r:id="rId102" display="https://pbs.twimg.com/profile_banners/892432685779603456/1501608500"/>
    <hyperlink ref="AP19" r:id="rId103" display="https://pbs.twimg.com/profile_banners/31058404/1525875391"/>
    <hyperlink ref="AP20" r:id="rId104" display="https://pbs.twimg.com/profile_banners/212969358/1366020045"/>
    <hyperlink ref="AP21" r:id="rId105" display="https://pbs.twimg.com/profile_banners/941334403288006656/1527276689"/>
    <hyperlink ref="AP22" r:id="rId106" display="https://pbs.twimg.com/profile_banners/338142847/1563709844"/>
    <hyperlink ref="AP23" r:id="rId107" display="https://pbs.twimg.com/profile_banners/2633618600/1565888199"/>
    <hyperlink ref="AP24" r:id="rId108" display="https://pbs.twimg.com/profile_banners/2393507119/1566007712"/>
    <hyperlink ref="AP26" r:id="rId109" display="https://pbs.twimg.com/profile_banners/1108830204/1370287003"/>
    <hyperlink ref="AP27" r:id="rId110" display="https://pbs.twimg.com/profile_banners/2159911044/1546113582"/>
    <hyperlink ref="AP28" r:id="rId111" display="https://pbs.twimg.com/profile_banners/3187094028/1447665207"/>
    <hyperlink ref="AP29" r:id="rId112" display="https://pbs.twimg.com/profile_banners/330509397/1481330118"/>
    <hyperlink ref="AP30" r:id="rId113" display="https://pbs.twimg.com/profile_banners/729216571/1442003953"/>
    <hyperlink ref="AP31" r:id="rId114" display="https://pbs.twimg.com/profile_banners/18557588/1482277345"/>
    <hyperlink ref="AP34" r:id="rId115" display="https://pbs.twimg.com/profile_banners/919965874311782400/1559108740"/>
    <hyperlink ref="AP35" r:id="rId116" display="https://pbs.twimg.com/profile_banners/48106292/1556719664"/>
    <hyperlink ref="AP36" r:id="rId117" display="https://pbs.twimg.com/profile_banners/268573349/1559498682"/>
    <hyperlink ref="AP40" r:id="rId118" display="https://pbs.twimg.com/profile_banners/918283111925817344/1508453302"/>
    <hyperlink ref="AP41" r:id="rId119" display="https://pbs.twimg.com/profile_banners/284740431/1554072854"/>
    <hyperlink ref="AP42" r:id="rId120" display="https://pbs.twimg.com/profile_banners/385689121/1541403824"/>
    <hyperlink ref="AP43" r:id="rId121" display="https://pbs.twimg.com/profile_banners/932365571638706178/1511459281"/>
    <hyperlink ref="AP44" r:id="rId122" display="https://pbs.twimg.com/profile_banners/2422213237/1527185132"/>
    <hyperlink ref="AP45" r:id="rId123" display="https://pbs.twimg.com/profile_banners/46182456/1525358601"/>
    <hyperlink ref="AP46" r:id="rId124" display="https://pbs.twimg.com/profile_banners/15381553/1529116785"/>
    <hyperlink ref="AP47" r:id="rId125" display="https://pbs.twimg.com/profile_banners/20996094/1411357192"/>
    <hyperlink ref="AP48" r:id="rId126" display="https://pbs.twimg.com/profile_banners/33728684/1529702377"/>
    <hyperlink ref="AP49" r:id="rId127" display="https://pbs.twimg.com/profile_banners/1083342387299131392/1562164400"/>
    <hyperlink ref="AP51" r:id="rId128" display="https://pbs.twimg.com/profile_banners/327898380/1531561137"/>
    <hyperlink ref="AP52" r:id="rId129" display="https://pbs.twimg.com/profile_banners/108394629/1553530306"/>
    <hyperlink ref="AP53" r:id="rId130" display="https://pbs.twimg.com/profile_banners/37749982/1564672315"/>
    <hyperlink ref="AP54" r:id="rId131" display="https://pbs.twimg.com/profile_banners/257132515/1412734587"/>
    <hyperlink ref="AP56" r:id="rId132" display="https://pbs.twimg.com/profile_banners/3618354350/1452818753"/>
    <hyperlink ref="AP57" r:id="rId133" display="https://pbs.twimg.com/profile_banners/442840339/1393182832"/>
    <hyperlink ref="AP58" r:id="rId134" display="https://pbs.twimg.com/profile_banners/79766795/1564839569"/>
    <hyperlink ref="AP59" r:id="rId135" display="https://pbs.twimg.com/profile_banners/1372765650/1542910334"/>
    <hyperlink ref="AP60" r:id="rId136" display="https://pbs.twimg.com/profile_banners/1006674289423208448/1560439637"/>
    <hyperlink ref="AP61" r:id="rId137" display="https://pbs.twimg.com/profile_banners/104570733/1541100112"/>
    <hyperlink ref="AP62" r:id="rId138" display="https://pbs.twimg.com/profile_banners/14378113/1548452866"/>
    <hyperlink ref="AP64" r:id="rId139" display="https://pbs.twimg.com/profile_banners/20873747/1554117332"/>
    <hyperlink ref="AP65" r:id="rId140" display="https://pbs.twimg.com/profile_banners/17728037/1516896037"/>
    <hyperlink ref="AP67" r:id="rId141" display="https://pbs.twimg.com/profile_banners/36803224/1559338391"/>
    <hyperlink ref="AP69" r:id="rId142" display="https://pbs.twimg.com/profile_banners/68502742/1401396898"/>
    <hyperlink ref="AP70" r:id="rId143" display="https://pbs.twimg.com/profile_banners/31391928/1559743636"/>
    <hyperlink ref="AP71" r:id="rId144" display="https://pbs.twimg.com/profile_banners/569976041/1522634825"/>
    <hyperlink ref="AP72" r:id="rId145" display="https://pbs.twimg.com/profile_banners/986601/1538257694"/>
    <hyperlink ref="AP73" r:id="rId146" display="https://pbs.twimg.com/profile_banners/19651901/1566513017"/>
    <hyperlink ref="AP74" r:id="rId147" display="https://pbs.twimg.com/profile_banners/2843881533/1414265132"/>
    <hyperlink ref="AP76" r:id="rId148" display="https://pbs.twimg.com/profile_banners/1369597406/1399902864"/>
    <hyperlink ref="AP77" r:id="rId149" display="https://pbs.twimg.com/profile_banners/912986766164054017/1512043459"/>
    <hyperlink ref="AP79" r:id="rId150" display="https://pbs.twimg.com/profile_banners/1371735428/1563462147"/>
    <hyperlink ref="AP80" r:id="rId151" display="https://pbs.twimg.com/profile_banners/121586643/1546632820"/>
    <hyperlink ref="AP81" r:id="rId152" display="https://pbs.twimg.com/profile_banners/110470032/1566226961"/>
    <hyperlink ref="AP82" r:id="rId153" display="https://pbs.twimg.com/profile_banners/555031989/1504691055"/>
    <hyperlink ref="AP83" r:id="rId154" display="https://pbs.twimg.com/profile_banners/1015746323251957766/1532719169"/>
    <hyperlink ref="AP84" r:id="rId155" display="https://pbs.twimg.com/profile_banners/410151321/1559461444"/>
    <hyperlink ref="AP86" r:id="rId156" display="https://pbs.twimg.com/profile_banners/1933358306/1542894115"/>
    <hyperlink ref="AP87" r:id="rId157" display="https://pbs.twimg.com/profile_banners/2304855368/1399558080"/>
    <hyperlink ref="AP88" r:id="rId158" display="https://pbs.twimg.com/profile_banners/1245300534/1448054138"/>
    <hyperlink ref="AP89" r:id="rId159" display="https://pbs.twimg.com/profile_banners/1031172205650923521/1534687533"/>
    <hyperlink ref="AP90" r:id="rId160" display="https://pbs.twimg.com/profile_banners/33923173/1565274688"/>
    <hyperlink ref="AP91" r:id="rId161" display="https://pbs.twimg.com/profile_banners/1009208382090248200/1562650982"/>
    <hyperlink ref="AP92" r:id="rId162" display="https://pbs.twimg.com/profile_banners/2766960079/1436456908"/>
    <hyperlink ref="AP93" r:id="rId163" display="https://pbs.twimg.com/profile_banners/707607902433968128/1564609204"/>
    <hyperlink ref="AP95" r:id="rId164" display="https://pbs.twimg.com/profile_banners/33573921/1562875904"/>
    <hyperlink ref="AP96" r:id="rId165" display="https://pbs.twimg.com/profile_banners/26152149/1506541570"/>
    <hyperlink ref="AP97" r:id="rId166" display="https://pbs.twimg.com/profile_banners/38407050/1500088068"/>
    <hyperlink ref="AP98" r:id="rId167" display="https://pbs.twimg.com/profile_banners/2818446007/1529498736"/>
    <hyperlink ref="AP100" r:id="rId168" display="https://pbs.twimg.com/profile_banners/249393554/1488770338"/>
    <hyperlink ref="AP101" r:id="rId169" display="https://pbs.twimg.com/profile_banners/1097263729522233346/1553654978"/>
    <hyperlink ref="AP102" r:id="rId170" display="https://pbs.twimg.com/profile_banners/9624742/1564172518"/>
    <hyperlink ref="AP103" r:id="rId171" display="https://pbs.twimg.com/profile_banners/759251/1564637377"/>
    <hyperlink ref="AP104" r:id="rId172" display="https://pbs.twimg.com/profile_banners/25129903/1445267784"/>
    <hyperlink ref="AP105" r:id="rId173" display="https://pbs.twimg.com/profile_banners/576387968/1563551985"/>
    <hyperlink ref="AP106" r:id="rId174" display="https://pbs.twimg.com/profile_banners/2930082780/1538640308"/>
    <hyperlink ref="AP107" r:id="rId175" display="https://pbs.twimg.com/profile_banners/2491685155/1566451740"/>
    <hyperlink ref="AP109" r:id="rId176" display="https://pbs.twimg.com/profile_banners/588631454/1564511090"/>
    <hyperlink ref="AP110" r:id="rId177" display="https://pbs.twimg.com/profile_banners/1128808696031502337/1558169550"/>
    <hyperlink ref="AP111" r:id="rId178" display="https://pbs.twimg.com/profile_banners/1011054749574160384/1531813554"/>
    <hyperlink ref="AP113" r:id="rId179" display="https://pbs.twimg.com/profile_banners/4698268274/1548047554"/>
    <hyperlink ref="AP114" r:id="rId180" display="https://pbs.twimg.com/profile_banners/1156172448267743232/1564691207"/>
    <hyperlink ref="AP115" r:id="rId181" display="https://pbs.twimg.com/profile_banners/896550423066284033/1524110847"/>
    <hyperlink ref="AP116" r:id="rId182" display="https://pbs.twimg.com/profile_banners/16670774/1431433313"/>
    <hyperlink ref="AP117" r:id="rId183" display="https://pbs.twimg.com/profile_banners/1051053836/1503363498"/>
    <hyperlink ref="AP118" r:id="rId184" display="https://pbs.twimg.com/profile_banners/467523152/1535651807"/>
    <hyperlink ref="AP119" r:id="rId185" display="https://pbs.twimg.com/profile_banners/1012702243424907265/1538459566"/>
    <hyperlink ref="AP123" r:id="rId186" display="https://pbs.twimg.com/profile_banners/2169533379/1424042074"/>
    <hyperlink ref="AP124" r:id="rId187" display="https://pbs.twimg.com/profile_banners/126642652/1556807696"/>
    <hyperlink ref="AP125" r:id="rId188" display="https://pbs.twimg.com/profile_banners/35473109/1370701184"/>
    <hyperlink ref="AP126" r:id="rId189" display="https://pbs.twimg.com/profile_banners/3368595916/1559454013"/>
    <hyperlink ref="AP127" r:id="rId190" display="https://pbs.twimg.com/profile_banners/216776631/1556544578"/>
    <hyperlink ref="AP130" r:id="rId191" display="https://pbs.twimg.com/profile_banners/44838449/1460479675"/>
    <hyperlink ref="AP131" r:id="rId192" display="https://pbs.twimg.com/profile_banners/16185074/1522765435"/>
    <hyperlink ref="AP132" r:id="rId193" display="https://pbs.twimg.com/profile_banners/53911212/1360184749"/>
    <hyperlink ref="AP133" r:id="rId194" display="https://pbs.twimg.com/profile_banners/21697102/1532894592"/>
    <hyperlink ref="AP135" r:id="rId195" display="https://pbs.twimg.com/profile_banners/17213181/1427274805"/>
    <hyperlink ref="AP136" r:id="rId196" display="https://pbs.twimg.com/profile_banners/958587145/1523737518"/>
    <hyperlink ref="AP137" r:id="rId197" display="https://pbs.twimg.com/profile_banners/714889651589263361/1490287746"/>
    <hyperlink ref="AP138" r:id="rId198" display="https://pbs.twimg.com/profile_banners/699911370217758720/1556780319"/>
    <hyperlink ref="AV3" r:id="rId199" display="http://abs.twimg.com/images/themes/theme10/bg.gif"/>
    <hyperlink ref="AV6" r:id="rId200" display="http://abs.twimg.com/images/themes/theme1/bg.png"/>
    <hyperlink ref="AV7" r:id="rId201" display="http://abs.twimg.com/images/themes/theme1/bg.png"/>
    <hyperlink ref="AV8" r:id="rId202" display="http://abs.twimg.com/images/themes/theme1/bg.png"/>
    <hyperlink ref="AV9" r:id="rId203" display="http://abs.twimg.com/images/themes/theme1/bg.png"/>
    <hyperlink ref="AV10" r:id="rId204" display="http://abs.twimg.com/images/themes/theme1/bg.png"/>
    <hyperlink ref="AV11" r:id="rId205" display="http://abs.twimg.com/images/themes/theme1/bg.png"/>
    <hyperlink ref="AV12" r:id="rId206" display="http://abs.twimg.com/images/themes/theme1/bg.png"/>
    <hyperlink ref="AV13" r:id="rId207" display="http://abs.twimg.com/images/themes/theme1/bg.png"/>
    <hyperlink ref="AV14" r:id="rId208" display="http://abs.twimg.com/images/themes/theme1/bg.png"/>
    <hyperlink ref="AV15" r:id="rId209" display="http://abs.twimg.com/images/themes/theme1/bg.png"/>
    <hyperlink ref="AV16" r:id="rId210" display="http://abs.twimg.com/images/themes/theme1/bg.png"/>
    <hyperlink ref="AV17" r:id="rId211" display="http://abs.twimg.com/images/themes/theme1/bg.png"/>
    <hyperlink ref="AV18" r:id="rId212" display="http://abs.twimg.com/images/themes/theme1/bg.png"/>
    <hyperlink ref="AV19" r:id="rId213" display="http://abs.twimg.com/images/themes/theme15/bg.png"/>
    <hyperlink ref="AV20" r:id="rId214" display="http://abs.twimg.com/images/themes/theme1/bg.png"/>
    <hyperlink ref="AV22" r:id="rId215" display="http://abs.twimg.com/images/themes/theme12/bg.gif"/>
    <hyperlink ref="AV23" r:id="rId216" display="http://abs.twimg.com/images/themes/theme1/bg.png"/>
    <hyperlink ref="AV24" r:id="rId217" display="http://abs.twimg.com/images/themes/theme1/bg.png"/>
    <hyperlink ref="AV25" r:id="rId218" display="http://abs.twimg.com/images/themes/theme1/bg.png"/>
    <hyperlink ref="AV26" r:id="rId219" display="http://abs.twimg.com/images/themes/theme18/bg.gif"/>
    <hyperlink ref="AV27" r:id="rId220" display="http://abs.twimg.com/images/themes/theme1/bg.png"/>
    <hyperlink ref="AV28" r:id="rId221" display="http://abs.twimg.com/images/themes/theme1/bg.png"/>
    <hyperlink ref="AV29" r:id="rId222" display="http://abs.twimg.com/images/themes/theme1/bg.png"/>
    <hyperlink ref="AV30" r:id="rId223" display="http://abs.twimg.com/images/themes/theme1/bg.png"/>
    <hyperlink ref="AV31" r:id="rId224" display="http://abs.twimg.com/images/themes/theme1/bg.png"/>
    <hyperlink ref="AV32" r:id="rId225" display="http://abs.twimg.com/images/themes/theme1/bg.png"/>
    <hyperlink ref="AV33" r:id="rId226" display="http://abs.twimg.com/images/themes/theme1/bg.png"/>
    <hyperlink ref="AV35" r:id="rId227" display="http://abs.twimg.com/images/themes/theme1/bg.png"/>
    <hyperlink ref="AV36" r:id="rId228" display="http://abs.twimg.com/images/themes/theme1/bg.png"/>
    <hyperlink ref="AV38" r:id="rId229" display="http://abs.twimg.com/images/themes/theme4/bg.gif"/>
    <hyperlink ref="AV41" r:id="rId230" display="http://abs.twimg.com/images/themes/theme1/bg.png"/>
    <hyperlink ref="AV42" r:id="rId231" display="http://abs.twimg.com/images/themes/theme1/bg.png"/>
    <hyperlink ref="AV44" r:id="rId232" display="http://abs.twimg.com/images/themes/theme1/bg.png"/>
    <hyperlink ref="AV45" r:id="rId233" display="http://abs.twimg.com/images/themes/theme1/bg.png"/>
    <hyperlink ref="AV46" r:id="rId234" display="http://abs.twimg.com/images/themes/theme1/bg.png"/>
    <hyperlink ref="AV47" r:id="rId235" display="http://abs.twimg.com/images/themes/theme1/bg.png"/>
    <hyperlink ref="AV48" r:id="rId236" display="http://abs.twimg.com/images/themes/theme1/bg.png"/>
    <hyperlink ref="AV49" r:id="rId237" display="http://abs.twimg.com/images/themes/theme1/bg.png"/>
    <hyperlink ref="AV50" r:id="rId238" display="http://abs.twimg.com/images/themes/theme15/bg.png"/>
    <hyperlink ref="AV51" r:id="rId239" display="http://abs.twimg.com/images/themes/theme1/bg.png"/>
    <hyperlink ref="AV52" r:id="rId240" display="http://abs.twimg.com/images/themes/theme1/bg.png"/>
    <hyperlink ref="AV53" r:id="rId241" display="http://abs.twimg.com/images/themes/theme5/bg.gif"/>
    <hyperlink ref="AV54" r:id="rId242" display="http://abs.twimg.com/images/themes/theme7/bg.gif"/>
    <hyperlink ref="AV55" r:id="rId243" display="http://abs.twimg.com/images/themes/theme7/bg.gif"/>
    <hyperlink ref="AV56" r:id="rId244" display="http://abs.twimg.com/images/themes/theme1/bg.png"/>
    <hyperlink ref="AV57" r:id="rId245" display="http://abs.twimg.com/images/themes/theme3/bg.gif"/>
    <hyperlink ref="AV58" r:id="rId246" display="http://abs.twimg.com/images/themes/theme15/bg.png"/>
    <hyperlink ref="AV59" r:id="rId247" display="http://abs.twimg.com/images/themes/theme1/bg.png"/>
    <hyperlink ref="AV61" r:id="rId248" display="http://abs.twimg.com/images/themes/theme1/bg.png"/>
    <hyperlink ref="AV62" r:id="rId249" display="http://abs.twimg.com/images/themes/theme17/bg.gif"/>
    <hyperlink ref="AV63" r:id="rId250" display="http://abs.twimg.com/images/themes/theme1/bg.png"/>
    <hyperlink ref="AV64" r:id="rId251" display="http://abs.twimg.com/images/themes/theme10/bg.gif"/>
    <hyperlink ref="AV65" r:id="rId252" display="http://abs.twimg.com/images/themes/theme7/bg.gif"/>
    <hyperlink ref="AV67" r:id="rId253" display="http://abs.twimg.com/images/themes/theme18/bg.gif"/>
    <hyperlink ref="AV68" r:id="rId254" display="http://abs.twimg.com/images/themes/theme1/bg.png"/>
    <hyperlink ref="AV69" r:id="rId255" display="http://abs.twimg.com/images/themes/theme18/bg.gif"/>
    <hyperlink ref="AV70" r:id="rId256" display="http://abs.twimg.com/images/themes/theme10/bg.gif"/>
    <hyperlink ref="AV71" r:id="rId257" display="http://abs.twimg.com/images/themes/theme1/bg.png"/>
    <hyperlink ref="AV72" r:id="rId258" display="http://abs.twimg.com/images/themes/theme18/bg.gif"/>
    <hyperlink ref="AV73" r:id="rId259" display="http://abs.twimg.com/images/themes/theme2/bg.gif"/>
    <hyperlink ref="AV74" r:id="rId260" display="http://abs.twimg.com/images/themes/theme1/bg.png"/>
    <hyperlink ref="AV75" r:id="rId261" display="http://abs.twimg.com/images/themes/theme1/bg.png"/>
    <hyperlink ref="AV76" r:id="rId262" display="http://abs.twimg.com/images/themes/theme1/bg.png"/>
    <hyperlink ref="AV78" r:id="rId263" display="http://abs.twimg.com/images/themes/theme1/bg.png"/>
    <hyperlink ref="AV79" r:id="rId264" display="http://abs.twimg.com/images/themes/theme1/bg.png"/>
    <hyperlink ref="AV80" r:id="rId265" display="http://abs.twimg.com/images/themes/theme1/bg.png"/>
    <hyperlink ref="AV81" r:id="rId266" display="http://abs.twimg.com/images/themes/theme1/bg.png"/>
    <hyperlink ref="AV82" r:id="rId267" display="http://abs.twimg.com/images/themes/theme1/bg.png"/>
    <hyperlink ref="AV83" r:id="rId268" display="http://abs.twimg.com/images/themes/theme1/bg.png"/>
    <hyperlink ref="AV84" r:id="rId269" display="http://abs.twimg.com/images/themes/theme18/bg.gif"/>
    <hyperlink ref="AV85" r:id="rId270" display="http://abs.twimg.com/images/themes/theme1/bg.png"/>
    <hyperlink ref="AV86" r:id="rId271" display="http://abs.twimg.com/images/themes/theme1/bg.png"/>
    <hyperlink ref="AV87" r:id="rId272" display="http://abs.twimg.com/images/themes/theme1/bg.png"/>
    <hyperlink ref="AV88" r:id="rId273" display="http://abs.twimg.com/images/themes/theme1/bg.png"/>
    <hyperlink ref="AV89" r:id="rId274" display="http://abs.twimg.com/images/themes/theme1/bg.png"/>
    <hyperlink ref="AV90" r:id="rId275" display="http://abs.twimg.com/images/themes/theme10/bg.gif"/>
    <hyperlink ref="AV91" r:id="rId276" display="http://abs.twimg.com/images/themes/theme1/bg.png"/>
    <hyperlink ref="AV92" r:id="rId277" display="http://abs.twimg.com/images/themes/theme1/bg.png"/>
    <hyperlink ref="AV94" r:id="rId278" display="http://abs.twimg.com/images/themes/theme4/bg.gif"/>
    <hyperlink ref="AV95" r:id="rId279" display="http://abs.twimg.com/images/themes/theme5/bg.gif"/>
    <hyperlink ref="AV96" r:id="rId280" display="http://abs.twimg.com/images/themes/theme4/bg.gif"/>
    <hyperlink ref="AV97" r:id="rId281" display="http://abs.twimg.com/images/themes/theme2/bg.gif"/>
    <hyperlink ref="AV98" r:id="rId282" display="http://abs.twimg.com/images/themes/theme1/bg.png"/>
    <hyperlink ref="AV99" r:id="rId283" display="http://abs.twimg.com/images/themes/theme1/bg.png"/>
    <hyperlink ref="AV100" r:id="rId284" display="http://abs.twimg.com/images/themes/theme7/bg.gif"/>
    <hyperlink ref="AV102" r:id="rId285" display="http://abs.twimg.com/images/themes/theme1/bg.png"/>
    <hyperlink ref="AV103" r:id="rId286" display="http://abs.twimg.com/images/themes/theme1/bg.png"/>
    <hyperlink ref="AV104" r:id="rId287" display="http://abs.twimg.com/images/themes/theme1/bg.png"/>
    <hyperlink ref="AV105" r:id="rId288" display="http://abs.twimg.com/images/themes/theme1/bg.png"/>
    <hyperlink ref="AV106" r:id="rId289" display="http://abs.twimg.com/images/themes/theme1/bg.png"/>
    <hyperlink ref="AV107" r:id="rId290" display="http://abs.twimg.com/images/themes/theme13/bg.gif"/>
    <hyperlink ref="AV108" r:id="rId291" display="http://abs.twimg.com/images/themes/theme9/bg.gif"/>
    <hyperlink ref="AV109" r:id="rId292" display="http://abs.twimg.com/images/themes/theme1/bg.png"/>
    <hyperlink ref="AV112" r:id="rId293" display="http://abs.twimg.com/images/themes/theme1/bg.png"/>
    <hyperlink ref="AV113" r:id="rId294" display="http://abs.twimg.com/images/themes/theme1/bg.png"/>
    <hyperlink ref="AV115" r:id="rId295" display="http://abs.twimg.com/images/themes/theme1/bg.png"/>
    <hyperlink ref="AV116" r:id="rId296" display="http://abs.twimg.com/images/themes/theme17/bg.gif"/>
    <hyperlink ref="AV117" r:id="rId297" display="http://abs.twimg.com/images/themes/theme1/bg.png"/>
    <hyperlink ref="AV118" r:id="rId298" display="http://abs.twimg.com/images/themes/theme1/bg.png"/>
    <hyperlink ref="AV121" r:id="rId299" display="http://abs.twimg.com/images/themes/theme1/bg.png"/>
    <hyperlink ref="AV122" r:id="rId300" display="http://abs.twimg.com/images/themes/theme1/bg.png"/>
    <hyperlink ref="AV123" r:id="rId301" display="http://abs.twimg.com/images/themes/theme1/bg.png"/>
    <hyperlink ref="AV124" r:id="rId302" display="http://abs.twimg.com/images/themes/theme1/bg.png"/>
    <hyperlink ref="AV125" r:id="rId303" display="http://abs.twimg.com/images/themes/theme1/bg.png"/>
    <hyperlink ref="AV126" r:id="rId304" display="http://abs.twimg.com/images/themes/theme1/bg.png"/>
    <hyperlink ref="AV127" r:id="rId305" display="http://abs.twimg.com/images/themes/theme1/bg.png"/>
    <hyperlink ref="AV128" r:id="rId306" display="http://abs.twimg.com/images/themes/theme1/bg.png"/>
    <hyperlink ref="AV130" r:id="rId307" display="http://abs.twimg.com/images/themes/theme2/bg.gif"/>
    <hyperlink ref="AV131" r:id="rId308" display="http://abs.twimg.com/images/themes/theme1/bg.png"/>
    <hyperlink ref="AV132" r:id="rId309" display="http://abs.twimg.com/images/themes/theme4/bg.gif"/>
    <hyperlink ref="AV133" r:id="rId310" display="http://abs.twimg.com/images/themes/theme2/bg.gif"/>
    <hyperlink ref="AV135" r:id="rId311" display="http://abs.twimg.com/images/themes/theme1/bg.png"/>
    <hyperlink ref="AV136" r:id="rId312" display="http://abs.twimg.com/images/themes/theme1/bg.png"/>
    <hyperlink ref="AV137" r:id="rId313" display="http://abs.twimg.com/images/themes/theme1/bg.png"/>
    <hyperlink ref="G3" r:id="rId314" display="http://pbs.twimg.com/profile_images/1128086756811612160/C4lKh6kb_normal.jpg"/>
    <hyperlink ref="G4" r:id="rId315" display="http://pbs.twimg.com/profile_images/881685125557215234/GTMD9ZUG_normal.jpg"/>
    <hyperlink ref="G5" r:id="rId316" display="http://pbs.twimg.com/profile_images/1114986331095089152/YmzESvUO_normal.jpg"/>
    <hyperlink ref="G6" r:id="rId317" display="http://pbs.twimg.com/profile_images/540045051338833921/B3F0hnhx_normal.jpeg"/>
    <hyperlink ref="G7" r:id="rId318" display="http://pbs.twimg.com/profile_images/1054665011208089600/_bSiljTl_normal.jpg"/>
    <hyperlink ref="G8" r:id="rId319" display="http://pbs.twimg.com/profile_images/1102986841588822016/MRLXmATZ_normal.png"/>
    <hyperlink ref="G9" r:id="rId320" display="http://pbs.twimg.com/profile_images/1061309184480866305/ULu1gel0_normal.jpg"/>
    <hyperlink ref="G10" r:id="rId321" display="http://pbs.twimg.com/profile_images/957923292043767808/mfBi6Qhf_normal.jpg"/>
    <hyperlink ref="G11" r:id="rId322" display="http://pbs.twimg.com/profile_images/657296962052468736/BBNYJ8rH_normal.jpg"/>
    <hyperlink ref="G12" r:id="rId323" display="http://pbs.twimg.com/profile_images/1158652918670798848/sQTLkjym_normal.jpg"/>
    <hyperlink ref="G13" r:id="rId324" display="http://pbs.twimg.com/profile_images/714742910869233664/yHBsiO1U_normal.jpg"/>
    <hyperlink ref="G14" r:id="rId325" display="http://pbs.twimg.com/profile_images/1051920620823277568/n6nVWpqG_normal.jpg"/>
    <hyperlink ref="G15" r:id="rId326" display="http://pbs.twimg.com/profile_images/999709296312004608/GdM6VeIc_normal.jpg"/>
    <hyperlink ref="G16" r:id="rId327" display="http://pbs.twimg.com/profile_images/567758789818867712/U4exTxpL_normal.jpeg"/>
    <hyperlink ref="G17" r:id="rId328" display="http://pbs.twimg.com/profile_images/725395136650305536/4vu7mntB_normal.jpg"/>
    <hyperlink ref="G18" r:id="rId329" display="http://pbs.twimg.com/profile_images/892435247119433728/e25ywPgI_normal.jpg"/>
    <hyperlink ref="G19" r:id="rId330" display="http://pbs.twimg.com/profile_images/864150739513475072/GtTdYm1f_normal.jpg"/>
    <hyperlink ref="G20" r:id="rId331" display="http://pbs.twimg.com/profile_images/748118028215271425/oiVP-m58_normal.jpg"/>
    <hyperlink ref="G21" r:id="rId332" display="http://pbs.twimg.com/profile_images/1100501743677435904/JFOrIcXe_normal.png"/>
    <hyperlink ref="G22" r:id="rId333" display="http://pbs.twimg.com/profile_images/1054759099265617921/Ta2fS0N-_normal.jpg"/>
    <hyperlink ref="G23" r:id="rId334" display="http://pbs.twimg.com/profile_images/1162221353270824966/w69kF5Cy_normal.jpg"/>
    <hyperlink ref="G24" r:id="rId335" display="http://pbs.twimg.com/profile_images/1162581132761870336/hEyojcUH_normal.jpg"/>
    <hyperlink ref="G25" r:id="rId336" display="http://pbs.twimg.com/profile_images/486326829771665410/VnnCFSU-_normal.jpeg"/>
    <hyperlink ref="G26" r:id="rId337" display="http://pbs.twimg.com/profile_images/503977754174312448/SDknxM_C_normal.jpeg"/>
    <hyperlink ref="G27" r:id="rId338" display="http://pbs.twimg.com/profile_images/378800000657901594/e0733d3f4ab644272be8a7526bcd8059_normal.jpeg"/>
    <hyperlink ref="G28" r:id="rId339" display="http://pbs.twimg.com/profile_images/597200007096193024/3YhIl_Mq_normal.jpg"/>
    <hyperlink ref="G29" r:id="rId340" display="http://pbs.twimg.com/profile_images/804222262341672961/EWfCHxgH_normal.jpg"/>
    <hyperlink ref="G30" r:id="rId341" display="http://pbs.twimg.com/profile_images/689975268363083777/6XtyxhVQ_normal.png"/>
    <hyperlink ref="G31" r:id="rId342" display="http://pbs.twimg.com/profile_images/968875546338668545/F0jdJ4HK_normal.jpg"/>
    <hyperlink ref="G32" r:id="rId343" display="http://pbs.twimg.com/profile_images/453622970552836096/uArrxjN1_normal.jpeg"/>
    <hyperlink ref="G33" r:id="rId344" display="http://pbs.twimg.com/profile_images/1368623197/imagesCA4W0P6Y_normal.jpg"/>
    <hyperlink ref="G34" r:id="rId345" display="http://pbs.twimg.com/profile_images/1133610546576576512/m4TgGqPN_normal.jpg"/>
    <hyperlink ref="G35" r:id="rId346" display="http://pbs.twimg.com/profile_images/1153294033466212352/H3RzJ6wz_normal.jpg"/>
    <hyperlink ref="G36" r:id="rId347" display="http://pbs.twimg.com/profile_images/1135245862278316032/e4XdbiXD_normal.jpg"/>
    <hyperlink ref="G37" r:id="rId348" display="http://pbs.twimg.com/profile_images/1158570063865286657/G9goJQxc_normal.jpg"/>
    <hyperlink ref="G38" r:id="rId349" display="http://pbs.twimg.com/profile_images/824176369215086592/XXBTOZ_u_normal.jpg"/>
    <hyperlink ref="G39" r:id="rId350" display="http://pbs.twimg.com/profile_images/1113538103988375553/w_MAtWav_normal.jpg"/>
    <hyperlink ref="G40" r:id="rId351" display="http://pbs.twimg.com/profile_images/921147527101108225/We6vQVWx_normal.jpg"/>
    <hyperlink ref="G41" r:id="rId352" display="http://pbs.twimg.com/profile_images/1151923319467364358/DM_ERx5N_normal.jpg"/>
    <hyperlink ref="G42" r:id="rId353" display="http://pbs.twimg.com/profile_images/1047650500202520576/B7mMBvko_normal.jpg"/>
    <hyperlink ref="G43" r:id="rId354" display="http://pbs.twimg.com/profile_images/933753866797031424/vjovqn0Y_normal.jpg"/>
    <hyperlink ref="G44" r:id="rId355" display="http://pbs.twimg.com/profile_images/740910645835505666/xOnWQ4eG_normal.jpg"/>
    <hyperlink ref="G45" r:id="rId356" display="http://pbs.twimg.com/profile_images/463412303199612928/YmNcFhLw_normal.jpeg"/>
    <hyperlink ref="G46" r:id="rId357" display="http://pbs.twimg.com/profile_images/1043911530025308160/_GDihxv8_normal.jpg"/>
    <hyperlink ref="G47" r:id="rId358" display="http://pbs.twimg.com/profile_images/966443089937264640/e7XS7wrH_normal.jpg"/>
    <hyperlink ref="G48" r:id="rId359" display="http://pbs.twimg.com/profile_images/1123620379828916235/_RL0wH8H_normal.jpg"/>
    <hyperlink ref="G49" r:id="rId360" display="http://pbs.twimg.com/profile_images/1083345473174413313/Z1gkbjzI_normal.jpg"/>
    <hyperlink ref="G50" r:id="rId361" display="http://pbs.twimg.com/profile_images/1105006441/ESN_logo_02_normal.jpg"/>
    <hyperlink ref="G51" r:id="rId362" display="http://pbs.twimg.com/profile_images/1018067307137060865/JAvcRPNw_normal.jpg"/>
    <hyperlink ref="G52" r:id="rId363" display="http://pbs.twimg.com/profile_images/1151171235713183745/HXAcmClR_normal.png"/>
    <hyperlink ref="G53" r:id="rId364" display="http://pbs.twimg.com/profile_images/1026981038420099073/m42Tv2s__normal.jpg"/>
    <hyperlink ref="G54" r:id="rId365" display="http://pbs.twimg.com/profile_images/1554969890/Frood_Professional_Pic_Smaller_DSC6503_normal.jpg"/>
    <hyperlink ref="G55" r:id="rId366" display="http://pbs.twimg.com/profile_images/1071009836823851008/_xfUDjBZ_normal.jpg"/>
    <hyperlink ref="G56" r:id="rId367" display="http://pbs.twimg.com/profile_images/687797811585368064/gpkpJmUt_normal.jpg"/>
    <hyperlink ref="G57" r:id="rId368" display="http://pbs.twimg.com/profile_images/1126034564302942208/J7sVk8fX_normal.png"/>
    <hyperlink ref="G58" r:id="rId369" display="http://pbs.twimg.com/profile_images/1157646348533030912/HcE0Lvcx_normal.jpg"/>
    <hyperlink ref="G59" r:id="rId370" display="http://pbs.twimg.com/profile_images/1146048883547656196/kOiATloj_normal.png"/>
    <hyperlink ref="G60" r:id="rId371" display="http://pbs.twimg.com/profile_images/1094294154853695490/kI7BCKW0_normal.jpg"/>
    <hyperlink ref="G61" r:id="rId372" display="http://pbs.twimg.com/profile_images/1146062661697675264/jmcDYUjP_normal.png"/>
    <hyperlink ref="G62" r:id="rId373" display="http://pbs.twimg.com/profile_images/818513271225544705/g29NeG3k_normal.jpg"/>
    <hyperlink ref="G63" r:id="rId374" display="http://pbs.twimg.com/profile_images/3009971499/612930a2532402c82fcf5953fe96352e_normal.jpeg"/>
    <hyperlink ref="G64" r:id="rId375" display="http://pbs.twimg.com/profile_images/1109563087420571648/zIdu3mWg_normal.jpg"/>
    <hyperlink ref="G65" r:id="rId376" display="http://pbs.twimg.com/profile_images/65786321/Cassowary_100x100_normal.jpg"/>
    <hyperlink ref="G66" r:id="rId377" display="http://pbs.twimg.com/profile_images/1162139235954188290/FhqzXgPu_normal.jpg"/>
    <hyperlink ref="G67" r:id="rId378" display="http://pbs.twimg.com/profile_images/1163953611065270272/R83Wg1mm_normal.jpg"/>
    <hyperlink ref="G68" r:id="rId379" display="http://pbs.twimg.com/profile_images/1132691700374220800/dLu4wJat_normal.jpg"/>
    <hyperlink ref="G69" r:id="rId380" display="http://pbs.twimg.com/profile_images/2184704413/LocalWorkTest_normal.jpg"/>
    <hyperlink ref="G70" r:id="rId381" display="http://pbs.twimg.com/profile_images/1136285710959308800/suQ7mqZ4_normal.png"/>
    <hyperlink ref="G71" r:id="rId382" display="http://pbs.twimg.com/profile_images/1005920266441109504/ek1Vg3Dc_normal.jpg"/>
    <hyperlink ref="G72" r:id="rId383" display="http://pbs.twimg.com/profile_images/1046154301658279936/R7qLkiy8_normal.jpg"/>
    <hyperlink ref="G73" r:id="rId384" display="http://pbs.twimg.com/profile_images/1164669998415134720/BaPJu6z5_normal.jpg"/>
    <hyperlink ref="G74" r:id="rId385" display="http://pbs.twimg.com/profile_images/897966616796966913/zbxqxcYU_normal.jpg"/>
    <hyperlink ref="G75" r:id="rId386" display="http://pbs.twimg.com/profile_images/706345865720438784/PNitK7yL_normal.jpg"/>
    <hyperlink ref="G76" r:id="rId387" display="http://pbs.twimg.com/profile_images/1152154367547650050/SHrANE_Q_normal.jpg"/>
    <hyperlink ref="G77" r:id="rId388" display="http://pbs.twimg.com/profile_images/983348908725284864/J2QW16XM_normal.jpg"/>
    <hyperlink ref="G78" r:id="rId389" display="http://pbs.twimg.com/profile_images/1138114915619749888/1e0u-1mE_normal.png"/>
    <hyperlink ref="G79" r:id="rId390" display="http://pbs.twimg.com/profile_images/992092793148452865/pz0q00Qa_normal.jpg"/>
    <hyperlink ref="G80" r:id="rId391" display="http://pbs.twimg.com/profile_images/1148265693781082113/XV76n7-0_normal.jpg"/>
    <hyperlink ref="G81" r:id="rId392" display="http://pbs.twimg.com/profile_images/1151856872447709184/K9lG25bt_normal.png"/>
    <hyperlink ref="G82" r:id="rId393" display="http://pbs.twimg.com/profile_images/1107936345769607169/sJKWJd7g_normal.png"/>
    <hyperlink ref="G83" r:id="rId394" display="http://pbs.twimg.com/profile_images/1016021159844855809/hVfn1waO_normal.jpg"/>
    <hyperlink ref="G84" r:id="rId395" display="http://pbs.twimg.com/profile_images/1141547787894624262/uA1xwMda_normal.jpg"/>
    <hyperlink ref="G85" r:id="rId396" display="http://pbs.twimg.com/profile_images/1246190556/19shisa_cut150_normal.PNG"/>
    <hyperlink ref="G86" r:id="rId397" display="http://pbs.twimg.com/profile_images/1053655947271462913/ZCQcEbvP_normal.jpg"/>
    <hyperlink ref="G87" r:id="rId398" display="http://pbs.twimg.com/profile_images/492423867416064000/vkfUVtIf_normal.jpeg"/>
    <hyperlink ref="G88" r:id="rId399" display="http://pbs.twimg.com/profile_images/1093684953345417218/-oTxpY-c_normal.jpg"/>
    <hyperlink ref="G89" r:id="rId400" display="http://pbs.twimg.com/profile_images/1031180096869040128/BSlmghKD_normal.jpg"/>
    <hyperlink ref="G90" r:id="rId401" display="http://pbs.twimg.com/profile_images/1094432381661003777/UTLqjH84_normal.jpg"/>
    <hyperlink ref="G91" r:id="rId402" display="http://pbs.twimg.com/profile_images/1148467524226420737/AG-anhyv_normal.png"/>
    <hyperlink ref="G92" r:id="rId403" display="http://pbs.twimg.com/profile_images/1050196196319408128/CzrXClzG_normal.jpg"/>
    <hyperlink ref="G93" r:id="rId404" display="http://pbs.twimg.com/profile_images/1075847038875693056/27KFIukf_normal.jpg"/>
    <hyperlink ref="G94" r:id="rId405" display="http://pbs.twimg.com/profile_images/1344765359/head_shot_me_normal.jpg"/>
    <hyperlink ref="G95" r:id="rId406" display="http://pbs.twimg.com/profile_images/1149410963503714305/Rih5x4r__normal.jpg"/>
    <hyperlink ref="G96" r:id="rId407" display="http://pbs.twimg.com/profile_images/1098631478114545665/Fffpazky_normal.png"/>
    <hyperlink ref="G97" r:id="rId408" display="http://pbs.twimg.com/profile_images/1141186822657024001/iUwucJqx_normal.jpg"/>
    <hyperlink ref="G98" r:id="rId409" display="http://pbs.twimg.com/profile_images/1138124745432621056/wD_pI2MT_normal.png"/>
    <hyperlink ref="G99" r:id="rId410" display="http://pbs.twimg.com/profile_images/920128046795055110/q_tpU9HX_normal.jpg"/>
    <hyperlink ref="G100" r:id="rId411" display="http://pbs.twimg.com/profile_images/1238819587/Finance___jobs_normal.png"/>
    <hyperlink ref="G101" r:id="rId412" display="http://pbs.twimg.com/profile_images/1097513034816409603/X6Au1bxx_normal.jpg"/>
    <hyperlink ref="G102" r:id="rId413" display="http://pbs.twimg.com/profile_images/822487400492339200/z7Oakire_normal.jpg"/>
    <hyperlink ref="G103" r:id="rId414" display="http://pbs.twimg.com/profile_images/508960761826131968/LnvhR8ED_normal.png"/>
    <hyperlink ref="G104" r:id="rId415" display="http://pbs.twimg.com/profile_images/913157247030693888/ICk45Mi4_normal.jpg"/>
    <hyperlink ref="G105" r:id="rId416" display="http://pbs.twimg.com/profile_images/1152246652461170688/EMBAQkOW_normal.jpg"/>
    <hyperlink ref="G106" r:id="rId417" display="http://pbs.twimg.com/profile_images/1119696733276131329/dm-tp2ir_normal.jpg"/>
    <hyperlink ref="G107" r:id="rId418" display="http://pbs.twimg.com/profile_images/1164410250641989633/usS-5o3u_normal.png"/>
    <hyperlink ref="G108" r:id="rId419" display="http://pbs.twimg.com/profile_images/83722585/34507951_N07_normal.jpg"/>
    <hyperlink ref="G109" r:id="rId420" display="http://pbs.twimg.com/profile_images/793537448424923136/Xgq3QLqF_normal.jpg"/>
    <hyperlink ref="G110" r:id="rId421" display="http://pbs.twimg.com/profile_images/1128808965867880448/14AMZws6_normal.jpg"/>
    <hyperlink ref="G111" r:id="rId422" display="http://pbs.twimg.com/profile_images/1025649643701657601/5RhrkOa2_normal.jpg"/>
    <hyperlink ref="G112" r:id="rId423" display="http://pbs.twimg.com/profile_images/1139751060925325313/r3KcBAUk_normal.png"/>
    <hyperlink ref="G113" r:id="rId424" display="http://pbs.twimg.com/profile_images/1086447496803635201/eDzmDEQQ_normal.jpg"/>
    <hyperlink ref="G114" r:id="rId425" display="http://pbs.twimg.com/profile_images/1157022520048005120/Pvwng9Bg_normal.jpg"/>
    <hyperlink ref="G115" r:id="rId426" display="http://pbs.twimg.com/profile_images/1013508644011376643/tqgNNMOd_normal.jpg"/>
    <hyperlink ref="G116" r:id="rId427" display="http://pbs.twimg.com/profile_images/1075613869756817410/ls4xKlL1_normal.jpg"/>
    <hyperlink ref="G117" r:id="rId428" display="http://pbs.twimg.com/profile_images/1145735321738285056/s2UgYxUZ_normal.jpg"/>
    <hyperlink ref="G118" r:id="rId429" display="http://pbs.twimg.com/profile_images/1035221657290461184/ruCLKDBW_normal.jpg"/>
    <hyperlink ref="G119" r:id="rId430" display="http://pbs.twimg.com/profile_images/1047001421609095169/PMzga7mg_normal.jpg"/>
    <hyperlink ref="G120" r:id="rId431" display="http://pbs.twimg.com/profile_images/1075362353087164416/EZo9KlT__normal.jpg"/>
    <hyperlink ref="G121" r:id="rId432" display="http://pbs.twimg.com/profile_images/1002349567638003712/1emPL1W2_normal.jpg"/>
    <hyperlink ref="G122" r:id="rId433" display="http://pbs.twimg.com/profile_images/832298049506594824/RXrG4I5d_normal.jpg"/>
    <hyperlink ref="G123" r:id="rId434" display="http://pbs.twimg.com/profile_images/1016483345545482240/PNjhdrWq_normal.jpg"/>
    <hyperlink ref="G124" r:id="rId435" display="http://pbs.twimg.com/profile_images/378800000833405959/70739ef6861a980d5fdd46c199708ca6_normal.jpeg"/>
    <hyperlink ref="G125" r:id="rId436" display="http://pbs.twimg.com/profile_images/3771805813/fe1291458e6dcbbe2953a1e2e59c994a_normal.jpeg"/>
    <hyperlink ref="G126" r:id="rId437" display="http://pbs.twimg.com/profile_images/883758598689509376/JHZQ7mtQ_normal.jpg"/>
    <hyperlink ref="G127" r:id="rId438" display="http://pbs.twimg.com/profile_images/1097820307388334080/9ddg5F6v_normal.png"/>
    <hyperlink ref="G128" r:id="rId439" display="http://pbs.twimg.com/profile_images/928254629766467584/UlE8V82b_normal.jpg"/>
    <hyperlink ref="G129" r:id="rId440" display="http://pbs.twimg.com/profile_images/1043219227824607232/avLv5xBi_normal.jpg"/>
    <hyperlink ref="G130" r:id="rId441" display="http://pbs.twimg.com/profile_images/992080087938813952/0JrrU6Rj_normal.jpg"/>
    <hyperlink ref="G131" r:id="rId442" display="http://pbs.twimg.com/profile_images/1121397056495587328/WJwrw6iG_normal.png"/>
    <hyperlink ref="G132" r:id="rId443" display="http://pbs.twimg.com/profile_images/1174074103/tapatalk_normal.png"/>
    <hyperlink ref="G133" r:id="rId444" display="http://pbs.twimg.com/profile_images/1019548967384821760/Plx0d0Q-_normal.jpg"/>
    <hyperlink ref="G134" r:id="rId445" display="http://pbs.twimg.com/profile_images/780451899040342020/t5Fwh2GQ_normal.jpg"/>
    <hyperlink ref="G135" r:id="rId446" display="http://pbs.twimg.com/profile_images/666551479566770176/V_kfQRLU_normal.png"/>
    <hyperlink ref="G136" r:id="rId447" display="http://pbs.twimg.com/profile_images/798472848704700416/eIZ_BDwn_normal.jpg"/>
    <hyperlink ref="G137" r:id="rId448" display="http://pbs.twimg.com/profile_images/714890357943754752/EsWdMr95_normal.jpg"/>
    <hyperlink ref="G138" r:id="rId449" display="http://pbs.twimg.com/profile_images/1123143218529435648/WK0UMG-X_normal.png"/>
    <hyperlink ref="AY3" r:id="rId450" display="https://twitter.com/extremepride99"/>
    <hyperlink ref="AY4" r:id="rId451" display="https://twitter.com/coachsmithjason"/>
    <hyperlink ref="AY5" r:id="rId452" display="https://twitter.com/jaminnaar"/>
    <hyperlink ref="AY6" r:id="rId453" display="https://twitter.com/_6re6"/>
    <hyperlink ref="AY7" r:id="rId454" display="https://twitter.com/hrcurator"/>
    <hyperlink ref="AY8" r:id="rId455" display="https://twitter.com/i4cp"/>
    <hyperlink ref="AY9" r:id="rId456" display="https://twitter.com/solamatt88"/>
    <hyperlink ref="AY10" r:id="rId457" display="https://twitter.com/cvmnetwork3"/>
    <hyperlink ref="AY11" r:id="rId458" display="https://twitter.com/aglynch"/>
    <hyperlink ref="AY12" r:id="rId459" display="https://twitter.com/constijesuis"/>
    <hyperlink ref="AY13" r:id="rId460" display="https://twitter.com/rituubnanda"/>
    <hyperlink ref="AY14" r:id="rId461" display="https://twitter.com/vnetworklabs"/>
    <hyperlink ref="AY15" r:id="rId462" display="https://twitter.com/broadleafc"/>
    <hyperlink ref="AY16" r:id="rId463" display="https://twitter.com/phil_journal"/>
    <hyperlink ref="AY17" r:id="rId464" display="https://twitter.com/maytree_canada"/>
    <hyperlink ref="AY18" r:id="rId465" display="https://twitter.com/tnc_network"/>
    <hyperlink ref="AY19" r:id="rId466" display="https://twitter.com/planningtoronto"/>
    <hyperlink ref="AY20" r:id="rId467" display="https://twitter.com/antalina77"/>
    <hyperlink ref="AY21" r:id="rId468" display="https://twitter.com/gnsmiller"/>
    <hyperlink ref="AY22" r:id="rId469" display="https://twitter.com/zlraeva4lovers"/>
    <hyperlink ref="AY23" r:id="rId470" display="https://twitter.com/ted_hansons"/>
    <hyperlink ref="AY24" r:id="rId471" display="https://twitter.com/eggerdc"/>
    <hyperlink ref="AY25" r:id="rId472" display="https://twitter.com/chrisswearing"/>
    <hyperlink ref="AY26" r:id="rId473" display="https://twitter.com/kragthang"/>
    <hyperlink ref="AY27" r:id="rId474" display="https://twitter.com/afhenley"/>
    <hyperlink ref="AY28" r:id="rId475" display="https://twitter.com/onang_pribadi"/>
    <hyperlink ref="AY29" r:id="rId476" display="https://twitter.com/pdiscoveryuk"/>
    <hyperlink ref="AY30" r:id="rId477" display="https://twitter.com/andrewdeen14"/>
    <hyperlink ref="AY31" r:id="rId478" display="https://twitter.com/ronyeap"/>
    <hyperlink ref="AY32" r:id="rId479" display="https://twitter.com/af_map"/>
    <hyperlink ref="AY33" r:id="rId480" display="https://twitter.com/rtdonovan11"/>
    <hyperlink ref="AY34" r:id="rId481" display="https://twitter.com/tentoads4truth"/>
    <hyperlink ref="AY35" r:id="rId482" display="https://twitter.com/bohemianbeads1"/>
    <hyperlink ref="AY36" r:id="rId483" display="https://twitter.com/rossanori"/>
    <hyperlink ref="AY37" r:id="rId484" display="https://twitter.com/murkeree"/>
    <hyperlink ref="AY38" r:id="rId485" display="https://twitter.com/brightlight46"/>
    <hyperlink ref="AY39" r:id="rId486" display="https://twitter.com/adjdoyle"/>
    <hyperlink ref="AY40" r:id="rId487" display="https://twitter.com/hsad_network"/>
    <hyperlink ref="AY41" r:id="rId488" display="https://twitter.com/debbieford14"/>
    <hyperlink ref="AY42" r:id="rId489" display="https://twitter.com/chargrille"/>
    <hyperlink ref="AY43" r:id="rId490" display="https://twitter.com/lauriefare1"/>
    <hyperlink ref="AY44" r:id="rId491" display="https://twitter.com/cdfoundation"/>
    <hyperlink ref="AY45" r:id="rId492" display="https://twitter.com/therealcues"/>
    <hyperlink ref="AY46" r:id="rId493" display="https://twitter.com/rleeson"/>
    <hyperlink ref="AY47" r:id="rId494" display="https://twitter.com/natbender"/>
    <hyperlink ref="AY48" r:id="rId495" display="https://twitter.com/ru_smlr"/>
    <hyperlink ref="AY49" r:id="rId496" display="https://twitter.com/inchorusgroup"/>
    <hyperlink ref="AY50" r:id="rId497" display="https://twitter.com/eaglescoutnet"/>
    <hyperlink ref="AY51" r:id="rId498" display="https://twitter.com/kevwemodupe"/>
    <hyperlink ref="AY52" r:id="rId499" display="https://twitter.com/edmontonchamber"/>
    <hyperlink ref="AY53" r:id="rId500" display="https://twitter.com/pillarnn"/>
    <hyperlink ref="AY54" r:id="rId501" display="https://twitter.com/janetfrood"/>
    <hyperlink ref="AY55" r:id="rId502" display="https://twitter.com/ml_baldwin"/>
    <hyperlink ref="AY56" r:id="rId503" display="https://twitter.com/lndontretweets"/>
    <hyperlink ref="AY57" r:id="rId504" display="https://twitter.com/securescientist"/>
    <hyperlink ref="AY58" r:id="rId505" display="https://twitter.com/dustynlanz"/>
    <hyperlink ref="AY59" r:id="rId506" display="https://twitter.com/wcmcanada"/>
    <hyperlink ref="AY60" r:id="rId507" display="https://twitter.com/diversioglobal"/>
    <hyperlink ref="AY61" r:id="rId508" display="https://twitter.com/riacanada"/>
    <hyperlink ref="AY62" r:id="rId509" display="https://twitter.com/danielpink"/>
    <hyperlink ref="AY63" r:id="rId510" display="https://twitter.com/aschrimpf514"/>
    <hyperlink ref="AY64" r:id="rId511" display="https://twitter.com/setsuna_c"/>
    <hyperlink ref="AY65" r:id="rId512" display="https://twitter.com/digitalwatches"/>
    <hyperlink ref="AY66" r:id="rId513" display="https://twitter.com/tiffyfap"/>
    <hyperlink ref="AY67" r:id="rId514" display="https://twitter.com/xanozichimonji"/>
    <hyperlink ref="AY68" r:id="rId515" display="https://twitter.com/msneiderman"/>
    <hyperlink ref="AY69" r:id="rId516" display="https://twitter.com/localworkca"/>
    <hyperlink ref="AY70" r:id="rId517" display="https://twitter.com/hrwoborders"/>
    <hyperlink ref="AY71" r:id="rId518" display="https://twitter.com/kringelberg"/>
    <hyperlink ref="AY72" r:id="rId519" display="https://twitter.com/megansquire0"/>
    <hyperlink ref="AY73" r:id="rId520" display="https://twitter.com/dirtiestdeeds"/>
    <hyperlink ref="AY74" r:id="rId521" display="https://twitter.com/saddestrobots"/>
    <hyperlink ref="AY75" r:id="rId522" display="https://twitter.com/mayirmamay14"/>
    <hyperlink ref="AY76" r:id="rId523" display="https://twitter.com/thehaiderimam"/>
    <hyperlink ref="AY77" r:id="rId524" display="https://twitter.com/digitalhrtech"/>
    <hyperlink ref="AY78" r:id="rId525" display="https://twitter.com/andrewmorrisuk"/>
    <hyperlink ref="AY79" r:id="rId526" display="https://twitter.com/taoleadershipuk"/>
    <hyperlink ref="AY80" r:id="rId527" display="https://twitter.com/vanguardsw"/>
    <hyperlink ref="AY81" r:id="rId528" display="https://twitter.com/sappartneredge"/>
    <hyperlink ref="AY82" r:id="rId529" display="https://twitter.com/ronald_vanloon"/>
    <hyperlink ref="AY83" r:id="rId530" display="https://twitter.com/uottawainclu"/>
    <hyperlink ref="AY84" r:id="rId531" display="https://twitter.com/chican3ry"/>
    <hyperlink ref="AY85" r:id="rId532" display="https://twitter.com/just_a_zuki"/>
    <hyperlink ref="AY86" r:id="rId533" display="https://twitter.com/harjas2519"/>
    <hyperlink ref="AY87" r:id="rId534" display="https://twitter.com/victoria_victo3"/>
    <hyperlink ref="AY88" r:id="rId535" display="https://twitter.com/princeharfouche"/>
    <hyperlink ref="AY89" r:id="rId536" display="https://twitter.com/womenofob"/>
    <hyperlink ref="AY90" r:id="rId537" display="https://twitter.com/fhoro"/>
    <hyperlink ref="AY91" r:id="rId538" display="https://twitter.com/cyberspaceafa"/>
    <hyperlink ref="AY92" r:id="rId539" display="https://twitter.com/kelleyrecruiter"/>
    <hyperlink ref="AY93" r:id="rId540" display="https://twitter.com/idealoutcomes"/>
    <hyperlink ref="AY94" r:id="rId541" display="https://twitter.com/jeannekerr"/>
    <hyperlink ref="AY95" r:id="rId542" display="https://twitter.com/s_divinorum"/>
    <hyperlink ref="AY96" r:id="rId543" display="https://twitter.com/ssdp"/>
    <hyperlink ref="AY97" r:id="rId544" display="https://twitter.com/matthewfsmith"/>
    <hyperlink ref="AY98" r:id="rId545" display="https://twitter.com/bencosmef"/>
    <hyperlink ref="AY99" r:id="rId546" display="https://twitter.com/porridgeisgood"/>
    <hyperlink ref="AY100" r:id="rId547" display="https://twitter.com/finance___jobs"/>
    <hyperlink ref="AY101" r:id="rId548" display="https://twitter.com/faisal_thar"/>
    <hyperlink ref="AY102" r:id="rId549" display="https://twitter.com/statedept"/>
    <hyperlink ref="AY103" r:id="rId550" display="https://twitter.com/cnn"/>
    <hyperlink ref="AY104" r:id="rId551" display="https://twitter.com/ajws"/>
    <hyperlink ref="AY105" r:id="rId552" display="https://twitter.com/wowbiztribe"/>
    <hyperlink ref="AY106" r:id="rId553" display="https://twitter.com/mir_sidiquee"/>
    <hyperlink ref="AY107" r:id="rId554" display="https://twitter.com/huqimrul"/>
    <hyperlink ref="AY108" r:id="rId555" display="https://twitter.com/foxgrrl"/>
    <hyperlink ref="AY109" r:id="rId556" display="https://twitter.com/deloitteinsight"/>
    <hyperlink ref="AY110" r:id="rId557" display="https://twitter.com/khanarakanie"/>
    <hyperlink ref="AY111" r:id="rId558" display="https://twitter.com/hash2ash420__"/>
    <hyperlink ref="AY112" r:id="rId559" display="https://twitter.com/xrpscan"/>
    <hyperlink ref="AY113" r:id="rId560" display="https://twitter.com/bithomp"/>
    <hyperlink ref="AY114" r:id="rId561" display="https://twitter.com/xrplstats"/>
    <hyperlink ref="AY115" r:id="rId562" display="https://twitter.com/rabbitkickclub"/>
    <hyperlink ref="AY116" r:id="rId563" display="https://twitter.com/nbougalis"/>
    <hyperlink ref="AY117" r:id="rId564" display="https://twitter.com/ripple"/>
    <hyperlink ref="AY118" r:id="rId565" display="https://twitter.com/kompany"/>
    <hyperlink ref="AY119" r:id="rId566" display="https://twitter.com/xrpcenter"/>
    <hyperlink ref="AY120" r:id="rId567" display="https://twitter.com/alloynetworks"/>
    <hyperlink ref="AY121" r:id="rId568" display="https://twitter.com/cjecraela"/>
    <hyperlink ref="AY122" r:id="rId569" display="https://twitter.com/crassu_la"/>
    <hyperlink ref="AY123" r:id="rId570" display="https://twitter.com/annavioral"/>
    <hyperlink ref="AY124" r:id="rId571" display="https://twitter.com/ahntoday"/>
    <hyperlink ref="AY125" r:id="rId572" display="https://twitter.com/fkashner"/>
    <hyperlink ref="AY126" r:id="rId573" display="https://twitter.com/berniesteachers"/>
    <hyperlink ref="AY127" r:id="rId574" display="https://twitter.com/berniesanders"/>
    <hyperlink ref="AY128" r:id="rId575" display="https://twitter.com/hartmast"/>
    <hyperlink ref="AY129" r:id="rId576" display="https://twitter.com/gaillatimer2"/>
    <hyperlink ref="AY130" r:id="rId577" display="https://twitter.com/iopsychology"/>
    <hyperlink ref="AY131" r:id="rId578" display="https://twitter.com/purduefw"/>
    <hyperlink ref="AY132" r:id="rId579" display="https://twitter.com/kcfastpitch"/>
    <hyperlink ref="AY133" r:id="rId580" display="https://twitter.com/ihrim"/>
    <hyperlink ref="AY134" r:id="rId581" display="https://twitter.com/martinhoyes"/>
    <hyperlink ref="AY135" r:id="rId582" display="https://twitter.com/hrzone"/>
    <hyperlink ref="AY136" r:id="rId583" display="https://twitter.com/david_green_uk"/>
    <hyperlink ref="AY137" r:id="rId584" display="https://twitter.com/cloc_org"/>
    <hyperlink ref="AY138" r:id="rId585" display="https://twitter.com/legaltechil"/>
  </hyperlinks>
  <printOptions/>
  <pageMargins left="0.7" right="0.7" top="0.75" bottom="0.75" header="0.3" footer="0.3"/>
  <pageSetup horizontalDpi="600" verticalDpi="600" orientation="portrait" r:id="rId590"/>
  <drawing r:id="rId589"/>
  <legacyDrawing r:id="rId587"/>
  <tableParts>
    <tablePart r:id="rId588"/>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140625" style="0" bestFit="1" customWidth="1"/>
    <col min="26" max="26" width="14.57421875" style="0" bestFit="1" customWidth="1"/>
    <col min="27" max="27" width="14.7109375" style="0" bestFit="1" customWidth="1"/>
    <col min="28" max="28" width="12.57421875" style="0" bestFit="1" customWidth="1"/>
    <col min="29" max="29" width="15.7109375" style="0" bestFit="1" customWidth="1"/>
    <col min="30" max="30" width="13.7109375" style="0" bestFit="1" customWidth="1"/>
    <col min="31" max="31" width="16.8515625" style="0" bestFit="1" customWidth="1"/>
    <col min="32" max="32" width="11.421875" style="0" bestFit="1" customWidth="1"/>
    <col min="33" max="33" width="21.57421875" style="0" bestFit="1" customWidth="1"/>
    <col min="34" max="34" width="26.8515625" style="0" bestFit="1" customWidth="1"/>
    <col min="35" max="35" width="22.421875" style="0" bestFit="1" customWidth="1"/>
    <col min="36" max="36" width="27.8515625" style="0" bestFit="1" customWidth="1"/>
    <col min="37" max="37" width="27.140625" style="0" bestFit="1" customWidth="1"/>
    <col min="38" max="38" width="32.57421875" style="0" bestFit="1" customWidth="1"/>
    <col min="39" max="39" width="18.00390625" style="0" bestFit="1" customWidth="1"/>
    <col min="40" max="40" width="22.140625" style="0" bestFit="1" customWidth="1"/>
    <col min="41" max="41" width="16.2812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2022</v>
      </c>
      <c r="Z2" s="13" t="s">
        <v>2039</v>
      </c>
      <c r="AA2" s="13" t="s">
        <v>2079</v>
      </c>
      <c r="AB2" s="13" t="s">
        <v>2158</v>
      </c>
      <c r="AC2" s="13" t="s">
        <v>2273</v>
      </c>
      <c r="AD2" s="13" t="s">
        <v>2319</v>
      </c>
      <c r="AE2" s="13" t="s">
        <v>2320</v>
      </c>
      <c r="AF2" s="13" t="s">
        <v>2339</v>
      </c>
      <c r="AG2" s="122" t="s">
        <v>2836</v>
      </c>
      <c r="AH2" s="122" t="s">
        <v>2837</v>
      </c>
      <c r="AI2" s="122" t="s">
        <v>2838</v>
      </c>
      <c r="AJ2" s="122" t="s">
        <v>2839</v>
      </c>
      <c r="AK2" s="122" t="s">
        <v>2840</v>
      </c>
      <c r="AL2" s="122" t="s">
        <v>2841</v>
      </c>
      <c r="AM2" s="122" t="s">
        <v>2842</v>
      </c>
      <c r="AN2" s="122" t="s">
        <v>2843</v>
      </c>
      <c r="AO2" s="122" t="s">
        <v>2846</v>
      </c>
    </row>
    <row r="3" spans="1:41" ht="15">
      <c r="A3" s="89" t="s">
        <v>1951</v>
      </c>
      <c r="B3" s="65" t="s">
        <v>1982</v>
      </c>
      <c r="C3" s="65" t="s">
        <v>56</v>
      </c>
      <c r="D3" s="106"/>
      <c r="E3" s="105"/>
      <c r="F3" s="107" t="s">
        <v>2869</v>
      </c>
      <c r="G3" s="108"/>
      <c r="H3" s="108"/>
      <c r="I3" s="109">
        <v>3</v>
      </c>
      <c r="J3" s="110"/>
      <c r="K3" s="48">
        <v>20</v>
      </c>
      <c r="L3" s="48">
        <v>19</v>
      </c>
      <c r="M3" s="48">
        <v>2</v>
      </c>
      <c r="N3" s="48">
        <v>21</v>
      </c>
      <c r="O3" s="48">
        <v>21</v>
      </c>
      <c r="P3" s="49" t="s">
        <v>1997</v>
      </c>
      <c r="Q3" s="49" t="s">
        <v>1997</v>
      </c>
      <c r="R3" s="48">
        <v>20</v>
      </c>
      <c r="S3" s="48">
        <v>20</v>
      </c>
      <c r="T3" s="48">
        <v>1</v>
      </c>
      <c r="U3" s="48">
        <v>2</v>
      </c>
      <c r="V3" s="48">
        <v>0</v>
      </c>
      <c r="W3" s="49">
        <v>0</v>
      </c>
      <c r="X3" s="49">
        <v>0</v>
      </c>
      <c r="Y3" s="78" t="s">
        <v>2023</v>
      </c>
      <c r="Z3" s="78" t="s">
        <v>2040</v>
      </c>
      <c r="AA3" s="78" t="s">
        <v>2080</v>
      </c>
      <c r="AB3" s="86" t="s">
        <v>2159</v>
      </c>
      <c r="AC3" s="86" t="s">
        <v>2274</v>
      </c>
      <c r="AD3" s="86"/>
      <c r="AE3" s="86"/>
      <c r="AF3" s="86" t="s">
        <v>2340</v>
      </c>
      <c r="AG3" s="119">
        <v>19</v>
      </c>
      <c r="AH3" s="123">
        <v>3.3043478260869565</v>
      </c>
      <c r="AI3" s="119">
        <v>6</v>
      </c>
      <c r="AJ3" s="123">
        <v>1.0434782608695652</v>
      </c>
      <c r="AK3" s="119">
        <v>0</v>
      </c>
      <c r="AL3" s="123">
        <v>0</v>
      </c>
      <c r="AM3" s="119">
        <v>550</v>
      </c>
      <c r="AN3" s="123">
        <v>95.65217391304348</v>
      </c>
      <c r="AO3" s="119">
        <v>575</v>
      </c>
    </row>
    <row r="4" spans="1:41" ht="15">
      <c r="A4" s="89" t="s">
        <v>1952</v>
      </c>
      <c r="B4" s="65" t="s">
        <v>1983</v>
      </c>
      <c r="C4" s="65" t="s">
        <v>56</v>
      </c>
      <c r="D4" s="112"/>
      <c r="E4" s="111"/>
      <c r="F4" s="113" t="s">
        <v>2870</v>
      </c>
      <c r="G4" s="114"/>
      <c r="H4" s="114"/>
      <c r="I4" s="115">
        <v>4</v>
      </c>
      <c r="J4" s="116"/>
      <c r="K4" s="48">
        <v>9</v>
      </c>
      <c r="L4" s="48">
        <v>8</v>
      </c>
      <c r="M4" s="48">
        <v>0</v>
      </c>
      <c r="N4" s="48">
        <v>8</v>
      </c>
      <c r="O4" s="48">
        <v>0</v>
      </c>
      <c r="P4" s="49">
        <v>0</v>
      </c>
      <c r="Q4" s="49">
        <v>0</v>
      </c>
      <c r="R4" s="48">
        <v>1</v>
      </c>
      <c r="S4" s="48">
        <v>0</v>
      </c>
      <c r="T4" s="48">
        <v>9</v>
      </c>
      <c r="U4" s="48">
        <v>8</v>
      </c>
      <c r="V4" s="48">
        <v>2</v>
      </c>
      <c r="W4" s="49">
        <v>1.580247</v>
      </c>
      <c r="X4" s="49">
        <v>0.1111111111111111</v>
      </c>
      <c r="Y4" s="78"/>
      <c r="Z4" s="78"/>
      <c r="AA4" s="78"/>
      <c r="AB4" s="86" t="s">
        <v>2103</v>
      </c>
      <c r="AC4" s="86" t="s">
        <v>989</v>
      </c>
      <c r="AD4" s="86" t="s">
        <v>346</v>
      </c>
      <c r="AE4" s="86" t="s">
        <v>2321</v>
      </c>
      <c r="AF4" s="86" t="s">
        <v>2341</v>
      </c>
      <c r="AG4" s="119">
        <v>1</v>
      </c>
      <c r="AH4" s="123">
        <v>2</v>
      </c>
      <c r="AI4" s="119">
        <v>0</v>
      </c>
      <c r="AJ4" s="123">
        <v>0</v>
      </c>
      <c r="AK4" s="119">
        <v>0</v>
      </c>
      <c r="AL4" s="123">
        <v>0</v>
      </c>
      <c r="AM4" s="119">
        <v>49</v>
      </c>
      <c r="AN4" s="123">
        <v>98</v>
      </c>
      <c r="AO4" s="119">
        <v>50</v>
      </c>
    </row>
    <row r="5" spans="1:41" ht="15">
      <c r="A5" s="89" t="s">
        <v>1953</v>
      </c>
      <c r="B5" s="65" t="s">
        <v>1984</v>
      </c>
      <c r="C5" s="65" t="s">
        <v>56</v>
      </c>
      <c r="D5" s="112"/>
      <c r="E5" s="111"/>
      <c r="F5" s="113" t="s">
        <v>2871</v>
      </c>
      <c r="G5" s="114"/>
      <c r="H5" s="114"/>
      <c r="I5" s="115">
        <v>5</v>
      </c>
      <c r="J5" s="116"/>
      <c r="K5" s="48">
        <v>9</v>
      </c>
      <c r="L5" s="48">
        <v>9</v>
      </c>
      <c r="M5" s="48">
        <v>0</v>
      </c>
      <c r="N5" s="48">
        <v>9</v>
      </c>
      <c r="O5" s="48">
        <v>1</v>
      </c>
      <c r="P5" s="49">
        <v>0</v>
      </c>
      <c r="Q5" s="49">
        <v>0</v>
      </c>
      <c r="R5" s="48">
        <v>1</v>
      </c>
      <c r="S5" s="48">
        <v>0</v>
      </c>
      <c r="T5" s="48">
        <v>9</v>
      </c>
      <c r="U5" s="48">
        <v>9</v>
      </c>
      <c r="V5" s="48">
        <v>2</v>
      </c>
      <c r="W5" s="49">
        <v>1.580247</v>
      </c>
      <c r="X5" s="49">
        <v>0.1111111111111111</v>
      </c>
      <c r="Y5" s="78"/>
      <c r="Z5" s="78"/>
      <c r="AA5" s="78"/>
      <c r="AB5" s="86" t="s">
        <v>2160</v>
      </c>
      <c r="AC5" s="86" t="s">
        <v>2275</v>
      </c>
      <c r="AD5" s="86"/>
      <c r="AE5" s="86"/>
      <c r="AF5" s="86" t="s">
        <v>2342</v>
      </c>
      <c r="AG5" s="119">
        <v>0</v>
      </c>
      <c r="AH5" s="123">
        <v>0</v>
      </c>
      <c r="AI5" s="119">
        <v>9</v>
      </c>
      <c r="AJ5" s="123">
        <v>3.0303030303030303</v>
      </c>
      <c r="AK5" s="119">
        <v>0</v>
      </c>
      <c r="AL5" s="123">
        <v>0</v>
      </c>
      <c r="AM5" s="119">
        <v>288</v>
      </c>
      <c r="AN5" s="123">
        <v>96.96969696969697</v>
      </c>
      <c r="AO5" s="119">
        <v>297</v>
      </c>
    </row>
    <row r="6" spans="1:41" ht="15">
      <c r="A6" s="89" t="s">
        <v>1954</v>
      </c>
      <c r="B6" s="65" t="s">
        <v>1985</v>
      </c>
      <c r="C6" s="65" t="s">
        <v>56</v>
      </c>
      <c r="D6" s="112"/>
      <c r="E6" s="111"/>
      <c r="F6" s="113" t="s">
        <v>2872</v>
      </c>
      <c r="G6" s="114"/>
      <c r="H6" s="114"/>
      <c r="I6" s="115">
        <v>6</v>
      </c>
      <c r="J6" s="116"/>
      <c r="K6" s="48">
        <v>9</v>
      </c>
      <c r="L6" s="48">
        <v>20</v>
      </c>
      <c r="M6" s="48">
        <v>4</v>
      </c>
      <c r="N6" s="48">
        <v>24</v>
      </c>
      <c r="O6" s="48">
        <v>0</v>
      </c>
      <c r="P6" s="49">
        <v>0.1</v>
      </c>
      <c r="Q6" s="49">
        <v>0.18181818181818182</v>
      </c>
      <c r="R6" s="48">
        <v>1</v>
      </c>
      <c r="S6" s="48">
        <v>0</v>
      </c>
      <c r="T6" s="48">
        <v>9</v>
      </c>
      <c r="U6" s="48">
        <v>24</v>
      </c>
      <c r="V6" s="48">
        <v>2</v>
      </c>
      <c r="W6" s="49">
        <v>1.283951</v>
      </c>
      <c r="X6" s="49">
        <v>0.3055555555555556</v>
      </c>
      <c r="Y6" s="78" t="s">
        <v>2024</v>
      </c>
      <c r="Z6" s="78" t="s">
        <v>458</v>
      </c>
      <c r="AA6" s="78" t="s">
        <v>492</v>
      </c>
      <c r="AB6" s="86" t="s">
        <v>2161</v>
      </c>
      <c r="AC6" s="86" t="s">
        <v>2276</v>
      </c>
      <c r="AD6" s="86"/>
      <c r="AE6" s="86" t="s">
        <v>2322</v>
      </c>
      <c r="AF6" s="86" t="s">
        <v>2343</v>
      </c>
      <c r="AG6" s="119">
        <v>13</v>
      </c>
      <c r="AH6" s="123">
        <v>5.555555555555555</v>
      </c>
      <c r="AI6" s="119">
        <v>0</v>
      </c>
      <c r="AJ6" s="123">
        <v>0</v>
      </c>
      <c r="AK6" s="119">
        <v>0</v>
      </c>
      <c r="AL6" s="123">
        <v>0</v>
      </c>
      <c r="AM6" s="119">
        <v>221</v>
      </c>
      <c r="AN6" s="123">
        <v>94.44444444444444</v>
      </c>
      <c r="AO6" s="119">
        <v>234</v>
      </c>
    </row>
    <row r="7" spans="1:41" ht="15">
      <c r="A7" s="89" t="s">
        <v>1955</v>
      </c>
      <c r="B7" s="65" t="s">
        <v>1986</v>
      </c>
      <c r="C7" s="65" t="s">
        <v>56</v>
      </c>
      <c r="D7" s="112"/>
      <c r="E7" s="111"/>
      <c r="F7" s="113" t="s">
        <v>2873</v>
      </c>
      <c r="G7" s="114"/>
      <c r="H7" s="114"/>
      <c r="I7" s="115">
        <v>7</v>
      </c>
      <c r="J7" s="116"/>
      <c r="K7" s="48">
        <v>9</v>
      </c>
      <c r="L7" s="48">
        <v>8</v>
      </c>
      <c r="M7" s="48">
        <v>2</v>
      </c>
      <c r="N7" s="48">
        <v>10</v>
      </c>
      <c r="O7" s="48">
        <v>2</v>
      </c>
      <c r="P7" s="49">
        <v>0</v>
      </c>
      <c r="Q7" s="49">
        <v>0</v>
      </c>
      <c r="R7" s="48">
        <v>1</v>
      </c>
      <c r="S7" s="48">
        <v>0</v>
      </c>
      <c r="T7" s="48">
        <v>9</v>
      </c>
      <c r="U7" s="48">
        <v>10</v>
      </c>
      <c r="V7" s="48">
        <v>2</v>
      </c>
      <c r="W7" s="49">
        <v>1.580247</v>
      </c>
      <c r="X7" s="49">
        <v>0.1111111111111111</v>
      </c>
      <c r="Y7" s="78" t="s">
        <v>418</v>
      </c>
      <c r="Z7" s="78" t="s">
        <v>457</v>
      </c>
      <c r="AA7" s="78" t="s">
        <v>491</v>
      </c>
      <c r="AB7" s="86" t="s">
        <v>2162</v>
      </c>
      <c r="AC7" s="86" t="s">
        <v>2277</v>
      </c>
      <c r="AD7" s="86"/>
      <c r="AE7" s="86"/>
      <c r="AF7" s="86" t="s">
        <v>2344</v>
      </c>
      <c r="AG7" s="119">
        <v>10</v>
      </c>
      <c r="AH7" s="123">
        <v>2.9411764705882355</v>
      </c>
      <c r="AI7" s="119">
        <v>0</v>
      </c>
      <c r="AJ7" s="123">
        <v>0</v>
      </c>
      <c r="AK7" s="119">
        <v>0</v>
      </c>
      <c r="AL7" s="123">
        <v>0</v>
      </c>
      <c r="AM7" s="119">
        <v>330</v>
      </c>
      <c r="AN7" s="123">
        <v>97.05882352941177</v>
      </c>
      <c r="AO7" s="119">
        <v>340</v>
      </c>
    </row>
    <row r="8" spans="1:41" ht="15">
      <c r="A8" s="89" t="s">
        <v>1956</v>
      </c>
      <c r="B8" s="65" t="s">
        <v>1987</v>
      </c>
      <c r="C8" s="65" t="s">
        <v>56</v>
      </c>
      <c r="D8" s="112"/>
      <c r="E8" s="111"/>
      <c r="F8" s="113" t="s">
        <v>2874</v>
      </c>
      <c r="G8" s="114"/>
      <c r="H8" s="114"/>
      <c r="I8" s="115">
        <v>8</v>
      </c>
      <c r="J8" s="116"/>
      <c r="K8" s="48">
        <v>6</v>
      </c>
      <c r="L8" s="48">
        <v>8</v>
      </c>
      <c r="M8" s="48">
        <v>2</v>
      </c>
      <c r="N8" s="48">
        <v>10</v>
      </c>
      <c r="O8" s="48">
        <v>1</v>
      </c>
      <c r="P8" s="49">
        <v>0.14285714285714285</v>
      </c>
      <c r="Q8" s="49">
        <v>0.25</v>
      </c>
      <c r="R8" s="48">
        <v>1</v>
      </c>
      <c r="S8" s="48">
        <v>0</v>
      </c>
      <c r="T8" s="48">
        <v>6</v>
      </c>
      <c r="U8" s="48">
        <v>10</v>
      </c>
      <c r="V8" s="48">
        <v>3</v>
      </c>
      <c r="W8" s="49">
        <v>1.333333</v>
      </c>
      <c r="X8" s="49">
        <v>0.26666666666666666</v>
      </c>
      <c r="Y8" s="78" t="s">
        <v>2025</v>
      </c>
      <c r="Z8" s="78" t="s">
        <v>2041</v>
      </c>
      <c r="AA8" s="78" t="s">
        <v>2081</v>
      </c>
      <c r="AB8" s="86" t="s">
        <v>2163</v>
      </c>
      <c r="AC8" s="86" t="s">
        <v>2278</v>
      </c>
      <c r="AD8" s="86"/>
      <c r="AE8" s="86" t="s">
        <v>318</v>
      </c>
      <c r="AF8" s="86" t="s">
        <v>2345</v>
      </c>
      <c r="AG8" s="119">
        <v>5</v>
      </c>
      <c r="AH8" s="123">
        <v>2.304147465437788</v>
      </c>
      <c r="AI8" s="119">
        <v>7</v>
      </c>
      <c r="AJ8" s="123">
        <v>3.225806451612903</v>
      </c>
      <c r="AK8" s="119">
        <v>0</v>
      </c>
      <c r="AL8" s="123">
        <v>0</v>
      </c>
      <c r="AM8" s="119">
        <v>205</v>
      </c>
      <c r="AN8" s="123">
        <v>94.47004608294931</v>
      </c>
      <c r="AO8" s="119">
        <v>217</v>
      </c>
    </row>
    <row r="9" spans="1:41" ht="15">
      <c r="A9" s="89" t="s">
        <v>1957</v>
      </c>
      <c r="B9" s="65" t="s">
        <v>1988</v>
      </c>
      <c r="C9" s="65" t="s">
        <v>56</v>
      </c>
      <c r="D9" s="112"/>
      <c r="E9" s="111"/>
      <c r="F9" s="113" t="s">
        <v>2875</v>
      </c>
      <c r="G9" s="114"/>
      <c r="H9" s="114"/>
      <c r="I9" s="115">
        <v>9</v>
      </c>
      <c r="J9" s="116"/>
      <c r="K9" s="48">
        <v>6</v>
      </c>
      <c r="L9" s="48">
        <v>7</v>
      </c>
      <c r="M9" s="48">
        <v>0</v>
      </c>
      <c r="N9" s="48">
        <v>7</v>
      </c>
      <c r="O9" s="48">
        <v>0</v>
      </c>
      <c r="P9" s="49">
        <v>0</v>
      </c>
      <c r="Q9" s="49">
        <v>0</v>
      </c>
      <c r="R9" s="48">
        <v>1</v>
      </c>
      <c r="S9" s="48">
        <v>0</v>
      </c>
      <c r="T9" s="48">
        <v>6</v>
      </c>
      <c r="U9" s="48">
        <v>7</v>
      </c>
      <c r="V9" s="48">
        <v>2</v>
      </c>
      <c r="W9" s="49">
        <v>1.277778</v>
      </c>
      <c r="X9" s="49">
        <v>0.23333333333333334</v>
      </c>
      <c r="Y9" s="78" t="s">
        <v>2026</v>
      </c>
      <c r="Z9" s="78" t="s">
        <v>456</v>
      </c>
      <c r="AA9" s="78" t="s">
        <v>501</v>
      </c>
      <c r="AB9" s="86" t="s">
        <v>2164</v>
      </c>
      <c r="AC9" s="86" t="s">
        <v>2279</v>
      </c>
      <c r="AD9" s="86"/>
      <c r="AE9" s="86" t="s">
        <v>2323</v>
      </c>
      <c r="AF9" s="86" t="s">
        <v>2346</v>
      </c>
      <c r="AG9" s="119">
        <v>2</v>
      </c>
      <c r="AH9" s="123">
        <v>1.834862385321101</v>
      </c>
      <c r="AI9" s="119">
        <v>1</v>
      </c>
      <c r="AJ9" s="123">
        <v>0.9174311926605505</v>
      </c>
      <c r="AK9" s="119">
        <v>0</v>
      </c>
      <c r="AL9" s="123">
        <v>0</v>
      </c>
      <c r="AM9" s="119">
        <v>106</v>
      </c>
      <c r="AN9" s="123">
        <v>97.24770642201835</v>
      </c>
      <c r="AO9" s="119">
        <v>109</v>
      </c>
    </row>
    <row r="10" spans="1:41" ht="14.25" customHeight="1">
      <c r="A10" s="89" t="s">
        <v>1958</v>
      </c>
      <c r="B10" s="65" t="s">
        <v>1989</v>
      </c>
      <c r="C10" s="65" t="s">
        <v>56</v>
      </c>
      <c r="D10" s="112"/>
      <c r="E10" s="111"/>
      <c r="F10" s="113" t="s">
        <v>2876</v>
      </c>
      <c r="G10" s="114"/>
      <c r="H10" s="114"/>
      <c r="I10" s="115">
        <v>10</v>
      </c>
      <c r="J10" s="116"/>
      <c r="K10" s="48">
        <v>5</v>
      </c>
      <c r="L10" s="48">
        <v>5</v>
      </c>
      <c r="M10" s="48">
        <v>2</v>
      </c>
      <c r="N10" s="48">
        <v>7</v>
      </c>
      <c r="O10" s="48">
        <v>0</v>
      </c>
      <c r="P10" s="49">
        <v>0</v>
      </c>
      <c r="Q10" s="49">
        <v>0</v>
      </c>
      <c r="R10" s="48">
        <v>1</v>
      </c>
      <c r="S10" s="48">
        <v>0</v>
      </c>
      <c r="T10" s="48">
        <v>5</v>
      </c>
      <c r="U10" s="48">
        <v>7</v>
      </c>
      <c r="V10" s="48">
        <v>3</v>
      </c>
      <c r="W10" s="49">
        <v>1.2</v>
      </c>
      <c r="X10" s="49">
        <v>0.3</v>
      </c>
      <c r="Y10" s="78" t="s">
        <v>2027</v>
      </c>
      <c r="Z10" s="78" t="s">
        <v>2042</v>
      </c>
      <c r="AA10" s="78" t="s">
        <v>2082</v>
      </c>
      <c r="AB10" s="86" t="s">
        <v>2165</v>
      </c>
      <c r="AC10" s="86" t="s">
        <v>2280</v>
      </c>
      <c r="AD10" s="86"/>
      <c r="AE10" s="86" t="s">
        <v>2324</v>
      </c>
      <c r="AF10" s="86" t="s">
        <v>2347</v>
      </c>
      <c r="AG10" s="119">
        <v>2</v>
      </c>
      <c r="AH10" s="123">
        <v>3.5714285714285716</v>
      </c>
      <c r="AI10" s="119">
        <v>0</v>
      </c>
      <c r="AJ10" s="123">
        <v>0</v>
      </c>
      <c r="AK10" s="119">
        <v>0</v>
      </c>
      <c r="AL10" s="123">
        <v>0</v>
      </c>
      <c r="AM10" s="119">
        <v>54</v>
      </c>
      <c r="AN10" s="123">
        <v>96.42857142857143</v>
      </c>
      <c r="AO10" s="119">
        <v>56</v>
      </c>
    </row>
    <row r="11" spans="1:41" ht="15">
      <c r="A11" s="89" t="s">
        <v>1959</v>
      </c>
      <c r="B11" s="65" t="s">
        <v>1990</v>
      </c>
      <c r="C11" s="65" t="s">
        <v>56</v>
      </c>
      <c r="D11" s="112"/>
      <c r="E11" s="111"/>
      <c r="F11" s="113" t="s">
        <v>2877</v>
      </c>
      <c r="G11" s="114"/>
      <c r="H11" s="114"/>
      <c r="I11" s="115">
        <v>11</v>
      </c>
      <c r="J11" s="116"/>
      <c r="K11" s="48">
        <v>5</v>
      </c>
      <c r="L11" s="48">
        <v>7</v>
      </c>
      <c r="M11" s="48">
        <v>0</v>
      </c>
      <c r="N11" s="48">
        <v>7</v>
      </c>
      <c r="O11" s="48">
        <v>0</v>
      </c>
      <c r="P11" s="49">
        <v>0</v>
      </c>
      <c r="Q11" s="49">
        <v>0</v>
      </c>
      <c r="R11" s="48">
        <v>1</v>
      </c>
      <c r="S11" s="48">
        <v>0</v>
      </c>
      <c r="T11" s="48">
        <v>5</v>
      </c>
      <c r="U11" s="48">
        <v>7</v>
      </c>
      <c r="V11" s="48">
        <v>2</v>
      </c>
      <c r="W11" s="49">
        <v>1.04</v>
      </c>
      <c r="X11" s="49">
        <v>0.35</v>
      </c>
      <c r="Y11" s="78" t="s">
        <v>436</v>
      </c>
      <c r="Z11" s="78" t="s">
        <v>473</v>
      </c>
      <c r="AA11" s="78" t="s">
        <v>507</v>
      </c>
      <c r="AB11" s="86" t="s">
        <v>2166</v>
      </c>
      <c r="AC11" s="86" t="s">
        <v>2281</v>
      </c>
      <c r="AD11" s="86"/>
      <c r="AE11" s="86" t="s">
        <v>329</v>
      </c>
      <c r="AF11" s="86" t="s">
        <v>2348</v>
      </c>
      <c r="AG11" s="119">
        <v>0</v>
      </c>
      <c r="AH11" s="123">
        <v>0</v>
      </c>
      <c r="AI11" s="119">
        <v>0</v>
      </c>
      <c r="AJ11" s="123">
        <v>0</v>
      </c>
      <c r="AK11" s="119">
        <v>0</v>
      </c>
      <c r="AL11" s="123">
        <v>0</v>
      </c>
      <c r="AM11" s="119">
        <v>124</v>
      </c>
      <c r="AN11" s="123">
        <v>100</v>
      </c>
      <c r="AO11" s="119">
        <v>124</v>
      </c>
    </row>
    <row r="12" spans="1:41" ht="15">
      <c r="A12" s="89" t="s">
        <v>1960</v>
      </c>
      <c r="B12" s="65" t="s">
        <v>1991</v>
      </c>
      <c r="C12" s="65" t="s">
        <v>56</v>
      </c>
      <c r="D12" s="112"/>
      <c r="E12" s="111"/>
      <c r="F12" s="113" t="s">
        <v>2878</v>
      </c>
      <c r="G12" s="114"/>
      <c r="H12" s="114"/>
      <c r="I12" s="115">
        <v>12</v>
      </c>
      <c r="J12" s="116"/>
      <c r="K12" s="48">
        <v>4</v>
      </c>
      <c r="L12" s="48">
        <v>3</v>
      </c>
      <c r="M12" s="48">
        <v>0</v>
      </c>
      <c r="N12" s="48">
        <v>3</v>
      </c>
      <c r="O12" s="48">
        <v>0</v>
      </c>
      <c r="P12" s="49">
        <v>0</v>
      </c>
      <c r="Q12" s="49">
        <v>0</v>
      </c>
      <c r="R12" s="48">
        <v>1</v>
      </c>
      <c r="S12" s="48">
        <v>0</v>
      </c>
      <c r="T12" s="48">
        <v>4</v>
      </c>
      <c r="U12" s="48">
        <v>3</v>
      </c>
      <c r="V12" s="48">
        <v>2</v>
      </c>
      <c r="W12" s="49">
        <v>1.125</v>
      </c>
      <c r="X12" s="49">
        <v>0.25</v>
      </c>
      <c r="Y12" s="78" t="s">
        <v>439</v>
      </c>
      <c r="Z12" s="78" t="s">
        <v>475</v>
      </c>
      <c r="AA12" s="78"/>
      <c r="AB12" s="86" t="s">
        <v>2167</v>
      </c>
      <c r="AC12" s="86" t="s">
        <v>989</v>
      </c>
      <c r="AD12" s="86"/>
      <c r="AE12" s="86" t="s">
        <v>2325</v>
      </c>
      <c r="AF12" s="86" t="s">
        <v>2349</v>
      </c>
      <c r="AG12" s="119">
        <v>0</v>
      </c>
      <c r="AH12" s="123">
        <v>0</v>
      </c>
      <c r="AI12" s="119">
        <v>0</v>
      </c>
      <c r="AJ12" s="123">
        <v>0</v>
      </c>
      <c r="AK12" s="119">
        <v>0</v>
      </c>
      <c r="AL12" s="123">
        <v>0</v>
      </c>
      <c r="AM12" s="119">
        <v>36</v>
      </c>
      <c r="AN12" s="123">
        <v>100</v>
      </c>
      <c r="AO12" s="119">
        <v>36</v>
      </c>
    </row>
    <row r="13" spans="1:41" ht="15">
      <c r="A13" s="89" t="s">
        <v>1961</v>
      </c>
      <c r="B13" s="65" t="s">
        <v>1992</v>
      </c>
      <c r="C13" s="65" t="s">
        <v>56</v>
      </c>
      <c r="D13" s="112"/>
      <c r="E13" s="111"/>
      <c r="F13" s="113" t="s">
        <v>2879</v>
      </c>
      <c r="G13" s="114"/>
      <c r="H13" s="114"/>
      <c r="I13" s="115">
        <v>13</v>
      </c>
      <c r="J13" s="116"/>
      <c r="K13" s="48">
        <v>4</v>
      </c>
      <c r="L13" s="48">
        <v>4</v>
      </c>
      <c r="M13" s="48">
        <v>0</v>
      </c>
      <c r="N13" s="48">
        <v>4</v>
      </c>
      <c r="O13" s="48">
        <v>1</v>
      </c>
      <c r="P13" s="49">
        <v>0</v>
      </c>
      <c r="Q13" s="49">
        <v>0</v>
      </c>
      <c r="R13" s="48">
        <v>1</v>
      </c>
      <c r="S13" s="48">
        <v>0</v>
      </c>
      <c r="T13" s="48">
        <v>4</v>
      </c>
      <c r="U13" s="48">
        <v>4</v>
      </c>
      <c r="V13" s="48">
        <v>3</v>
      </c>
      <c r="W13" s="49">
        <v>1.25</v>
      </c>
      <c r="X13" s="49">
        <v>0.25</v>
      </c>
      <c r="Y13" s="78" t="s">
        <v>432</v>
      </c>
      <c r="Z13" s="78" t="s">
        <v>469</v>
      </c>
      <c r="AA13" s="78" t="s">
        <v>504</v>
      </c>
      <c r="AB13" s="86" t="s">
        <v>2168</v>
      </c>
      <c r="AC13" s="86" t="s">
        <v>2282</v>
      </c>
      <c r="AD13" s="86"/>
      <c r="AE13" s="86" t="s">
        <v>2326</v>
      </c>
      <c r="AF13" s="86" t="s">
        <v>2350</v>
      </c>
      <c r="AG13" s="119">
        <v>4</v>
      </c>
      <c r="AH13" s="123">
        <v>4.938271604938271</v>
      </c>
      <c r="AI13" s="119">
        <v>3</v>
      </c>
      <c r="AJ13" s="123">
        <v>3.7037037037037037</v>
      </c>
      <c r="AK13" s="119">
        <v>0</v>
      </c>
      <c r="AL13" s="123">
        <v>0</v>
      </c>
      <c r="AM13" s="119">
        <v>74</v>
      </c>
      <c r="AN13" s="123">
        <v>91.35802469135803</v>
      </c>
      <c r="AO13" s="119">
        <v>81</v>
      </c>
    </row>
    <row r="14" spans="1:41" ht="15">
      <c r="A14" s="89" t="s">
        <v>1962</v>
      </c>
      <c r="B14" s="65" t="s">
        <v>1993</v>
      </c>
      <c r="C14" s="65" t="s">
        <v>56</v>
      </c>
      <c r="D14" s="112"/>
      <c r="E14" s="111"/>
      <c r="F14" s="113" t="s">
        <v>2880</v>
      </c>
      <c r="G14" s="114"/>
      <c r="H14" s="114"/>
      <c r="I14" s="115">
        <v>14</v>
      </c>
      <c r="J14" s="116"/>
      <c r="K14" s="48">
        <v>4</v>
      </c>
      <c r="L14" s="48">
        <v>5</v>
      </c>
      <c r="M14" s="48">
        <v>0</v>
      </c>
      <c r="N14" s="48">
        <v>5</v>
      </c>
      <c r="O14" s="48">
        <v>0</v>
      </c>
      <c r="P14" s="49">
        <v>0</v>
      </c>
      <c r="Q14" s="49">
        <v>0</v>
      </c>
      <c r="R14" s="48">
        <v>1</v>
      </c>
      <c r="S14" s="48">
        <v>0</v>
      </c>
      <c r="T14" s="48">
        <v>4</v>
      </c>
      <c r="U14" s="48">
        <v>5</v>
      </c>
      <c r="V14" s="48">
        <v>2</v>
      </c>
      <c r="W14" s="49">
        <v>0.875</v>
      </c>
      <c r="X14" s="49">
        <v>0.4166666666666667</v>
      </c>
      <c r="Y14" s="78" t="s">
        <v>426</v>
      </c>
      <c r="Z14" s="78" t="s">
        <v>464</v>
      </c>
      <c r="AA14" s="78" t="s">
        <v>496</v>
      </c>
      <c r="AB14" s="86" t="s">
        <v>2169</v>
      </c>
      <c r="AC14" s="86" t="s">
        <v>2283</v>
      </c>
      <c r="AD14" s="86"/>
      <c r="AE14" s="86" t="s">
        <v>2327</v>
      </c>
      <c r="AF14" s="86" t="s">
        <v>2351</v>
      </c>
      <c r="AG14" s="119">
        <v>0</v>
      </c>
      <c r="AH14" s="123">
        <v>0</v>
      </c>
      <c r="AI14" s="119">
        <v>0</v>
      </c>
      <c r="AJ14" s="123">
        <v>0</v>
      </c>
      <c r="AK14" s="119">
        <v>0</v>
      </c>
      <c r="AL14" s="123">
        <v>0</v>
      </c>
      <c r="AM14" s="119">
        <v>68</v>
      </c>
      <c r="AN14" s="123">
        <v>100</v>
      </c>
      <c r="AO14" s="119">
        <v>68</v>
      </c>
    </row>
    <row r="15" spans="1:41" ht="15">
      <c r="A15" s="89" t="s">
        <v>1963</v>
      </c>
      <c r="B15" s="65" t="s">
        <v>1982</v>
      </c>
      <c r="C15" s="65" t="s">
        <v>59</v>
      </c>
      <c r="D15" s="112"/>
      <c r="E15" s="111"/>
      <c r="F15" s="113" t="s">
        <v>2881</v>
      </c>
      <c r="G15" s="114"/>
      <c r="H15" s="114"/>
      <c r="I15" s="115">
        <v>15</v>
      </c>
      <c r="J15" s="116"/>
      <c r="K15" s="48">
        <v>3</v>
      </c>
      <c r="L15" s="48">
        <v>3</v>
      </c>
      <c r="M15" s="48">
        <v>0</v>
      </c>
      <c r="N15" s="48">
        <v>3</v>
      </c>
      <c r="O15" s="48">
        <v>1</v>
      </c>
      <c r="P15" s="49">
        <v>0</v>
      </c>
      <c r="Q15" s="49">
        <v>0</v>
      </c>
      <c r="R15" s="48">
        <v>1</v>
      </c>
      <c r="S15" s="48">
        <v>0</v>
      </c>
      <c r="T15" s="48">
        <v>3</v>
      </c>
      <c r="U15" s="48">
        <v>3</v>
      </c>
      <c r="V15" s="48">
        <v>2</v>
      </c>
      <c r="W15" s="49">
        <v>0.888889</v>
      </c>
      <c r="X15" s="49">
        <v>0.3333333333333333</v>
      </c>
      <c r="Y15" s="78" t="s">
        <v>446</v>
      </c>
      <c r="Z15" s="78" t="s">
        <v>481</v>
      </c>
      <c r="AA15" s="78"/>
      <c r="AB15" s="86" t="s">
        <v>2170</v>
      </c>
      <c r="AC15" s="86" t="s">
        <v>2284</v>
      </c>
      <c r="AD15" s="86"/>
      <c r="AE15" s="86"/>
      <c r="AF15" s="86" t="s">
        <v>2352</v>
      </c>
      <c r="AG15" s="119">
        <v>18</v>
      </c>
      <c r="AH15" s="123">
        <v>20</v>
      </c>
      <c r="AI15" s="119">
        <v>0</v>
      </c>
      <c r="AJ15" s="123">
        <v>0</v>
      </c>
      <c r="AK15" s="119">
        <v>0</v>
      </c>
      <c r="AL15" s="123">
        <v>0</v>
      </c>
      <c r="AM15" s="119">
        <v>72</v>
      </c>
      <c r="AN15" s="123">
        <v>80</v>
      </c>
      <c r="AO15" s="119">
        <v>90</v>
      </c>
    </row>
    <row r="16" spans="1:41" ht="15">
      <c r="A16" s="89" t="s">
        <v>1964</v>
      </c>
      <c r="B16" s="65" t="s">
        <v>1983</v>
      </c>
      <c r="C16" s="65" t="s">
        <v>59</v>
      </c>
      <c r="D16" s="112"/>
      <c r="E16" s="111"/>
      <c r="F16" s="113" t="s">
        <v>2882</v>
      </c>
      <c r="G16" s="114"/>
      <c r="H16" s="114"/>
      <c r="I16" s="115">
        <v>16</v>
      </c>
      <c r="J16" s="116"/>
      <c r="K16" s="48">
        <v>3</v>
      </c>
      <c r="L16" s="48">
        <v>2</v>
      </c>
      <c r="M16" s="48">
        <v>0</v>
      </c>
      <c r="N16" s="48">
        <v>2</v>
      </c>
      <c r="O16" s="48">
        <v>0</v>
      </c>
      <c r="P16" s="49">
        <v>0</v>
      </c>
      <c r="Q16" s="49">
        <v>0</v>
      </c>
      <c r="R16" s="48">
        <v>1</v>
      </c>
      <c r="S16" s="48">
        <v>0</v>
      </c>
      <c r="T16" s="48">
        <v>3</v>
      </c>
      <c r="U16" s="48">
        <v>2</v>
      </c>
      <c r="V16" s="48">
        <v>2</v>
      </c>
      <c r="W16" s="49">
        <v>0.888889</v>
      </c>
      <c r="X16" s="49">
        <v>0.3333333333333333</v>
      </c>
      <c r="Y16" s="78"/>
      <c r="Z16" s="78"/>
      <c r="AA16" s="78"/>
      <c r="AB16" s="86" t="s">
        <v>2171</v>
      </c>
      <c r="AC16" s="86" t="s">
        <v>2189</v>
      </c>
      <c r="AD16" s="86" t="s">
        <v>348</v>
      </c>
      <c r="AE16" s="86" t="s">
        <v>347</v>
      </c>
      <c r="AF16" s="86" t="s">
        <v>2353</v>
      </c>
      <c r="AG16" s="119">
        <v>0</v>
      </c>
      <c r="AH16" s="123">
        <v>0</v>
      </c>
      <c r="AI16" s="119">
        <v>1</v>
      </c>
      <c r="AJ16" s="123">
        <v>2.127659574468085</v>
      </c>
      <c r="AK16" s="119">
        <v>0</v>
      </c>
      <c r="AL16" s="123">
        <v>0</v>
      </c>
      <c r="AM16" s="119">
        <v>46</v>
      </c>
      <c r="AN16" s="123">
        <v>97.87234042553192</v>
      </c>
      <c r="AO16" s="119">
        <v>47</v>
      </c>
    </row>
    <row r="17" spans="1:41" ht="15">
      <c r="A17" s="89" t="s">
        <v>1965</v>
      </c>
      <c r="B17" s="65" t="s">
        <v>1984</v>
      </c>
      <c r="C17" s="65" t="s">
        <v>59</v>
      </c>
      <c r="D17" s="112"/>
      <c r="E17" s="111"/>
      <c r="F17" s="113" t="s">
        <v>2883</v>
      </c>
      <c r="G17" s="114"/>
      <c r="H17" s="114"/>
      <c r="I17" s="115">
        <v>17</v>
      </c>
      <c r="J17" s="116"/>
      <c r="K17" s="48">
        <v>3</v>
      </c>
      <c r="L17" s="48">
        <v>3</v>
      </c>
      <c r="M17" s="48">
        <v>0</v>
      </c>
      <c r="N17" s="48">
        <v>3</v>
      </c>
      <c r="O17" s="48">
        <v>1</v>
      </c>
      <c r="P17" s="49">
        <v>0</v>
      </c>
      <c r="Q17" s="49">
        <v>0</v>
      </c>
      <c r="R17" s="48">
        <v>1</v>
      </c>
      <c r="S17" s="48">
        <v>0</v>
      </c>
      <c r="T17" s="48">
        <v>3</v>
      </c>
      <c r="U17" s="48">
        <v>3</v>
      </c>
      <c r="V17" s="48">
        <v>2</v>
      </c>
      <c r="W17" s="49">
        <v>0.888889</v>
      </c>
      <c r="X17" s="49">
        <v>0.3333333333333333</v>
      </c>
      <c r="Y17" s="78" t="s">
        <v>443</v>
      </c>
      <c r="Z17" s="78" t="s">
        <v>479</v>
      </c>
      <c r="AA17" s="78"/>
      <c r="AB17" s="86" t="s">
        <v>2172</v>
      </c>
      <c r="AC17" s="86" t="s">
        <v>2285</v>
      </c>
      <c r="AD17" s="86"/>
      <c r="AE17" s="86"/>
      <c r="AF17" s="86" t="s">
        <v>2354</v>
      </c>
      <c r="AG17" s="119">
        <v>9</v>
      </c>
      <c r="AH17" s="123">
        <v>6.976744186046512</v>
      </c>
      <c r="AI17" s="119">
        <v>0</v>
      </c>
      <c r="AJ17" s="123">
        <v>0</v>
      </c>
      <c r="AK17" s="119">
        <v>0</v>
      </c>
      <c r="AL17" s="123">
        <v>0</v>
      </c>
      <c r="AM17" s="119">
        <v>120</v>
      </c>
      <c r="AN17" s="123">
        <v>93.02325581395348</v>
      </c>
      <c r="AO17" s="119">
        <v>129</v>
      </c>
    </row>
    <row r="18" spans="1:41" ht="15">
      <c r="A18" s="89" t="s">
        <v>1966</v>
      </c>
      <c r="B18" s="65" t="s">
        <v>1985</v>
      </c>
      <c r="C18" s="65" t="s">
        <v>59</v>
      </c>
      <c r="D18" s="112"/>
      <c r="E18" s="111"/>
      <c r="F18" s="113" t="s">
        <v>2884</v>
      </c>
      <c r="G18" s="114"/>
      <c r="H18" s="114"/>
      <c r="I18" s="115">
        <v>18</v>
      </c>
      <c r="J18" s="116"/>
      <c r="K18" s="48">
        <v>3</v>
      </c>
      <c r="L18" s="48">
        <v>3</v>
      </c>
      <c r="M18" s="48">
        <v>0</v>
      </c>
      <c r="N18" s="48">
        <v>3</v>
      </c>
      <c r="O18" s="48">
        <v>1</v>
      </c>
      <c r="P18" s="49">
        <v>0</v>
      </c>
      <c r="Q18" s="49">
        <v>0</v>
      </c>
      <c r="R18" s="48">
        <v>1</v>
      </c>
      <c r="S18" s="48">
        <v>0</v>
      </c>
      <c r="T18" s="48">
        <v>3</v>
      </c>
      <c r="U18" s="48">
        <v>3</v>
      </c>
      <c r="V18" s="48">
        <v>2</v>
      </c>
      <c r="W18" s="49">
        <v>0.888889</v>
      </c>
      <c r="X18" s="49">
        <v>0.3333333333333333</v>
      </c>
      <c r="Y18" s="78" t="s">
        <v>439</v>
      </c>
      <c r="Z18" s="78" t="s">
        <v>475</v>
      </c>
      <c r="AA18" s="78"/>
      <c r="AB18" s="86" t="s">
        <v>2173</v>
      </c>
      <c r="AC18" s="86" t="s">
        <v>2286</v>
      </c>
      <c r="AD18" s="86"/>
      <c r="AE18" s="86"/>
      <c r="AF18" s="86" t="s">
        <v>2355</v>
      </c>
      <c r="AG18" s="119">
        <v>0</v>
      </c>
      <c r="AH18" s="123">
        <v>0</v>
      </c>
      <c r="AI18" s="119">
        <v>0</v>
      </c>
      <c r="AJ18" s="123">
        <v>0</v>
      </c>
      <c r="AK18" s="119">
        <v>0</v>
      </c>
      <c r="AL18" s="123">
        <v>0</v>
      </c>
      <c r="AM18" s="119">
        <v>102</v>
      </c>
      <c r="AN18" s="123">
        <v>100</v>
      </c>
      <c r="AO18" s="119">
        <v>102</v>
      </c>
    </row>
    <row r="19" spans="1:41" ht="15">
      <c r="A19" s="89" t="s">
        <v>1967</v>
      </c>
      <c r="B19" s="65" t="s">
        <v>1986</v>
      </c>
      <c r="C19" s="65" t="s">
        <v>59</v>
      </c>
      <c r="D19" s="112"/>
      <c r="E19" s="111"/>
      <c r="F19" s="113" t="s">
        <v>2885</v>
      </c>
      <c r="G19" s="114"/>
      <c r="H19" s="114"/>
      <c r="I19" s="115">
        <v>19</v>
      </c>
      <c r="J19" s="116"/>
      <c r="K19" s="48">
        <v>3</v>
      </c>
      <c r="L19" s="48">
        <v>3</v>
      </c>
      <c r="M19" s="48">
        <v>0</v>
      </c>
      <c r="N19" s="48">
        <v>3</v>
      </c>
      <c r="O19" s="48">
        <v>1</v>
      </c>
      <c r="P19" s="49">
        <v>0</v>
      </c>
      <c r="Q19" s="49">
        <v>0</v>
      </c>
      <c r="R19" s="48">
        <v>1</v>
      </c>
      <c r="S19" s="48">
        <v>0</v>
      </c>
      <c r="T19" s="48">
        <v>3</v>
      </c>
      <c r="U19" s="48">
        <v>3</v>
      </c>
      <c r="V19" s="48">
        <v>2</v>
      </c>
      <c r="W19" s="49">
        <v>0.888889</v>
      </c>
      <c r="X19" s="49">
        <v>0.3333333333333333</v>
      </c>
      <c r="Y19" s="78" t="s">
        <v>428</v>
      </c>
      <c r="Z19" s="78" t="s">
        <v>466</v>
      </c>
      <c r="AA19" s="78" t="s">
        <v>499</v>
      </c>
      <c r="AB19" s="86" t="s">
        <v>2174</v>
      </c>
      <c r="AC19" s="86" t="s">
        <v>2287</v>
      </c>
      <c r="AD19" s="86"/>
      <c r="AE19" s="86"/>
      <c r="AF19" s="86" t="s">
        <v>2356</v>
      </c>
      <c r="AG19" s="119">
        <v>9</v>
      </c>
      <c r="AH19" s="123">
        <v>7.6923076923076925</v>
      </c>
      <c r="AI19" s="119">
        <v>0</v>
      </c>
      <c r="AJ19" s="123">
        <v>0</v>
      </c>
      <c r="AK19" s="119">
        <v>0</v>
      </c>
      <c r="AL19" s="123">
        <v>0</v>
      </c>
      <c r="AM19" s="119">
        <v>108</v>
      </c>
      <c r="AN19" s="123">
        <v>92.3076923076923</v>
      </c>
      <c r="AO19" s="119">
        <v>117</v>
      </c>
    </row>
    <row r="20" spans="1:41" ht="15">
      <c r="A20" s="89" t="s">
        <v>1968</v>
      </c>
      <c r="B20" s="65" t="s">
        <v>1987</v>
      </c>
      <c r="C20" s="65" t="s">
        <v>59</v>
      </c>
      <c r="D20" s="112"/>
      <c r="E20" s="111"/>
      <c r="F20" s="113" t="s">
        <v>1968</v>
      </c>
      <c r="G20" s="114"/>
      <c r="H20" s="114"/>
      <c r="I20" s="115">
        <v>20</v>
      </c>
      <c r="J20" s="116"/>
      <c r="K20" s="48">
        <v>3</v>
      </c>
      <c r="L20" s="48">
        <v>2</v>
      </c>
      <c r="M20" s="48">
        <v>0</v>
      </c>
      <c r="N20" s="48">
        <v>2</v>
      </c>
      <c r="O20" s="48">
        <v>0</v>
      </c>
      <c r="P20" s="49">
        <v>0</v>
      </c>
      <c r="Q20" s="49">
        <v>0</v>
      </c>
      <c r="R20" s="48">
        <v>1</v>
      </c>
      <c r="S20" s="48">
        <v>0</v>
      </c>
      <c r="T20" s="48">
        <v>3</v>
      </c>
      <c r="U20" s="48">
        <v>2</v>
      </c>
      <c r="V20" s="48">
        <v>2</v>
      </c>
      <c r="W20" s="49">
        <v>0.888889</v>
      </c>
      <c r="X20" s="49">
        <v>0.3333333333333333</v>
      </c>
      <c r="Y20" s="78"/>
      <c r="Z20" s="78"/>
      <c r="AA20" s="78"/>
      <c r="AB20" s="86" t="s">
        <v>989</v>
      </c>
      <c r="AC20" s="86" t="s">
        <v>989</v>
      </c>
      <c r="AD20" s="86" t="s">
        <v>331</v>
      </c>
      <c r="AE20" s="86" t="s">
        <v>330</v>
      </c>
      <c r="AF20" s="86" t="s">
        <v>2357</v>
      </c>
      <c r="AG20" s="119">
        <v>0</v>
      </c>
      <c r="AH20" s="123">
        <v>0</v>
      </c>
      <c r="AI20" s="119">
        <v>1</v>
      </c>
      <c r="AJ20" s="123">
        <v>2.7027027027027026</v>
      </c>
      <c r="AK20" s="119">
        <v>0</v>
      </c>
      <c r="AL20" s="123">
        <v>0</v>
      </c>
      <c r="AM20" s="119">
        <v>36</v>
      </c>
      <c r="AN20" s="123">
        <v>97.29729729729729</v>
      </c>
      <c r="AO20" s="119">
        <v>37</v>
      </c>
    </row>
    <row r="21" spans="1:41" ht="15">
      <c r="A21" s="89" t="s">
        <v>1969</v>
      </c>
      <c r="B21" s="65" t="s">
        <v>1988</v>
      </c>
      <c r="C21" s="65" t="s">
        <v>59</v>
      </c>
      <c r="D21" s="112"/>
      <c r="E21" s="111"/>
      <c r="F21" s="113" t="s">
        <v>2886</v>
      </c>
      <c r="G21" s="114"/>
      <c r="H21" s="114"/>
      <c r="I21" s="115">
        <v>21</v>
      </c>
      <c r="J21" s="116"/>
      <c r="K21" s="48">
        <v>3</v>
      </c>
      <c r="L21" s="48">
        <v>3</v>
      </c>
      <c r="M21" s="48">
        <v>0</v>
      </c>
      <c r="N21" s="48">
        <v>3</v>
      </c>
      <c r="O21" s="48">
        <v>1</v>
      </c>
      <c r="P21" s="49">
        <v>0</v>
      </c>
      <c r="Q21" s="49">
        <v>0</v>
      </c>
      <c r="R21" s="48">
        <v>1</v>
      </c>
      <c r="S21" s="48">
        <v>0</v>
      </c>
      <c r="T21" s="48">
        <v>3</v>
      </c>
      <c r="U21" s="48">
        <v>3</v>
      </c>
      <c r="V21" s="48">
        <v>2</v>
      </c>
      <c r="W21" s="49">
        <v>0.888889</v>
      </c>
      <c r="X21" s="49">
        <v>0.3333333333333333</v>
      </c>
      <c r="Y21" s="78" t="s">
        <v>415</v>
      </c>
      <c r="Z21" s="78" t="s">
        <v>454</v>
      </c>
      <c r="AA21" s="78"/>
      <c r="AB21" s="86" t="s">
        <v>2175</v>
      </c>
      <c r="AC21" s="86" t="s">
        <v>2288</v>
      </c>
      <c r="AD21" s="86"/>
      <c r="AE21" s="86"/>
      <c r="AF21" s="86" t="s">
        <v>2358</v>
      </c>
      <c r="AG21" s="119">
        <v>3</v>
      </c>
      <c r="AH21" s="123">
        <v>2.6315789473684212</v>
      </c>
      <c r="AI21" s="119">
        <v>0</v>
      </c>
      <c r="AJ21" s="123">
        <v>0</v>
      </c>
      <c r="AK21" s="119">
        <v>0</v>
      </c>
      <c r="AL21" s="123">
        <v>0</v>
      </c>
      <c r="AM21" s="119">
        <v>111</v>
      </c>
      <c r="AN21" s="123">
        <v>97.36842105263158</v>
      </c>
      <c r="AO21" s="119">
        <v>114</v>
      </c>
    </row>
    <row r="22" spans="1:41" ht="15">
      <c r="A22" s="89" t="s">
        <v>1970</v>
      </c>
      <c r="B22" s="65" t="s">
        <v>1989</v>
      </c>
      <c r="C22" s="65" t="s">
        <v>59</v>
      </c>
      <c r="D22" s="112"/>
      <c r="E22" s="111"/>
      <c r="F22" s="113" t="s">
        <v>2887</v>
      </c>
      <c r="G22" s="114"/>
      <c r="H22" s="114"/>
      <c r="I22" s="115">
        <v>22</v>
      </c>
      <c r="J22" s="116"/>
      <c r="K22" s="48">
        <v>3</v>
      </c>
      <c r="L22" s="48">
        <v>4</v>
      </c>
      <c r="M22" s="48">
        <v>0</v>
      </c>
      <c r="N22" s="48">
        <v>4</v>
      </c>
      <c r="O22" s="48">
        <v>1</v>
      </c>
      <c r="P22" s="49">
        <v>0</v>
      </c>
      <c r="Q22" s="49">
        <v>0</v>
      </c>
      <c r="R22" s="48">
        <v>1</v>
      </c>
      <c r="S22" s="48">
        <v>0</v>
      </c>
      <c r="T22" s="48">
        <v>3</v>
      </c>
      <c r="U22" s="48">
        <v>4</v>
      </c>
      <c r="V22" s="48">
        <v>1</v>
      </c>
      <c r="W22" s="49">
        <v>0.666667</v>
      </c>
      <c r="X22" s="49">
        <v>0.5</v>
      </c>
      <c r="Y22" s="78" t="s">
        <v>414</v>
      </c>
      <c r="Z22" s="78" t="s">
        <v>453</v>
      </c>
      <c r="AA22" s="78" t="s">
        <v>2083</v>
      </c>
      <c r="AB22" s="86" t="s">
        <v>2176</v>
      </c>
      <c r="AC22" s="86" t="s">
        <v>2289</v>
      </c>
      <c r="AD22" s="86"/>
      <c r="AE22" s="86" t="s">
        <v>274</v>
      </c>
      <c r="AF22" s="86" t="s">
        <v>2359</v>
      </c>
      <c r="AG22" s="119">
        <v>3</v>
      </c>
      <c r="AH22" s="123">
        <v>6.382978723404255</v>
      </c>
      <c r="AI22" s="119">
        <v>0</v>
      </c>
      <c r="AJ22" s="123">
        <v>0</v>
      </c>
      <c r="AK22" s="119">
        <v>0</v>
      </c>
      <c r="AL22" s="123">
        <v>0</v>
      </c>
      <c r="AM22" s="119">
        <v>44</v>
      </c>
      <c r="AN22" s="123">
        <v>93.61702127659575</v>
      </c>
      <c r="AO22" s="119">
        <v>47</v>
      </c>
    </row>
    <row r="23" spans="1:41" ht="15">
      <c r="A23" s="89" t="s">
        <v>1971</v>
      </c>
      <c r="B23" s="65" t="s">
        <v>1990</v>
      </c>
      <c r="C23" s="65" t="s">
        <v>59</v>
      </c>
      <c r="D23" s="112"/>
      <c r="E23" s="111"/>
      <c r="F23" s="113" t="s">
        <v>2888</v>
      </c>
      <c r="G23" s="114"/>
      <c r="H23" s="114"/>
      <c r="I23" s="115">
        <v>23</v>
      </c>
      <c r="J23" s="116"/>
      <c r="K23" s="48">
        <v>2</v>
      </c>
      <c r="L23" s="48">
        <v>2</v>
      </c>
      <c r="M23" s="48">
        <v>0</v>
      </c>
      <c r="N23" s="48">
        <v>2</v>
      </c>
      <c r="O23" s="48">
        <v>1</v>
      </c>
      <c r="P23" s="49">
        <v>0</v>
      </c>
      <c r="Q23" s="49">
        <v>0</v>
      </c>
      <c r="R23" s="48">
        <v>1</v>
      </c>
      <c r="S23" s="48">
        <v>0</v>
      </c>
      <c r="T23" s="48">
        <v>2</v>
      </c>
      <c r="U23" s="48">
        <v>2</v>
      </c>
      <c r="V23" s="48">
        <v>1</v>
      </c>
      <c r="W23" s="49">
        <v>0.5</v>
      </c>
      <c r="X23" s="49">
        <v>0.5</v>
      </c>
      <c r="Y23" s="78" t="s">
        <v>451</v>
      </c>
      <c r="Z23" s="78" t="s">
        <v>485</v>
      </c>
      <c r="AA23" s="78" t="s">
        <v>519</v>
      </c>
      <c r="AB23" s="86" t="s">
        <v>2177</v>
      </c>
      <c r="AC23" s="86" t="s">
        <v>2290</v>
      </c>
      <c r="AD23" s="86"/>
      <c r="AE23" s="86"/>
      <c r="AF23" s="86" t="s">
        <v>2360</v>
      </c>
      <c r="AG23" s="119">
        <v>8</v>
      </c>
      <c r="AH23" s="123">
        <v>10</v>
      </c>
      <c r="AI23" s="119">
        <v>0</v>
      </c>
      <c r="AJ23" s="123">
        <v>0</v>
      </c>
      <c r="AK23" s="119">
        <v>0</v>
      </c>
      <c r="AL23" s="123">
        <v>0</v>
      </c>
      <c r="AM23" s="119">
        <v>72</v>
      </c>
      <c r="AN23" s="123">
        <v>90</v>
      </c>
      <c r="AO23" s="119">
        <v>80</v>
      </c>
    </row>
    <row r="24" spans="1:41" ht="15">
      <c r="A24" s="89" t="s">
        <v>1972</v>
      </c>
      <c r="B24" s="65" t="s">
        <v>1991</v>
      </c>
      <c r="C24" s="65" t="s">
        <v>59</v>
      </c>
      <c r="D24" s="112"/>
      <c r="E24" s="111"/>
      <c r="F24" s="113" t="s">
        <v>2889</v>
      </c>
      <c r="G24" s="114"/>
      <c r="H24" s="114"/>
      <c r="I24" s="115">
        <v>24</v>
      </c>
      <c r="J24" s="116"/>
      <c r="K24" s="48">
        <v>2</v>
      </c>
      <c r="L24" s="48">
        <v>1</v>
      </c>
      <c r="M24" s="48">
        <v>0</v>
      </c>
      <c r="N24" s="48">
        <v>1</v>
      </c>
      <c r="O24" s="48">
        <v>0</v>
      </c>
      <c r="P24" s="49">
        <v>0</v>
      </c>
      <c r="Q24" s="49">
        <v>0</v>
      </c>
      <c r="R24" s="48">
        <v>1</v>
      </c>
      <c r="S24" s="48">
        <v>0</v>
      </c>
      <c r="T24" s="48">
        <v>2</v>
      </c>
      <c r="U24" s="48">
        <v>1</v>
      </c>
      <c r="V24" s="48">
        <v>1</v>
      </c>
      <c r="W24" s="49">
        <v>0.5</v>
      </c>
      <c r="X24" s="49">
        <v>0.5</v>
      </c>
      <c r="Y24" s="78" t="s">
        <v>447</v>
      </c>
      <c r="Z24" s="78" t="s">
        <v>482</v>
      </c>
      <c r="AA24" s="78"/>
      <c r="AB24" s="86" t="s">
        <v>2178</v>
      </c>
      <c r="AC24" s="86" t="s">
        <v>989</v>
      </c>
      <c r="AD24" s="86"/>
      <c r="AE24" s="86" t="s">
        <v>349</v>
      </c>
      <c r="AF24" s="86" t="s">
        <v>2361</v>
      </c>
      <c r="AG24" s="119">
        <v>3</v>
      </c>
      <c r="AH24" s="123">
        <v>9.67741935483871</v>
      </c>
      <c r="AI24" s="119">
        <v>0</v>
      </c>
      <c r="AJ24" s="123">
        <v>0</v>
      </c>
      <c r="AK24" s="119">
        <v>0</v>
      </c>
      <c r="AL24" s="123">
        <v>0</v>
      </c>
      <c r="AM24" s="119">
        <v>28</v>
      </c>
      <c r="AN24" s="123">
        <v>90.3225806451613</v>
      </c>
      <c r="AO24" s="119">
        <v>31</v>
      </c>
    </row>
    <row r="25" spans="1:41" ht="15">
      <c r="A25" s="89" t="s">
        <v>1973</v>
      </c>
      <c r="B25" s="65" t="s">
        <v>1992</v>
      </c>
      <c r="C25" s="65" t="s">
        <v>59</v>
      </c>
      <c r="D25" s="112"/>
      <c r="E25" s="111"/>
      <c r="F25" s="113" t="s">
        <v>2890</v>
      </c>
      <c r="G25" s="114"/>
      <c r="H25" s="114"/>
      <c r="I25" s="115">
        <v>25</v>
      </c>
      <c r="J25" s="116"/>
      <c r="K25" s="48">
        <v>2</v>
      </c>
      <c r="L25" s="48">
        <v>2</v>
      </c>
      <c r="M25" s="48">
        <v>0</v>
      </c>
      <c r="N25" s="48">
        <v>2</v>
      </c>
      <c r="O25" s="48">
        <v>1</v>
      </c>
      <c r="P25" s="49">
        <v>0</v>
      </c>
      <c r="Q25" s="49">
        <v>0</v>
      </c>
      <c r="R25" s="48">
        <v>1</v>
      </c>
      <c r="S25" s="48">
        <v>0</v>
      </c>
      <c r="T25" s="48">
        <v>2</v>
      </c>
      <c r="U25" s="48">
        <v>2</v>
      </c>
      <c r="V25" s="48">
        <v>1</v>
      </c>
      <c r="W25" s="49">
        <v>0.5</v>
      </c>
      <c r="X25" s="49">
        <v>0.5</v>
      </c>
      <c r="Y25" s="78" t="s">
        <v>442</v>
      </c>
      <c r="Z25" s="78" t="s">
        <v>478</v>
      </c>
      <c r="AA25" s="78" t="s">
        <v>2084</v>
      </c>
      <c r="AB25" s="86" t="s">
        <v>2179</v>
      </c>
      <c r="AC25" s="86" t="s">
        <v>2291</v>
      </c>
      <c r="AD25" s="86"/>
      <c r="AE25" s="86"/>
      <c r="AF25" s="86" t="s">
        <v>2362</v>
      </c>
      <c r="AG25" s="119">
        <v>0</v>
      </c>
      <c r="AH25" s="123">
        <v>0</v>
      </c>
      <c r="AI25" s="119">
        <v>0</v>
      </c>
      <c r="AJ25" s="123">
        <v>0</v>
      </c>
      <c r="AK25" s="119">
        <v>0</v>
      </c>
      <c r="AL25" s="123">
        <v>0</v>
      </c>
      <c r="AM25" s="119">
        <v>72</v>
      </c>
      <c r="AN25" s="123">
        <v>100</v>
      </c>
      <c r="AO25" s="119">
        <v>72</v>
      </c>
    </row>
    <row r="26" spans="1:41" ht="15">
      <c r="A26" s="89" t="s">
        <v>1974</v>
      </c>
      <c r="B26" s="65" t="s">
        <v>1993</v>
      </c>
      <c r="C26" s="65" t="s">
        <v>59</v>
      </c>
      <c r="D26" s="112"/>
      <c r="E26" s="111"/>
      <c r="F26" s="113" t="s">
        <v>2891</v>
      </c>
      <c r="G26" s="114"/>
      <c r="H26" s="114"/>
      <c r="I26" s="115">
        <v>26</v>
      </c>
      <c r="J26" s="116"/>
      <c r="K26" s="48">
        <v>2</v>
      </c>
      <c r="L26" s="48">
        <v>2</v>
      </c>
      <c r="M26" s="48">
        <v>0</v>
      </c>
      <c r="N26" s="48">
        <v>2</v>
      </c>
      <c r="O26" s="48">
        <v>1</v>
      </c>
      <c r="P26" s="49">
        <v>0</v>
      </c>
      <c r="Q26" s="49">
        <v>0</v>
      </c>
      <c r="R26" s="48">
        <v>1</v>
      </c>
      <c r="S26" s="48">
        <v>0</v>
      </c>
      <c r="T26" s="48">
        <v>2</v>
      </c>
      <c r="U26" s="48">
        <v>2</v>
      </c>
      <c r="V26" s="48">
        <v>1</v>
      </c>
      <c r="W26" s="49">
        <v>0.5</v>
      </c>
      <c r="X26" s="49">
        <v>0.5</v>
      </c>
      <c r="Y26" s="78" t="s">
        <v>438</v>
      </c>
      <c r="Z26" s="78" t="s">
        <v>474</v>
      </c>
      <c r="AA26" s="78"/>
      <c r="AB26" s="86" t="s">
        <v>2180</v>
      </c>
      <c r="AC26" s="86" t="s">
        <v>2292</v>
      </c>
      <c r="AD26" s="86"/>
      <c r="AE26" s="86"/>
      <c r="AF26" s="86" t="s">
        <v>2363</v>
      </c>
      <c r="AG26" s="119">
        <v>4</v>
      </c>
      <c r="AH26" s="123">
        <v>6.451612903225806</v>
      </c>
      <c r="AI26" s="119">
        <v>0</v>
      </c>
      <c r="AJ26" s="123">
        <v>0</v>
      </c>
      <c r="AK26" s="119">
        <v>0</v>
      </c>
      <c r="AL26" s="123">
        <v>0</v>
      </c>
      <c r="AM26" s="119">
        <v>58</v>
      </c>
      <c r="AN26" s="123">
        <v>93.54838709677419</v>
      </c>
      <c r="AO26" s="119">
        <v>62</v>
      </c>
    </row>
    <row r="27" spans="1:41" ht="15">
      <c r="A27" s="89" t="s">
        <v>1975</v>
      </c>
      <c r="B27" s="65" t="s">
        <v>1982</v>
      </c>
      <c r="C27" s="65" t="s">
        <v>61</v>
      </c>
      <c r="D27" s="112"/>
      <c r="E27" s="111"/>
      <c r="F27" s="113" t="s">
        <v>2892</v>
      </c>
      <c r="G27" s="114"/>
      <c r="H27" s="114"/>
      <c r="I27" s="115">
        <v>27</v>
      </c>
      <c r="J27" s="116"/>
      <c r="K27" s="48">
        <v>2</v>
      </c>
      <c r="L27" s="48">
        <v>2</v>
      </c>
      <c r="M27" s="48">
        <v>0</v>
      </c>
      <c r="N27" s="48">
        <v>2</v>
      </c>
      <c r="O27" s="48">
        <v>1</v>
      </c>
      <c r="P27" s="49">
        <v>0</v>
      </c>
      <c r="Q27" s="49">
        <v>0</v>
      </c>
      <c r="R27" s="48">
        <v>1</v>
      </c>
      <c r="S27" s="48">
        <v>0</v>
      </c>
      <c r="T27" s="48">
        <v>2</v>
      </c>
      <c r="U27" s="48">
        <v>2</v>
      </c>
      <c r="V27" s="48">
        <v>1</v>
      </c>
      <c r="W27" s="49">
        <v>0.5</v>
      </c>
      <c r="X27" s="49">
        <v>0.5</v>
      </c>
      <c r="Y27" s="78" t="s">
        <v>427</v>
      </c>
      <c r="Z27" s="78" t="s">
        <v>465</v>
      </c>
      <c r="AA27" s="78"/>
      <c r="AB27" s="86" t="s">
        <v>2181</v>
      </c>
      <c r="AC27" s="86" t="s">
        <v>2293</v>
      </c>
      <c r="AD27" s="86"/>
      <c r="AE27" s="86"/>
      <c r="AF27" s="86" t="s">
        <v>2364</v>
      </c>
      <c r="AG27" s="119">
        <v>2</v>
      </c>
      <c r="AH27" s="123">
        <v>3.8461538461538463</v>
      </c>
      <c r="AI27" s="119">
        <v>0</v>
      </c>
      <c r="AJ27" s="123">
        <v>0</v>
      </c>
      <c r="AK27" s="119">
        <v>0</v>
      </c>
      <c r="AL27" s="123">
        <v>0</v>
      </c>
      <c r="AM27" s="119">
        <v>50</v>
      </c>
      <c r="AN27" s="123">
        <v>96.15384615384616</v>
      </c>
      <c r="AO27" s="119">
        <v>52</v>
      </c>
    </row>
    <row r="28" spans="1:41" ht="15">
      <c r="A28" s="89" t="s">
        <v>1976</v>
      </c>
      <c r="B28" s="65" t="s">
        <v>1983</v>
      </c>
      <c r="C28" s="65" t="s">
        <v>61</v>
      </c>
      <c r="D28" s="112"/>
      <c r="E28" s="111"/>
      <c r="F28" s="113" t="s">
        <v>2893</v>
      </c>
      <c r="G28" s="114"/>
      <c r="H28" s="114"/>
      <c r="I28" s="115">
        <v>28</v>
      </c>
      <c r="J28" s="116"/>
      <c r="K28" s="48">
        <v>2</v>
      </c>
      <c r="L28" s="48">
        <v>2</v>
      </c>
      <c r="M28" s="48">
        <v>0</v>
      </c>
      <c r="N28" s="48">
        <v>2</v>
      </c>
      <c r="O28" s="48">
        <v>1</v>
      </c>
      <c r="P28" s="49">
        <v>0</v>
      </c>
      <c r="Q28" s="49">
        <v>0</v>
      </c>
      <c r="R28" s="48">
        <v>1</v>
      </c>
      <c r="S28" s="48">
        <v>0</v>
      </c>
      <c r="T28" s="48">
        <v>2</v>
      </c>
      <c r="U28" s="48">
        <v>2</v>
      </c>
      <c r="V28" s="48">
        <v>1</v>
      </c>
      <c r="W28" s="49">
        <v>0.5</v>
      </c>
      <c r="X28" s="49">
        <v>0.5</v>
      </c>
      <c r="Y28" s="78"/>
      <c r="Z28" s="78"/>
      <c r="AA28" s="78"/>
      <c r="AB28" s="86" t="s">
        <v>2182</v>
      </c>
      <c r="AC28" s="86" t="s">
        <v>2294</v>
      </c>
      <c r="AD28" s="86"/>
      <c r="AE28" s="86"/>
      <c r="AF28" s="86" t="s">
        <v>2365</v>
      </c>
      <c r="AG28" s="119">
        <v>6</v>
      </c>
      <c r="AH28" s="123">
        <v>21.428571428571427</v>
      </c>
      <c r="AI28" s="119">
        <v>0</v>
      </c>
      <c r="AJ28" s="123">
        <v>0</v>
      </c>
      <c r="AK28" s="119">
        <v>0</v>
      </c>
      <c r="AL28" s="123">
        <v>0</v>
      </c>
      <c r="AM28" s="119">
        <v>22</v>
      </c>
      <c r="AN28" s="123">
        <v>78.57142857142857</v>
      </c>
      <c r="AO28" s="119">
        <v>28</v>
      </c>
    </row>
    <row r="29" spans="1:41" ht="15">
      <c r="A29" s="89" t="s">
        <v>1977</v>
      </c>
      <c r="B29" s="65" t="s">
        <v>1984</v>
      </c>
      <c r="C29" s="65" t="s">
        <v>61</v>
      </c>
      <c r="D29" s="112"/>
      <c r="E29" s="111"/>
      <c r="F29" s="113" t="s">
        <v>1977</v>
      </c>
      <c r="G29" s="114"/>
      <c r="H29" s="114"/>
      <c r="I29" s="115">
        <v>29</v>
      </c>
      <c r="J29" s="116"/>
      <c r="K29" s="48">
        <v>2</v>
      </c>
      <c r="L29" s="48">
        <v>1</v>
      </c>
      <c r="M29" s="48">
        <v>0</v>
      </c>
      <c r="N29" s="48">
        <v>1</v>
      </c>
      <c r="O29" s="48">
        <v>0</v>
      </c>
      <c r="P29" s="49">
        <v>0</v>
      </c>
      <c r="Q29" s="49">
        <v>0</v>
      </c>
      <c r="R29" s="48">
        <v>1</v>
      </c>
      <c r="S29" s="48">
        <v>0</v>
      </c>
      <c r="T29" s="48">
        <v>2</v>
      </c>
      <c r="U29" s="48">
        <v>1</v>
      </c>
      <c r="V29" s="48">
        <v>1</v>
      </c>
      <c r="W29" s="49">
        <v>0.5</v>
      </c>
      <c r="X29" s="49">
        <v>0.5</v>
      </c>
      <c r="Y29" s="78"/>
      <c r="Z29" s="78"/>
      <c r="AA29" s="78"/>
      <c r="AB29" s="86" t="s">
        <v>989</v>
      </c>
      <c r="AC29" s="86" t="s">
        <v>989</v>
      </c>
      <c r="AD29" s="86" t="s">
        <v>325</v>
      </c>
      <c r="AE29" s="86"/>
      <c r="AF29" s="86" t="s">
        <v>2366</v>
      </c>
      <c r="AG29" s="119">
        <v>3</v>
      </c>
      <c r="AH29" s="123">
        <v>6</v>
      </c>
      <c r="AI29" s="119">
        <v>1</v>
      </c>
      <c r="AJ29" s="123">
        <v>2</v>
      </c>
      <c r="AK29" s="119">
        <v>0</v>
      </c>
      <c r="AL29" s="123">
        <v>0</v>
      </c>
      <c r="AM29" s="119">
        <v>46</v>
      </c>
      <c r="AN29" s="123">
        <v>92</v>
      </c>
      <c r="AO29" s="119">
        <v>50</v>
      </c>
    </row>
    <row r="30" spans="1:41" ht="15">
      <c r="A30" s="89" t="s">
        <v>1978</v>
      </c>
      <c r="B30" s="65" t="s">
        <v>1985</v>
      </c>
      <c r="C30" s="65" t="s">
        <v>61</v>
      </c>
      <c r="D30" s="112"/>
      <c r="E30" s="111"/>
      <c r="F30" s="113" t="s">
        <v>2894</v>
      </c>
      <c r="G30" s="114"/>
      <c r="H30" s="114"/>
      <c r="I30" s="115">
        <v>30</v>
      </c>
      <c r="J30" s="116"/>
      <c r="K30" s="48">
        <v>2</v>
      </c>
      <c r="L30" s="48">
        <v>1</v>
      </c>
      <c r="M30" s="48">
        <v>0</v>
      </c>
      <c r="N30" s="48">
        <v>1</v>
      </c>
      <c r="O30" s="48">
        <v>0</v>
      </c>
      <c r="P30" s="49">
        <v>0</v>
      </c>
      <c r="Q30" s="49">
        <v>0</v>
      </c>
      <c r="R30" s="48">
        <v>1</v>
      </c>
      <c r="S30" s="48">
        <v>0</v>
      </c>
      <c r="T30" s="48">
        <v>2</v>
      </c>
      <c r="U30" s="48">
        <v>1</v>
      </c>
      <c r="V30" s="48">
        <v>1</v>
      </c>
      <c r="W30" s="49">
        <v>0.5</v>
      </c>
      <c r="X30" s="49">
        <v>0.5</v>
      </c>
      <c r="Y30" s="78"/>
      <c r="Z30" s="78"/>
      <c r="AA30" s="78"/>
      <c r="AB30" s="86" t="s">
        <v>2183</v>
      </c>
      <c r="AC30" s="86" t="s">
        <v>989</v>
      </c>
      <c r="AD30" s="86" t="s">
        <v>324</v>
      </c>
      <c r="AE30" s="86"/>
      <c r="AF30" s="86" t="s">
        <v>2367</v>
      </c>
      <c r="AG30" s="119">
        <v>1</v>
      </c>
      <c r="AH30" s="123">
        <v>2.1739130434782608</v>
      </c>
      <c r="AI30" s="119">
        <v>1</v>
      </c>
      <c r="AJ30" s="123">
        <v>2.1739130434782608</v>
      </c>
      <c r="AK30" s="119">
        <v>0</v>
      </c>
      <c r="AL30" s="123">
        <v>0</v>
      </c>
      <c r="AM30" s="119">
        <v>44</v>
      </c>
      <c r="AN30" s="123">
        <v>95.65217391304348</v>
      </c>
      <c r="AO30" s="119">
        <v>46</v>
      </c>
    </row>
    <row r="31" spans="1:41" ht="15">
      <c r="A31" s="89" t="s">
        <v>1979</v>
      </c>
      <c r="B31" s="65" t="s">
        <v>1986</v>
      </c>
      <c r="C31" s="65" t="s">
        <v>61</v>
      </c>
      <c r="D31" s="112"/>
      <c r="E31" s="111"/>
      <c r="F31" s="113" t="s">
        <v>2895</v>
      </c>
      <c r="G31" s="114"/>
      <c r="H31" s="114"/>
      <c r="I31" s="115">
        <v>31</v>
      </c>
      <c r="J31" s="116"/>
      <c r="K31" s="48">
        <v>2</v>
      </c>
      <c r="L31" s="48">
        <v>2</v>
      </c>
      <c r="M31" s="48">
        <v>0</v>
      </c>
      <c r="N31" s="48">
        <v>2</v>
      </c>
      <c r="O31" s="48">
        <v>1</v>
      </c>
      <c r="P31" s="49">
        <v>0</v>
      </c>
      <c r="Q31" s="49">
        <v>0</v>
      </c>
      <c r="R31" s="48">
        <v>1</v>
      </c>
      <c r="S31" s="48">
        <v>0</v>
      </c>
      <c r="T31" s="48">
        <v>2</v>
      </c>
      <c r="U31" s="48">
        <v>2</v>
      </c>
      <c r="V31" s="48">
        <v>1</v>
      </c>
      <c r="W31" s="49">
        <v>0.5</v>
      </c>
      <c r="X31" s="49">
        <v>0.5</v>
      </c>
      <c r="Y31" s="78" t="s">
        <v>416</v>
      </c>
      <c r="Z31" s="78" t="s">
        <v>455</v>
      </c>
      <c r="AA31" s="78" t="s">
        <v>490</v>
      </c>
      <c r="AB31" s="86" t="s">
        <v>2184</v>
      </c>
      <c r="AC31" s="86" t="s">
        <v>2295</v>
      </c>
      <c r="AD31" s="86"/>
      <c r="AE31" s="86"/>
      <c r="AF31" s="86" t="s">
        <v>2368</v>
      </c>
      <c r="AG31" s="119">
        <v>4</v>
      </c>
      <c r="AH31" s="123">
        <v>6.25</v>
      </c>
      <c r="AI31" s="119">
        <v>0</v>
      </c>
      <c r="AJ31" s="123">
        <v>0</v>
      </c>
      <c r="AK31" s="119">
        <v>0</v>
      </c>
      <c r="AL31" s="123">
        <v>0</v>
      </c>
      <c r="AM31" s="119">
        <v>60</v>
      </c>
      <c r="AN31" s="123">
        <v>93.75</v>
      </c>
      <c r="AO31" s="119">
        <v>64</v>
      </c>
    </row>
    <row r="32" spans="1:41" ht="15">
      <c r="A32" s="89" t="s">
        <v>1980</v>
      </c>
      <c r="B32" s="65" t="s">
        <v>1987</v>
      </c>
      <c r="C32" s="65" t="s">
        <v>61</v>
      </c>
      <c r="D32" s="112"/>
      <c r="E32" s="111"/>
      <c r="F32" s="113" t="s">
        <v>1980</v>
      </c>
      <c r="G32" s="114"/>
      <c r="H32" s="114"/>
      <c r="I32" s="115">
        <v>32</v>
      </c>
      <c r="J32" s="116"/>
      <c r="K32" s="48">
        <v>2</v>
      </c>
      <c r="L32" s="48">
        <v>1</v>
      </c>
      <c r="M32" s="48">
        <v>0</v>
      </c>
      <c r="N32" s="48">
        <v>1</v>
      </c>
      <c r="O32" s="48">
        <v>0</v>
      </c>
      <c r="P32" s="49">
        <v>0</v>
      </c>
      <c r="Q32" s="49">
        <v>0</v>
      </c>
      <c r="R32" s="48">
        <v>1</v>
      </c>
      <c r="S32" s="48">
        <v>0</v>
      </c>
      <c r="T32" s="48">
        <v>2</v>
      </c>
      <c r="U32" s="48">
        <v>1</v>
      </c>
      <c r="V32" s="48">
        <v>1</v>
      </c>
      <c r="W32" s="49">
        <v>0.5</v>
      </c>
      <c r="X32" s="49">
        <v>0.5</v>
      </c>
      <c r="Y32" s="78"/>
      <c r="Z32" s="78"/>
      <c r="AA32" s="78"/>
      <c r="AB32" s="86" t="s">
        <v>989</v>
      </c>
      <c r="AC32" s="86" t="s">
        <v>989</v>
      </c>
      <c r="AD32" s="86" t="s">
        <v>322</v>
      </c>
      <c r="AE32" s="86"/>
      <c r="AF32" s="86" t="s">
        <v>2369</v>
      </c>
      <c r="AG32" s="119">
        <v>0</v>
      </c>
      <c r="AH32" s="123">
        <v>0</v>
      </c>
      <c r="AI32" s="119">
        <v>0</v>
      </c>
      <c r="AJ32" s="123">
        <v>0</v>
      </c>
      <c r="AK32" s="119">
        <v>0</v>
      </c>
      <c r="AL32" s="123">
        <v>0</v>
      </c>
      <c r="AM32" s="119">
        <v>22</v>
      </c>
      <c r="AN32" s="123">
        <v>100</v>
      </c>
      <c r="AO32" s="119">
        <v>22</v>
      </c>
    </row>
    <row r="33" spans="1:41" ht="15">
      <c r="A33" s="89" t="s">
        <v>1981</v>
      </c>
      <c r="B33" s="65" t="s">
        <v>1988</v>
      </c>
      <c r="C33" s="65" t="s">
        <v>61</v>
      </c>
      <c r="D33" s="112"/>
      <c r="E33" s="111"/>
      <c r="F33" s="113" t="s">
        <v>2896</v>
      </c>
      <c r="G33" s="114"/>
      <c r="H33" s="114"/>
      <c r="I33" s="115">
        <v>33</v>
      </c>
      <c r="J33" s="116"/>
      <c r="K33" s="48">
        <v>2</v>
      </c>
      <c r="L33" s="48">
        <v>2</v>
      </c>
      <c r="M33" s="48">
        <v>0</v>
      </c>
      <c r="N33" s="48">
        <v>2</v>
      </c>
      <c r="O33" s="48">
        <v>1</v>
      </c>
      <c r="P33" s="49">
        <v>0</v>
      </c>
      <c r="Q33" s="49">
        <v>0</v>
      </c>
      <c r="R33" s="48">
        <v>1</v>
      </c>
      <c r="S33" s="48">
        <v>0</v>
      </c>
      <c r="T33" s="48">
        <v>2</v>
      </c>
      <c r="U33" s="48">
        <v>2</v>
      </c>
      <c r="V33" s="48">
        <v>1</v>
      </c>
      <c r="W33" s="49">
        <v>0.5</v>
      </c>
      <c r="X33" s="49">
        <v>0.5</v>
      </c>
      <c r="Y33" s="78"/>
      <c r="Z33" s="78"/>
      <c r="AA33" s="78" t="s">
        <v>486</v>
      </c>
      <c r="AB33" s="86" t="s">
        <v>2185</v>
      </c>
      <c r="AC33" s="86" t="s">
        <v>2296</v>
      </c>
      <c r="AD33" s="86"/>
      <c r="AE33" s="86"/>
      <c r="AF33" s="86" t="s">
        <v>2370</v>
      </c>
      <c r="AG33" s="119">
        <v>4</v>
      </c>
      <c r="AH33" s="123">
        <v>4.761904761904762</v>
      </c>
      <c r="AI33" s="119">
        <v>0</v>
      </c>
      <c r="AJ33" s="123">
        <v>0</v>
      </c>
      <c r="AK33" s="119">
        <v>0</v>
      </c>
      <c r="AL33" s="123">
        <v>0</v>
      </c>
      <c r="AM33" s="119">
        <v>80</v>
      </c>
      <c r="AN33" s="123">
        <v>95.23809523809524</v>
      </c>
      <c r="AO33" s="119">
        <v>84</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3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1951</v>
      </c>
      <c r="B2" s="86" t="s">
        <v>220</v>
      </c>
      <c r="C2" s="78">
        <f>VLOOKUP(GroupVertices[[#This Row],[Vertex]],Vertices[],MATCH("ID",Vertices[[#Headers],[Vertex]:[Vertex Content Word Count]],0),FALSE)</f>
        <v>12</v>
      </c>
    </row>
    <row r="3" spans="1:3" ht="15">
      <c r="A3" s="78" t="s">
        <v>1951</v>
      </c>
      <c r="B3" s="86" t="s">
        <v>247</v>
      </c>
      <c r="C3" s="78">
        <f>VLOOKUP(GroupVertices[[#This Row],[Vertex]],Vertices[],MATCH("ID",Vertices[[#Headers],[Vertex]:[Vertex Content Word Count]],0),FALSE)</f>
        <v>45</v>
      </c>
    </row>
    <row r="4" spans="1:3" ht="15">
      <c r="A4" s="78" t="s">
        <v>1951</v>
      </c>
      <c r="B4" s="86" t="s">
        <v>251</v>
      </c>
      <c r="C4" s="78">
        <f>VLOOKUP(GroupVertices[[#This Row],[Vertex]],Vertices[],MATCH("ID",Vertices[[#Headers],[Vertex]:[Vertex Content Word Count]],0),FALSE)</f>
        <v>49</v>
      </c>
    </row>
    <row r="5" spans="1:3" ht="15">
      <c r="A5" s="78" t="s">
        <v>1951</v>
      </c>
      <c r="B5" s="86" t="s">
        <v>252</v>
      </c>
      <c r="C5" s="78">
        <f>VLOOKUP(GroupVertices[[#This Row],[Vertex]],Vertices[],MATCH("ID",Vertices[[#Headers],[Vertex]:[Vertex Content Word Count]],0),FALSE)</f>
        <v>50</v>
      </c>
    </row>
    <row r="6" spans="1:3" ht="15">
      <c r="A6" s="78" t="s">
        <v>1951</v>
      </c>
      <c r="B6" s="86" t="s">
        <v>253</v>
      </c>
      <c r="C6" s="78">
        <f>VLOOKUP(GroupVertices[[#This Row],[Vertex]],Vertices[],MATCH("ID",Vertices[[#Headers],[Vertex]:[Vertex Content Word Count]],0),FALSE)</f>
        <v>51</v>
      </c>
    </row>
    <row r="7" spans="1:3" ht="15">
      <c r="A7" s="78" t="s">
        <v>1951</v>
      </c>
      <c r="B7" s="86" t="s">
        <v>254</v>
      </c>
      <c r="C7" s="78">
        <f>VLOOKUP(GroupVertices[[#This Row],[Vertex]],Vertices[],MATCH("ID",Vertices[[#Headers],[Vertex]:[Vertex Content Word Count]],0),FALSE)</f>
        <v>52</v>
      </c>
    </row>
    <row r="8" spans="1:3" ht="15">
      <c r="A8" s="78" t="s">
        <v>1951</v>
      </c>
      <c r="B8" s="86" t="s">
        <v>257</v>
      </c>
      <c r="C8" s="78">
        <f>VLOOKUP(GroupVertices[[#This Row],[Vertex]],Vertices[],MATCH("ID",Vertices[[#Headers],[Vertex]:[Vertex Content Word Count]],0),FALSE)</f>
        <v>57</v>
      </c>
    </row>
    <row r="9" spans="1:3" ht="15">
      <c r="A9" s="78" t="s">
        <v>1951</v>
      </c>
      <c r="B9" s="86" t="s">
        <v>262</v>
      </c>
      <c r="C9" s="78">
        <f>VLOOKUP(GroupVertices[[#This Row],[Vertex]],Vertices[],MATCH("ID",Vertices[[#Headers],[Vertex]:[Vertex Content Word Count]],0),FALSE)</f>
        <v>64</v>
      </c>
    </row>
    <row r="10" spans="1:3" ht="15">
      <c r="A10" s="78" t="s">
        <v>1951</v>
      </c>
      <c r="B10" s="86" t="s">
        <v>266</v>
      </c>
      <c r="C10" s="78">
        <f>VLOOKUP(GroupVertices[[#This Row],[Vertex]],Vertices[],MATCH("ID",Vertices[[#Headers],[Vertex]:[Vertex Content Word Count]],0),FALSE)</f>
        <v>69</v>
      </c>
    </row>
    <row r="11" spans="1:3" ht="15">
      <c r="A11" s="78" t="s">
        <v>1951</v>
      </c>
      <c r="B11" s="86" t="s">
        <v>279</v>
      </c>
      <c r="C11" s="78">
        <f>VLOOKUP(GroupVertices[[#This Row],[Vertex]],Vertices[],MATCH("ID",Vertices[[#Headers],[Vertex]:[Vertex Content Word Count]],0),FALSE)</f>
        <v>86</v>
      </c>
    </row>
    <row r="12" spans="1:3" ht="15">
      <c r="A12" s="78" t="s">
        <v>1951</v>
      </c>
      <c r="B12" s="86" t="s">
        <v>282</v>
      </c>
      <c r="C12" s="78">
        <f>VLOOKUP(GroupVertices[[#This Row],[Vertex]],Vertices[],MATCH("ID",Vertices[[#Headers],[Vertex]:[Vertex Content Word Count]],0),FALSE)</f>
        <v>88</v>
      </c>
    </row>
    <row r="13" spans="1:3" ht="15">
      <c r="A13" s="78" t="s">
        <v>1951</v>
      </c>
      <c r="B13" s="86" t="s">
        <v>283</v>
      </c>
      <c r="C13" s="78">
        <f>VLOOKUP(GroupVertices[[#This Row],[Vertex]],Vertices[],MATCH("ID",Vertices[[#Headers],[Vertex]:[Vertex Content Word Count]],0),FALSE)</f>
        <v>89</v>
      </c>
    </row>
    <row r="14" spans="1:3" ht="15">
      <c r="A14" s="78" t="s">
        <v>1951</v>
      </c>
      <c r="B14" s="86" t="s">
        <v>287</v>
      </c>
      <c r="C14" s="78">
        <f>VLOOKUP(GroupVertices[[#This Row],[Vertex]],Vertices[],MATCH("ID",Vertices[[#Headers],[Vertex]:[Vertex Content Word Count]],0),FALSE)</f>
        <v>92</v>
      </c>
    </row>
    <row r="15" spans="1:3" ht="15">
      <c r="A15" s="78" t="s">
        <v>1951</v>
      </c>
      <c r="B15" s="86" t="s">
        <v>294</v>
      </c>
      <c r="C15" s="78">
        <f>VLOOKUP(GroupVertices[[#This Row],[Vertex]],Vertices[],MATCH("ID",Vertices[[#Headers],[Vertex]:[Vertex Content Word Count]],0),FALSE)</f>
        <v>100</v>
      </c>
    </row>
    <row r="16" spans="1:3" ht="15">
      <c r="A16" s="78" t="s">
        <v>1951</v>
      </c>
      <c r="B16" s="86" t="s">
        <v>296</v>
      </c>
      <c r="C16" s="78">
        <f>VLOOKUP(GroupVertices[[#This Row],[Vertex]],Vertices[],MATCH("ID",Vertices[[#Headers],[Vertex]:[Vertex Content Word Count]],0),FALSE)</f>
        <v>105</v>
      </c>
    </row>
    <row r="17" spans="1:3" ht="15">
      <c r="A17" s="78" t="s">
        <v>1951</v>
      </c>
      <c r="B17" s="86" t="s">
        <v>302</v>
      </c>
      <c r="C17" s="78">
        <f>VLOOKUP(GroupVertices[[#This Row],[Vertex]],Vertices[],MATCH("ID",Vertices[[#Headers],[Vertex]:[Vertex Content Word Count]],0),FALSE)</f>
        <v>110</v>
      </c>
    </row>
    <row r="18" spans="1:3" ht="15">
      <c r="A18" s="78" t="s">
        <v>1951</v>
      </c>
      <c r="B18" s="86" t="s">
        <v>306</v>
      </c>
      <c r="C18" s="78">
        <f>VLOOKUP(GroupVertices[[#This Row],[Vertex]],Vertices[],MATCH("ID",Vertices[[#Headers],[Vertex]:[Vertex Content Word Count]],0),FALSE)</f>
        <v>121</v>
      </c>
    </row>
    <row r="19" spans="1:3" ht="15">
      <c r="A19" s="78" t="s">
        <v>1951</v>
      </c>
      <c r="B19" s="86" t="s">
        <v>307</v>
      </c>
      <c r="C19" s="78">
        <f>VLOOKUP(GroupVertices[[#This Row],[Vertex]],Vertices[],MATCH("ID",Vertices[[#Headers],[Vertex]:[Vertex Content Word Count]],0),FALSE)</f>
        <v>122</v>
      </c>
    </row>
    <row r="20" spans="1:3" ht="15">
      <c r="A20" s="78" t="s">
        <v>1951</v>
      </c>
      <c r="B20" s="86" t="s">
        <v>310</v>
      </c>
      <c r="C20" s="78">
        <f>VLOOKUP(GroupVertices[[#This Row],[Vertex]],Vertices[],MATCH("ID",Vertices[[#Headers],[Vertex]:[Vertex Content Word Count]],0),FALSE)</f>
        <v>128</v>
      </c>
    </row>
    <row r="21" spans="1:3" ht="15">
      <c r="A21" s="78" t="s">
        <v>1951</v>
      </c>
      <c r="B21" s="86" t="s">
        <v>314</v>
      </c>
      <c r="C21" s="78">
        <f>VLOOKUP(GroupVertices[[#This Row],[Vertex]],Vertices[],MATCH("ID",Vertices[[#Headers],[Vertex]:[Vertex Content Word Count]],0),FALSE)</f>
        <v>132</v>
      </c>
    </row>
    <row r="22" spans="1:3" ht="15">
      <c r="A22" s="78" t="s">
        <v>1952</v>
      </c>
      <c r="B22" s="86" t="s">
        <v>305</v>
      </c>
      <c r="C22" s="78">
        <f>VLOOKUP(GroupVertices[[#This Row],[Vertex]],Vertices[],MATCH("ID",Vertices[[#Headers],[Vertex]:[Vertex Content Word Count]],0),FALSE)</f>
        <v>112</v>
      </c>
    </row>
    <row r="23" spans="1:3" ht="15">
      <c r="A23" s="78" t="s">
        <v>1952</v>
      </c>
      <c r="B23" s="86" t="s">
        <v>346</v>
      </c>
      <c r="C23" s="78">
        <f>VLOOKUP(GroupVertices[[#This Row],[Vertex]],Vertices[],MATCH("ID",Vertices[[#Headers],[Vertex]:[Vertex Content Word Count]],0),FALSE)</f>
        <v>120</v>
      </c>
    </row>
    <row r="24" spans="1:3" ht="15">
      <c r="A24" s="78" t="s">
        <v>1952</v>
      </c>
      <c r="B24" s="86" t="s">
        <v>345</v>
      </c>
      <c r="C24" s="78">
        <f>VLOOKUP(GroupVertices[[#This Row],[Vertex]],Vertices[],MATCH("ID",Vertices[[#Headers],[Vertex]:[Vertex Content Word Count]],0),FALSE)</f>
        <v>119</v>
      </c>
    </row>
    <row r="25" spans="1:3" ht="15">
      <c r="A25" s="78" t="s">
        <v>1952</v>
      </c>
      <c r="B25" s="86" t="s">
        <v>344</v>
      </c>
      <c r="C25" s="78">
        <f>VLOOKUP(GroupVertices[[#This Row],[Vertex]],Vertices[],MATCH("ID",Vertices[[#Headers],[Vertex]:[Vertex Content Word Count]],0),FALSE)</f>
        <v>118</v>
      </c>
    </row>
    <row r="26" spans="1:3" ht="15">
      <c r="A26" s="78" t="s">
        <v>1952</v>
      </c>
      <c r="B26" s="86" t="s">
        <v>343</v>
      </c>
      <c r="C26" s="78">
        <f>VLOOKUP(GroupVertices[[#This Row],[Vertex]],Vertices[],MATCH("ID",Vertices[[#Headers],[Vertex]:[Vertex Content Word Count]],0),FALSE)</f>
        <v>117</v>
      </c>
    </row>
    <row r="27" spans="1:3" ht="15">
      <c r="A27" s="78" t="s">
        <v>1952</v>
      </c>
      <c r="B27" s="86" t="s">
        <v>342</v>
      </c>
      <c r="C27" s="78">
        <f>VLOOKUP(GroupVertices[[#This Row],[Vertex]],Vertices[],MATCH("ID",Vertices[[#Headers],[Vertex]:[Vertex Content Word Count]],0),FALSE)</f>
        <v>116</v>
      </c>
    </row>
    <row r="28" spans="1:3" ht="15">
      <c r="A28" s="78" t="s">
        <v>1952</v>
      </c>
      <c r="B28" s="86" t="s">
        <v>341</v>
      </c>
      <c r="C28" s="78">
        <f>VLOOKUP(GroupVertices[[#This Row],[Vertex]],Vertices[],MATCH("ID",Vertices[[#Headers],[Vertex]:[Vertex Content Word Count]],0),FALSE)</f>
        <v>115</v>
      </c>
    </row>
    <row r="29" spans="1:3" ht="15">
      <c r="A29" s="78" t="s">
        <v>1952</v>
      </c>
      <c r="B29" s="86" t="s">
        <v>340</v>
      </c>
      <c r="C29" s="78">
        <f>VLOOKUP(GroupVertices[[#This Row],[Vertex]],Vertices[],MATCH("ID",Vertices[[#Headers],[Vertex]:[Vertex Content Word Count]],0),FALSE)</f>
        <v>114</v>
      </c>
    </row>
    <row r="30" spans="1:3" ht="15">
      <c r="A30" s="78" t="s">
        <v>1952</v>
      </c>
      <c r="B30" s="86" t="s">
        <v>339</v>
      </c>
      <c r="C30" s="78">
        <f>VLOOKUP(GroupVertices[[#This Row],[Vertex]],Vertices[],MATCH("ID",Vertices[[#Headers],[Vertex]:[Vertex Content Word Count]],0),FALSE)</f>
        <v>113</v>
      </c>
    </row>
    <row r="31" spans="1:3" ht="15">
      <c r="A31" s="78" t="s">
        <v>1953</v>
      </c>
      <c r="B31" s="86" t="s">
        <v>300</v>
      </c>
      <c r="C31" s="78">
        <f>VLOOKUP(GroupVertices[[#This Row],[Vertex]],Vertices[],MATCH("ID",Vertices[[#Headers],[Vertex]:[Vertex Content Word Count]],0),FALSE)</f>
        <v>108</v>
      </c>
    </row>
    <row r="32" spans="1:3" ht="15">
      <c r="A32" s="78" t="s">
        <v>1953</v>
      </c>
      <c r="B32" s="86" t="s">
        <v>299</v>
      </c>
      <c r="C32" s="78">
        <f>VLOOKUP(GroupVertices[[#This Row],[Vertex]],Vertices[],MATCH("ID",Vertices[[#Headers],[Vertex]:[Vertex Content Word Count]],0),FALSE)</f>
        <v>72</v>
      </c>
    </row>
    <row r="33" spans="1:3" ht="15">
      <c r="A33" s="78" t="s">
        <v>1953</v>
      </c>
      <c r="B33" s="86" t="s">
        <v>286</v>
      </c>
      <c r="C33" s="78">
        <f>VLOOKUP(GroupVertices[[#This Row],[Vertex]],Vertices[],MATCH("ID",Vertices[[#Headers],[Vertex]:[Vertex Content Word Count]],0),FALSE)</f>
        <v>91</v>
      </c>
    </row>
    <row r="34" spans="1:3" ht="15">
      <c r="A34" s="78" t="s">
        <v>1953</v>
      </c>
      <c r="B34" s="86" t="s">
        <v>278</v>
      </c>
      <c r="C34" s="78">
        <f>VLOOKUP(GroupVertices[[#This Row],[Vertex]],Vertices[],MATCH("ID",Vertices[[#Headers],[Vertex]:[Vertex Content Word Count]],0),FALSE)</f>
        <v>85</v>
      </c>
    </row>
    <row r="35" spans="1:3" ht="15">
      <c r="A35" s="78" t="s">
        <v>1953</v>
      </c>
      <c r="B35" s="86" t="s">
        <v>277</v>
      </c>
      <c r="C35" s="78">
        <f>VLOOKUP(GroupVertices[[#This Row],[Vertex]],Vertices[],MATCH("ID",Vertices[[#Headers],[Vertex]:[Vertex Content Word Count]],0),FALSE)</f>
        <v>84</v>
      </c>
    </row>
    <row r="36" spans="1:3" ht="15">
      <c r="A36" s="78" t="s">
        <v>1953</v>
      </c>
      <c r="B36" s="86" t="s">
        <v>271</v>
      </c>
      <c r="C36" s="78">
        <f>VLOOKUP(GroupVertices[[#This Row],[Vertex]],Vertices[],MATCH("ID",Vertices[[#Headers],[Vertex]:[Vertex Content Word Count]],0),FALSE)</f>
        <v>75</v>
      </c>
    </row>
    <row r="37" spans="1:3" ht="15">
      <c r="A37" s="78" t="s">
        <v>1953</v>
      </c>
      <c r="B37" s="86" t="s">
        <v>270</v>
      </c>
      <c r="C37" s="78">
        <f>VLOOKUP(GroupVertices[[#This Row],[Vertex]],Vertices[],MATCH("ID",Vertices[[#Headers],[Vertex]:[Vertex Content Word Count]],0),FALSE)</f>
        <v>74</v>
      </c>
    </row>
    <row r="38" spans="1:3" ht="15">
      <c r="A38" s="78" t="s">
        <v>1953</v>
      </c>
      <c r="B38" s="86" t="s">
        <v>269</v>
      </c>
      <c r="C38" s="78">
        <f>VLOOKUP(GroupVertices[[#This Row],[Vertex]],Vertices[],MATCH("ID",Vertices[[#Headers],[Vertex]:[Vertex Content Word Count]],0),FALSE)</f>
        <v>73</v>
      </c>
    </row>
    <row r="39" spans="1:3" ht="15">
      <c r="A39" s="78" t="s">
        <v>1953</v>
      </c>
      <c r="B39" s="86" t="s">
        <v>268</v>
      </c>
      <c r="C39" s="78">
        <f>VLOOKUP(GroupVertices[[#This Row],[Vertex]],Vertices[],MATCH("ID",Vertices[[#Headers],[Vertex]:[Vertex Content Word Count]],0),FALSE)</f>
        <v>71</v>
      </c>
    </row>
    <row r="40" spans="1:3" ht="15">
      <c r="A40" s="78" t="s">
        <v>1954</v>
      </c>
      <c r="B40" s="86" t="s">
        <v>249</v>
      </c>
      <c r="C40" s="78">
        <f>VLOOKUP(GroupVertices[[#This Row],[Vertex]],Vertices[],MATCH("ID",Vertices[[#Headers],[Vertex]:[Vertex Content Word Count]],0),FALSE)</f>
        <v>46</v>
      </c>
    </row>
    <row r="41" spans="1:3" ht="15">
      <c r="A41" s="78" t="s">
        <v>1954</v>
      </c>
      <c r="B41" s="86" t="s">
        <v>246</v>
      </c>
      <c r="C41" s="78">
        <f>VLOOKUP(GroupVertices[[#This Row],[Vertex]],Vertices[],MATCH("ID",Vertices[[#Headers],[Vertex]:[Vertex Content Word Count]],0),FALSE)</f>
        <v>19</v>
      </c>
    </row>
    <row r="42" spans="1:3" ht="15">
      <c r="A42" s="78" t="s">
        <v>1954</v>
      </c>
      <c r="B42" s="86" t="s">
        <v>323</v>
      </c>
      <c r="C42" s="78">
        <f>VLOOKUP(GroupVertices[[#This Row],[Vertex]],Vertices[],MATCH("ID",Vertices[[#Headers],[Vertex]:[Vertex Content Word Count]],0),FALSE)</f>
        <v>18</v>
      </c>
    </row>
    <row r="43" spans="1:3" ht="15">
      <c r="A43" s="78" t="s">
        <v>1954</v>
      </c>
      <c r="B43" s="86" t="s">
        <v>248</v>
      </c>
      <c r="C43" s="78">
        <f>VLOOKUP(GroupVertices[[#This Row],[Vertex]],Vertices[],MATCH("ID",Vertices[[#Headers],[Vertex]:[Vertex Content Word Count]],0),FALSE)</f>
        <v>17</v>
      </c>
    </row>
    <row r="44" spans="1:3" ht="15">
      <c r="A44" s="78" t="s">
        <v>1954</v>
      </c>
      <c r="B44" s="86" t="s">
        <v>245</v>
      </c>
      <c r="C44" s="78">
        <f>VLOOKUP(GroupVertices[[#This Row],[Vertex]],Vertices[],MATCH("ID",Vertices[[#Headers],[Vertex]:[Vertex Content Word Count]],0),FALSE)</f>
        <v>44</v>
      </c>
    </row>
    <row r="45" spans="1:3" ht="15">
      <c r="A45" s="78" t="s">
        <v>1954</v>
      </c>
      <c r="B45" s="86" t="s">
        <v>233</v>
      </c>
      <c r="C45" s="78">
        <f>VLOOKUP(GroupVertices[[#This Row],[Vertex]],Vertices[],MATCH("ID",Vertices[[#Headers],[Vertex]:[Vertex Content Word Count]],0),FALSE)</f>
        <v>32</v>
      </c>
    </row>
    <row r="46" spans="1:3" ht="15">
      <c r="A46" s="78" t="s">
        <v>1954</v>
      </c>
      <c r="B46" s="86" t="s">
        <v>229</v>
      </c>
      <c r="C46" s="78">
        <f>VLOOKUP(GroupVertices[[#This Row],[Vertex]],Vertices[],MATCH("ID",Vertices[[#Headers],[Vertex]:[Vertex Content Word Count]],0),FALSE)</f>
        <v>25</v>
      </c>
    </row>
    <row r="47" spans="1:3" ht="15">
      <c r="A47" s="78" t="s">
        <v>1954</v>
      </c>
      <c r="B47" s="86" t="s">
        <v>225</v>
      </c>
      <c r="C47" s="78">
        <f>VLOOKUP(GroupVertices[[#This Row],[Vertex]],Vertices[],MATCH("ID",Vertices[[#Headers],[Vertex]:[Vertex Content Word Count]],0),FALSE)</f>
        <v>20</v>
      </c>
    </row>
    <row r="48" spans="1:3" ht="15">
      <c r="A48" s="78" t="s">
        <v>1954</v>
      </c>
      <c r="B48" s="86" t="s">
        <v>224</v>
      </c>
      <c r="C48" s="78">
        <f>VLOOKUP(GroupVertices[[#This Row],[Vertex]],Vertices[],MATCH("ID",Vertices[[#Headers],[Vertex]:[Vertex Content Word Count]],0),FALSE)</f>
        <v>16</v>
      </c>
    </row>
    <row r="49" spans="1:3" ht="15">
      <c r="A49" s="78" t="s">
        <v>1955</v>
      </c>
      <c r="B49" s="86" t="s">
        <v>244</v>
      </c>
      <c r="C49" s="78">
        <f>VLOOKUP(GroupVertices[[#This Row],[Vertex]],Vertices[],MATCH("ID",Vertices[[#Headers],[Vertex]:[Vertex Content Word Count]],0),FALSE)</f>
        <v>43</v>
      </c>
    </row>
    <row r="50" spans="1:3" ht="15">
      <c r="A50" s="78" t="s">
        <v>1955</v>
      </c>
      <c r="B50" s="86" t="s">
        <v>243</v>
      </c>
      <c r="C50" s="78">
        <f>VLOOKUP(GroupVertices[[#This Row],[Vertex]],Vertices[],MATCH("ID",Vertices[[#Headers],[Vertex]:[Vertex Content Word Count]],0),FALSE)</f>
        <v>34</v>
      </c>
    </row>
    <row r="51" spans="1:3" ht="15">
      <c r="A51" s="78" t="s">
        <v>1955</v>
      </c>
      <c r="B51" s="86" t="s">
        <v>242</v>
      </c>
      <c r="C51" s="78">
        <f>VLOOKUP(GroupVertices[[#This Row],[Vertex]],Vertices[],MATCH("ID",Vertices[[#Headers],[Vertex]:[Vertex Content Word Count]],0),FALSE)</f>
        <v>42</v>
      </c>
    </row>
    <row r="52" spans="1:3" ht="15">
      <c r="A52" s="78" t="s">
        <v>1955</v>
      </c>
      <c r="B52" s="86" t="s">
        <v>241</v>
      </c>
      <c r="C52" s="78">
        <f>VLOOKUP(GroupVertices[[#This Row],[Vertex]],Vertices[],MATCH("ID",Vertices[[#Headers],[Vertex]:[Vertex Content Word Count]],0),FALSE)</f>
        <v>41</v>
      </c>
    </row>
    <row r="53" spans="1:3" ht="15">
      <c r="A53" s="78" t="s">
        <v>1955</v>
      </c>
      <c r="B53" s="86" t="s">
        <v>238</v>
      </c>
      <c r="C53" s="78">
        <f>VLOOKUP(GroupVertices[[#This Row],[Vertex]],Vertices[],MATCH("ID",Vertices[[#Headers],[Vertex]:[Vertex Content Word Count]],0),FALSE)</f>
        <v>38</v>
      </c>
    </row>
    <row r="54" spans="1:3" ht="15">
      <c r="A54" s="78" t="s">
        <v>1955</v>
      </c>
      <c r="B54" s="86" t="s">
        <v>237</v>
      </c>
      <c r="C54" s="78">
        <f>VLOOKUP(GroupVertices[[#This Row],[Vertex]],Vertices[],MATCH("ID",Vertices[[#Headers],[Vertex]:[Vertex Content Word Count]],0),FALSE)</f>
        <v>37</v>
      </c>
    </row>
    <row r="55" spans="1:3" ht="15">
      <c r="A55" s="78" t="s">
        <v>1955</v>
      </c>
      <c r="B55" s="86" t="s">
        <v>236</v>
      </c>
      <c r="C55" s="78">
        <f>VLOOKUP(GroupVertices[[#This Row],[Vertex]],Vertices[],MATCH("ID",Vertices[[#Headers],[Vertex]:[Vertex Content Word Count]],0),FALSE)</f>
        <v>36</v>
      </c>
    </row>
    <row r="56" spans="1:3" ht="15">
      <c r="A56" s="78" t="s">
        <v>1955</v>
      </c>
      <c r="B56" s="86" t="s">
        <v>235</v>
      </c>
      <c r="C56" s="78">
        <f>VLOOKUP(GroupVertices[[#This Row],[Vertex]],Vertices[],MATCH("ID",Vertices[[#Headers],[Vertex]:[Vertex Content Word Count]],0),FALSE)</f>
        <v>35</v>
      </c>
    </row>
    <row r="57" spans="1:3" ht="15">
      <c r="A57" s="78" t="s">
        <v>1955</v>
      </c>
      <c r="B57" s="86" t="s">
        <v>234</v>
      </c>
      <c r="C57" s="78">
        <f>VLOOKUP(GroupVertices[[#This Row],[Vertex]],Vertices[],MATCH("ID",Vertices[[#Headers],[Vertex]:[Vertex Content Word Count]],0),FALSE)</f>
        <v>33</v>
      </c>
    </row>
    <row r="58" spans="1:3" ht="15">
      <c r="A58" s="78" t="s">
        <v>1956</v>
      </c>
      <c r="B58" s="86" t="s">
        <v>316</v>
      </c>
      <c r="C58" s="78">
        <f>VLOOKUP(GroupVertices[[#This Row],[Vertex]],Vertices[],MATCH("ID",Vertices[[#Headers],[Vertex]:[Vertex Content Word Count]],0),FALSE)</f>
        <v>134</v>
      </c>
    </row>
    <row r="59" spans="1:3" ht="15">
      <c r="A59" s="78" t="s">
        <v>1956</v>
      </c>
      <c r="B59" s="86" t="s">
        <v>319</v>
      </c>
      <c r="C59" s="78">
        <f>VLOOKUP(GroupVertices[[#This Row],[Vertex]],Vertices[],MATCH("ID",Vertices[[#Headers],[Vertex]:[Vertex Content Word Count]],0),FALSE)</f>
        <v>136</v>
      </c>
    </row>
    <row r="60" spans="1:3" ht="15">
      <c r="A60" s="78" t="s">
        <v>1956</v>
      </c>
      <c r="B60" s="86" t="s">
        <v>318</v>
      </c>
      <c r="C60" s="78">
        <f>VLOOKUP(GroupVertices[[#This Row],[Vertex]],Vertices[],MATCH("ID",Vertices[[#Headers],[Vertex]:[Vertex Content Word Count]],0),FALSE)</f>
        <v>6</v>
      </c>
    </row>
    <row r="61" spans="1:3" ht="15">
      <c r="A61" s="78" t="s">
        <v>1956</v>
      </c>
      <c r="B61" s="86" t="s">
        <v>317</v>
      </c>
      <c r="C61" s="78">
        <f>VLOOKUP(GroupVertices[[#This Row],[Vertex]],Vertices[],MATCH("ID",Vertices[[#Headers],[Vertex]:[Vertex Content Word Count]],0),FALSE)</f>
        <v>135</v>
      </c>
    </row>
    <row r="62" spans="1:3" ht="15">
      <c r="A62" s="78" t="s">
        <v>1956</v>
      </c>
      <c r="B62" s="86" t="s">
        <v>315</v>
      </c>
      <c r="C62" s="78">
        <f>VLOOKUP(GroupVertices[[#This Row],[Vertex]],Vertices[],MATCH("ID",Vertices[[#Headers],[Vertex]:[Vertex Content Word Count]],0),FALSE)</f>
        <v>133</v>
      </c>
    </row>
    <row r="63" spans="1:3" ht="15">
      <c r="A63" s="78" t="s">
        <v>1956</v>
      </c>
      <c r="B63" s="86" t="s">
        <v>216</v>
      </c>
      <c r="C63" s="78">
        <f>VLOOKUP(GroupVertices[[#This Row],[Vertex]],Vertices[],MATCH("ID",Vertices[[#Headers],[Vertex]:[Vertex Content Word Count]],0),FALSE)</f>
        <v>5</v>
      </c>
    </row>
    <row r="64" spans="1:3" ht="15">
      <c r="A64" s="78" t="s">
        <v>1957</v>
      </c>
      <c r="B64" s="86" t="s">
        <v>276</v>
      </c>
      <c r="C64" s="78">
        <f>VLOOKUP(GroupVertices[[#This Row],[Vertex]],Vertices[],MATCH("ID",Vertices[[#Headers],[Vertex]:[Vertex Content Word Count]],0),FALSE)</f>
        <v>83</v>
      </c>
    </row>
    <row r="65" spans="1:3" ht="15">
      <c r="A65" s="78" t="s">
        <v>1957</v>
      </c>
      <c r="B65" s="86" t="s">
        <v>267</v>
      </c>
      <c r="C65" s="78">
        <f>VLOOKUP(GroupVertices[[#This Row],[Vertex]],Vertices[],MATCH("ID",Vertices[[#Headers],[Vertex]:[Vertex Content Word Count]],0),FALSE)</f>
        <v>29</v>
      </c>
    </row>
    <row r="66" spans="1:3" ht="15">
      <c r="A66" s="78" t="s">
        <v>1957</v>
      </c>
      <c r="B66" s="86" t="s">
        <v>332</v>
      </c>
      <c r="C66" s="78">
        <f>VLOOKUP(GroupVertices[[#This Row],[Vertex]],Vertices[],MATCH("ID",Vertices[[#Headers],[Vertex]:[Vertex Content Word Count]],0),FALSE)</f>
        <v>70</v>
      </c>
    </row>
    <row r="67" spans="1:3" ht="15">
      <c r="A67" s="78" t="s">
        <v>1957</v>
      </c>
      <c r="B67" s="86" t="s">
        <v>232</v>
      </c>
      <c r="C67" s="78">
        <f>VLOOKUP(GroupVertices[[#This Row],[Vertex]],Vertices[],MATCH("ID",Vertices[[#Headers],[Vertex]:[Vertex Content Word Count]],0),FALSE)</f>
        <v>31</v>
      </c>
    </row>
    <row r="68" spans="1:3" ht="15">
      <c r="A68" s="78" t="s">
        <v>1957</v>
      </c>
      <c r="B68" s="86" t="s">
        <v>326</v>
      </c>
      <c r="C68" s="78">
        <f>VLOOKUP(GroupVertices[[#This Row],[Vertex]],Vertices[],MATCH("ID",Vertices[[#Headers],[Vertex]:[Vertex Content Word Count]],0),FALSE)</f>
        <v>30</v>
      </c>
    </row>
    <row r="69" spans="1:3" ht="15">
      <c r="A69" s="78" t="s">
        <v>1957</v>
      </c>
      <c r="B69" s="86" t="s">
        <v>231</v>
      </c>
      <c r="C69" s="78">
        <f>VLOOKUP(GroupVertices[[#This Row],[Vertex]],Vertices[],MATCH("ID",Vertices[[#Headers],[Vertex]:[Vertex Content Word Count]],0),FALSE)</f>
        <v>28</v>
      </c>
    </row>
    <row r="70" spans="1:3" ht="15">
      <c r="A70" s="78" t="s">
        <v>1958</v>
      </c>
      <c r="B70" s="86" t="s">
        <v>301</v>
      </c>
      <c r="C70" s="78">
        <f>VLOOKUP(GroupVertices[[#This Row],[Vertex]],Vertices[],MATCH("ID",Vertices[[#Headers],[Vertex]:[Vertex Content Word Count]],0),FALSE)</f>
        <v>79</v>
      </c>
    </row>
    <row r="71" spans="1:3" ht="15">
      <c r="A71" s="78" t="s">
        <v>1958</v>
      </c>
      <c r="B71" s="86" t="s">
        <v>338</v>
      </c>
      <c r="C71" s="78">
        <f>VLOOKUP(GroupVertices[[#This Row],[Vertex]],Vertices[],MATCH("ID",Vertices[[#Headers],[Vertex]:[Vertex Content Word Count]],0),FALSE)</f>
        <v>109</v>
      </c>
    </row>
    <row r="72" spans="1:3" ht="15">
      <c r="A72" s="78" t="s">
        <v>1958</v>
      </c>
      <c r="B72" s="86" t="s">
        <v>333</v>
      </c>
      <c r="C72" s="78">
        <f>VLOOKUP(GroupVertices[[#This Row],[Vertex]],Vertices[],MATCH("ID",Vertices[[#Headers],[Vertex]:[Vertex Content Word Count]],0),FALSE)</f>
        <v>77</v>
      </c>
    </row>
    <row r="73" spans="1:3" ht="15">
      <c r="A73" s="78" t="s">
        <v>1958</v>
      </c>
      <c r="B73" s="86" t="s">
        <v>273</v>
      </c>
      <c r="C73" s="78">
        <f>VLOOKUP(GroupVertices[[#This Row],[Vertex]],Vertices[],MATCH("ID",Vertices[[#Headers],[Vertex]:[Vertex Content Word Count]],0),FALSE)</f>
        <v>78</v>
      </c>
    </row>
    <row r="74" spans="1:3" ht="15">
      <c r="A74" s="78" t="s">
        <v>1958</v>
      </c>
      <c r="B74" s="86" t="s">
        <v>272</v>
      </c>
      <c r="C74" s="78">
        <f>VLOOKUP(GroupVertices[[#This Row],[Vertex]],Vertices[],MATCH("ID",Vertices[[#Headers],[Vertex]:[Vertex Content Word Count]],0),FALSE)</f>
        <v>76</v>
      </c>
    </row>
    <row r="75" spans="1:3" ht="15">
      <c r="A75" s="78" t="s">
        <v>1959</v>
      </c>
      <c r="B75" s="86" t="s">
        <v>285</v>
      </c>
      <c r="C75" s="78">
        <f>VLOOKUP(GroupVertices[[#This Row],[Vertex]],Vertices[],MATCH("ID",Vertices[[#Headers],[Vertex]:[Vertex Content Word Count]],0),FALSE)</f>
        <v>90</v>
      </c>
    </row>
    <row r="76" spans="1:3" ht="15">
      <c r="A76" s="78" t="s">
        <v>1959</v>
      </c>
      <c r="B76" s="86" t="s">
        <v>329</v>
      </c>
      <c r="C76" s="78">
        <f>VLOOKUP(GroupVertices[[#This Row],[Vertex]],Vertices[],MATCH("ID",Vertices[[#Headers],[Vertex]:[Vertex Content Word Count]],0),FALSE)</f>
        <v>60</v>
      </c>
    </row>
    <row r="77" spans="1:3" ht="15">
      <c r="A77" s="78" t="s">
        <v>1959</v>
      </c>
      <c r="B77" s="86" t="s">
        <v>284</v>
      </c>
      <c r="C77" s="78">
        <f>VLOOKUP(GroupVertices[[#This Row],[Vertex]],Vertices[],MATCH("ID",Vertices[[#Headers],[Vertex]:[Vertex Content Word Count]],0),FALSE)</f>
        <v>59</v>
      </c>
    </row>
    <row r="78" spans="1:3" ht="15">
      <c r="A78" s="78" t="s">
        <v>1959</v>
      </c>
      <c r="B78" s="86" t="s">
        <v>259</v>
      </c>
      <c r="C78" s="78">
        <f>VLOOKUP(GroupVertices[[#This Row],[Vertex]],Vertices[],MATCH("ID",Vertices[[#Headers],[Vertex]:[Vertex Content Word Count]],0),FALSE)</f>
        <v>61</v>
      </c>
    </row>
    <row r="79" spans="1:3" ht="15">
      <c r="A79" s="78" t="s">
        <v>1959</v>
      </c>
      <c r="B79" s="86" t="s">
        <v>258</v>
      </c>
      <c r="C79" s="78">
        <f>VLOOKUP(GroupVertices[[#This Row],[Vertex]],Vertices[],MATCH("ID",Vertices[[#Headers],[Vertex]:[Vertex Content Word Count]],0),FALSE)</f>
        <v>58</v>
      </c>
    </row>
    <row r="80" spans="1:3" ht="15">
      <c r="A80" s="78" t="s">
        <v>1960</v>
      </c>
      <c r="B80" s="86" t="s">
        <v>295</v>
      </c>
      <c r="C80" s="78">
        <f>VLOOKUP(GroupVertices[[#This Row],[Vertex]],Vertices[],MATCH("ID",Vertices[[#Headers],[Vertex]:[Vertex Content Word Count]],0),FALSE)</f>
        <v>101</v>
      </c>
    </row>
    <row r="81" spans="1:3" ht="15">
      <c r="A81" s="78" t="s">
        <v>1960</v>
      </c>
      <c r="B81" s="86" t="s">
        <v>337</v>
      </c>
      <c r="C81" s="78">
        <f>VLOOKUP(GroupVertices[[#This Row],[Vertex]],Vertices[],MATCH("ID",Vertices[[#Headers],[Vertex]:[Vertex Content Word Count]],0),FALSE)</f>
        <v>104</v>
      </c>
    </row>
    <row r="82" spans="1:3" ht="15">
      <c r="A82" s="78" t="s">
        <v>1960</v>
      </c>
      <c r="B82" s="86" t="s">
        <v>336</v>
      </c>
      <c r="C82" s="78">
        <f>VLOOKUP(GroupVertices[[#This Row],[Vertex]],Vertices[],MATCH("ID",Vertices[[#Headers],[Vertex]:[Vertex Content Word Count]],0),FALSE)</f>
        <v>103</v>
      </c>
    </row>
    <row r="83" spans="1:3" ht="15">
      <c r="A83" s="78" t="s">
        <v>1960</v>
      </c>
      <c r="B83" s="86" t="s">
        <v>335</v>
      </c>
      <c r="C83" s="78">
        <f>VLOOKUP(GroupVertices[[#This Row],[Vertex]],Vertices[],MATCH("ID",Vertices[[#Headers],[Vertex]:[Vertex Content Word Count]],0),FALSE)</f>
        <v>102</v>
      </c>
    </row>
    <row r="84" spans="1:3" ht="15">
      <c r="A84" s="78" t="s">
        <v>1961</v>
      </c>
      <c r="B84" s="86" t="s">
        <v>281</v>
      </c>
      <c r="C84" s="78">
        <f>VLOOKUP(GroupVertices[[#This Row],[Vertex]],Vertices[],MATCH("ID",Vertices[[#Headers],[Vertex]:[Vertex Content Word Count]],0),FALSE)</f>
        <v>87</v>
      </c>
    </row>
    <row r="85" spans="1:3" ht="15">
      <c r="A85" s="78" t="s">
        <v>1961</v>
      </c>
      <c r="B85" s="86" t="s">
        <v>280</v>
      </c>
      <c r="C85" s="78">
        <f>VLOOKUP(GroupVertices[[#This Row],[Vertex]],Vertices[],MATCH("ID",Vertices[[#Headers],[Vertex]:[Vertex Content Word Count]],0),FALSE)</f>
        <v>82</v>
      </c>
    </row>
    <row r="86" spans="1:3" ht="15">
      <c r="A86" s="78" t="s">
        <v>1961</v>
      </c>
      <c r="B86" s="86" t="s">
        <v>275</v>
      </c>
      <c r="C86" s="78">
        <f>VLOOKUP(GroupVertices[[#This Row],[Vertex]],Vertices[],MATCH("ID",Vertices[[#Headers],[Vertex]:[Vertex Content Word Count]],0),FALSE)</f>
        <v>80</v>
      </c>
    </row>
    <row r="87" spans="1:3" ht="15">
      <c r="A87" s="78" t="s">
        <v>1961</v>
      </c>
      <c r="B87" s="86" t="s">
        <v>334</v>
      </c>
      <c r="C87" s="78">
        <f>VLOOKUP(GroupVertices[[#This Row],[Vertex]],Vertices[],MATCH("ID",Vertices[[#Headers],[Vertex]:[Vertex Content Word Count]],0),FALSE)</f>
        <v>81</v>
      </c>
    </row>
    <row r="88" spans="1:3" ht="15">
      <c r="A88" s="78" t="s">
        <v>1962</v>
      </c>
      <c r="B88" s="86" t="s">
        <v>256</v>
      </c>
      <c r="C88" s="78">
        <f>VLOOKUP(GroupVertices[[#This Row],[Vertex]],Vertices[],MATCH("ID",Vertices[[#Headers],[Vertex]:[Vertex Content Word Count]],0),FALSE)</f>
        <v>56</v>
      </c>
    </row>
    <row r="89" spans="1:3" ht="15">
      <c r="A89" s="78" t="s">
        <v>1962</v>
      </c>
      <c r="B89" s="86" t="s">
        <v>328</v>
      </c>
      <c r="C89" s="78">
        <f>VLOOKUP(GroupVertices[[#This Row],[Vertex]],Vertices[],MATCH("ID",Vertices[[#Headers],[Vertex]:[Vertex Content Word Count]],0),FALSE)</f>
        <v>55</v>
      </c>
    </row>
    <row r="90" spans="1:3" ht="15">
      <c r="A90" s="78" t="s">
        <v>1962</v>
      </c>
      <c r="B90" s="86" t="s">
        <v>327</v>
      </c>
      <c r="C90" s="78">
        <f>VLOOKUP(GroupVertices[[#This Row],[Vertex]],Vertices[],MATCH("ID",Vertices[[#Headers],[Vertex]:[Vertex Content Word Count]],0),FALSE)</f>
        <v>54</v>
      </c>
    </row>
    <row r="91" spans="1:3" ht="15">
      <c r="A91" s="78" t="s">
        <v>1962</v>
      </c>
      <c r="B91" s="86" t="s">
        <v>255</v>
      </c>
      <c r="C91" s="78">
        <f>VLOOKUP(GroupVertices[[#This Row],[Vertex]],Vertices[],MATCH("ID",Vertices[[#Headers],[Vertex]:[Vertex Content Word Count]],0),FALSE)</f>
        <v>53</v>
      </c>
    </row>
    <row r="92" spans="1:3" ht="15">
      <c r="A92" s="78" t="s">
        <v>1963</v>
      </c>
      <c r="B92" s="86" t="s">
        <v>312</v>
      </c>
      <c r="C92" s="78">
        <f>VLOOKUP(GroupVertices[[#This Row],[Vertex]],Vertices[],MATCH("ID",Vertices[[#Headers],[Vertex]:[Vertex Content Word Count]],0),FALSE)</f>
        <v>129</v>
      </c>
    </row>
    <row r="93" spans="1:3" ht="15">
      <c r="A93" s="78" t="s">
        <v>1963</v>
      </c>
      <c r="B93" s="86" t="s">
        <v>311</v>
      </c>
      <c r="C93" s="78">
        <f>VLOOKUP(GroupVertices[[#This Row],[Vertex]],Vertices[],MATCH("ID",Vertices[[#Headers],[Vertex]:[Vertex Content Word Count]],0),FALSE)</f>
        <v>124</v>
      </c>
    </row>
    <row r="94" spans="1:3" ht="15">
      <c r="A94" s="78" t="s">
        <v>1963</v>
      </c>
      <c r="B94" s="86" t="s">
        <v>308</v>
      </c>
      <c r="C94" s="78">
        <f>VLOOKUP(GroupVertices[[#This Row],[Vertex]],Vertices[],MATCH("ID",Vertices[[#Headers],[Vertex]:[Vertex Content Word Count]],0),FALSE)</f>
        <v>123</v>
      </c>
    </row>
    <row r="95" spans="1:3" ht="15">
      <c r="A95" s="78" t="s">
        <v>1964</v>
      </c>
      <c r="B95" s="86" t="s">
        <v>309</v>
      </c>
      <c r="C95" s="78">
        <f>VLOOKUP(GroupVertices[[#This Row],[Vertex]],Vertices[],MATCH("ID",Vertices[[#Headers],[Vertex]:[Vertex Content Word Count]],0),FALSE)</f>
        <v>125</v>
      </c>
    </row>
    <row r="96" spans="1:3" ht="15">
      <c r="A96" s="78" t="s">
        <v>1964</v>
      </c>
      <c r="B96" s="86" t="s">
        <v>348</v>
      </c>
      <c r="C96" s="78">
        <f>VLOOKUP(GroupVertices[[#This Row],[Vertex]],Vertices[],MATCH("ID",Vertices[[#Headers],[Vertex]:[Vertex Content Word Count]],0),FALSE)</f>
        <v>127</v>
      </c>
    </row>
    <row r="97" spans="1:3" ht="15">
      <c r="A97" s="78" t="s">
        <v>1964</v>
      </c>
      <c r="B97" s="86" t="s">
        <v>347</v>
      </c>
      <c r="C97" s="78">
        <f>VLOOKUP(GroupVertices[[#This Row],[Vertex]],Vertices[],MATCH("ID",Vertices[[#Headers],[Vertex]:[Vertex Content Word Count]],0),FALSE)</f>
        <v>126</v>
      </c>
    </row>
    <row r="98" spans="1:3" ht="15">
      <c r="A98" s="78" t="s">
        <v>1965</v>
      </c>
      <c r="B98" s="86" t="s">
        <v>304</v>
      </c>
      <c r="C98" s="78">
        <f>VLOOKUP(GroupVertices[[#This Row],[Vertex]],Vertices[],MATCH("ID",Vertices[[#Headers],[Vertex]:[Vertex Content Word Count]],0),FALSE)</f>
        <v>111</v>
      </c>
    </row>
    <row r="99" spans="1:3" ht="15">
      <c r="A99" s="78" t="s">
        <v>1965</v>
      </c>
      <c r="B99" s="86" t="s">
        <v>303</v>
      </c>
      <c r="C99" s="78">
        <f>VLOOKUP(GroupVertices[[#This Row],[Vertex]],Vertices[],MATCH("ID",Vertices[[#Headers],[Vertex]:[Vertex Content Word Count]],0),FALSE)</f>
        <v>96</v>
      </c>
    </row>
    <row r="100" spans="1:3" ht="15">
      <c r="A100" s="78" t="s">
        <v>1965</v>
      </c>
      <c r="B100" s="86" t="s">
        <v>290</v>
      </c>
      <c r="C100" s="78">
        <f>VLOOKUP(GroupVertices[[#This Row],[Vertex]],Vertices[],MATCH("ID",Vertices[[#Headers],[Vertex]:[Vertex Content Word Count]],0),FALSE)</f>
        <v>95</v>
      </c>
    </row>
    <row r="101" spans="1:3" ht="15">
      <c r="A101" s="78" t="s">
        <v>1966</v>
      </c>
      <c r="B101" s="86" t="s">
        <v>293</v>
      </c>
      <c r="C101" s="78">
        <f>VLOOKUP(GroupVertices[[#This Row],[Vertex]],Vertices[],MATCH("ID",Vertices[[#Headers],[Vertex]:[Vertex Content Word Count]],0),FALSE)</f>
        <v>99</v>
      </c>
    </row>
    <row r="102" spans="1:3" ht="15">
      <c r="A102" s="78" t="s">
        <v>1966</v>
      </c>
      <c r="B102" s="86" t="s">
        <v>292</v>
      </c>
      <c r="C102" s="78">
        <f>VLOOKUP(GroupVertices[[#This Row],[Vertex]],Vertices[],MATCH("ID",Vertices[[#Headers],[Vertex]:[Vertex Content Word Count]],0),FALSE)</f>
        <v>98</v>
      </c>
    </row>
    <row r="103" spans="1:3" ht="15">
      <c r="A103" s="78" t="s">
        <v>1966</v>
      </c>
      <c r="B103" s="86" t="s">
        <v>291</v>
      </c>
      <c r="C103" s="78">
        <f>VLOOKUP(GroupVertices[[#This Row],[Vertex]],Vertices[],MATCH("ID",Vertices[[#Headers],[Vertex]:[Vertex Content Word Count]],0),FALSE)</f>
        <v>97</v>
      </c>
    </row>
    <row r="104" spans="1:3" ht="15">
      <c r="A104" s="78" t="s">
        <v>1967</v>
      </c>
      <c r="B104" s="86" t="s">
        <v>265</v>
      </c>
      <c r="C104" s="78">
        <f>VLOOKUP(GroupVertices[[#This Row],[Vertex]],Vertices[],MATCH("ID",Vertices[[#Headers],[Vertex]:[Vertex Content Word Count]],0),FALSE)</f>
        <v>68</v>
      </c>
    </row>
    <row r="105" spans="1:3" ht="15">
      <c r="A105" s="78" t="s">
        <v>1967</v>
      </c>
      <c r="B105" s="86" t="s">
        <v>264</v>
      </c>
      <c r="C105" s="78">
        <f>VLOOKUP(GroupVertices[[#This Row],[Vertex]],Vertices[],MATCH("ID",Vertices[[#Headers],[Vertex]:[Vertex Content Word Count]],0),FALSE)</f>
        <v>48</v>
      </c>
    </row>
    <row r="106" spans="1:3" ht="15">
      <c r="A106" s="78" t="s">
        <v>1967</v>
      </c>
      <c r="B106" s="86" t="s">
        <v>250</v>
      </c>
      <c r="C106" s="78">
        <f>VLOOKUP(GroupVertices[[#This Row],[Vertex]],Vertices[],MATCH("ID",Vertices[[#Headers],[Vertex]:[Vertex Content Word Count]],0),FALSE)</f>
        <v>47</v>
      </c>
    </row>
    <row r="107" spans="1:3" ht="15">
      <c r="A107" s="78" t="s">
        <v>1968</v>
      </c>
      <c r="B107" s="86" t="s">
        <v>263</v>
      </c>
      <c r="C107" s="78">
        <f>VLOOKUP(GroupVertices[[#This Row],[Vertex]],Vertices[],MATCH("ID",Vertices[[#Headers],[Vertex]:[Vertex Content Word Count]],0),FALSE)</f>
        <v>65</v>
      </c>
    </row>
    <row r="108" spans="1:3" ht="15">
      <c r="A108" s="78" t="s">
        <v>1968</v>
      </c>
      <c r="B108" s="86" t="s">
        <v>331</v>
      </c>
      <c r="C108" s="78">
        <f>VLOOKUP(GroupVertices[[#This Row],[Vertex]],Vertices[],MATCH("ID",Vertices[[#Headers],[Vertex]:[Vertex Content Word Count]],0),FALSE)</f>
        <v>67</v>
      </c>
    </row>
    <row r="109" spans="1:3" ht="15">
      <c r="A109" s="78" t="s">
        <v>1968</v>
      </c>
      <c r="B109" s="86" t="s">
        <v>330</v>
      </c>
      <c r="C109" s="78">
        <f>VLOOKUP(GroupVertices[[#This Row],[Vertex]],Vertices[],MATCH("ID",Vertices[[#Headers],[Vertex]:[Vertex Content Word Count]],0),FALSE)</f>
        <v>66</v>
      </c>
    </row>
    <row r="110" spans="1:3" ht="15">
      <c r="A110" s="78" t="s">
        <v>1969</v>
      </c>
      <c r="B110" s="86" t="s">
        <v>223</v>
      </c>
      <c r="C110" s="78">
        <f>VLOOKUP(GroupVertices[[#This Row],[Vertex]],Vertices[],MATCH("ID",Vertices[[#Headers],[Vertex]:[Vertex Content Word Count]],0),FALSE)</f>
        <v>15</v>
      </c>
    </row>
    <row r="111" spans="1:3" ht="15">
      <c r="A111" s="78" t="s">
        <v>1969</v>
      </c>
      <c r="B111" s="86" t="s">
        <v>222</v>
      </c>
      <c r="C111" s="78">
        <f>VLOOKUP(GroupVertices[[#This Row],[Vertex]],Vertices[],MATCH("ID",Vertices[[#Headers],[Vertex]:[Vertex Content Word Count]],0),FALSE)</f>
        <v>14</v>
      </c>
    </row>
    <row r="112" spans="1:3" ht="15">
      <c r="A112" s="78" t="s">
        <v>1969</v>
      </c>
      <c r="B112" s="86" t="s">
        <v>221</v>
      </c>
      <c r="C112" s="78">
        <f>VLOOKUP(GroupVertices[[#This Row],[Vertex]],Vertices[],MATCH("ID",Vertices[[#Headers],[Vertex]:[Vertex Content Word Count]],0),FALSE)</f>
        <v>13</v>
      </c>
    </row>
    <row r="113" spans="1:3" ht="15">
      <c r="A113" s="78" t="s">
        <v>1970</v>
      </c>
      <c r="B113" s="86" t="s">
        <v>218</v>
      </c>
      <c r="C113" s="78">
        <f>VLOOKUP(GroupVertices[[#This Row],[Vertex]],Vertices[],MATCH("ID",Vertices[[#Headers],[Vertex]:[Vertex Content Word Count]],0),FALSE)</f>
        <v>9</v>
      </c>
    </row>
    <row r="114" spans="1:3" ht="15">
      <c r="A114" s="78" t="s">
        <v>1970</v>
      </c>
      <c r="B114" s="86" t="s">
        <v>274</v>
      </c>
      <c r="C114" s="78">
        <f>VLOOKUP(GroupVertices[[#This Row],[Vertex]],Vertices[],MATCH("ID",Vertices[[#Headers],[Vertex]:[Vertex Content Word Count]],0),FALSE)</f>
        <v>8</v>
      </c>
    </row>
    <row r="115" spans="1:3" ht="15">
      <c r="A115" s="78" t="s">
        <v>1970</v>
      </c>
      <c r="B115" s="86" t="s">
        <v>217</v>
      </c>
      <c r="C115" s="78">
        <f>VLOOKUP(GroupVertices[[#This Row],[Vertex]],Vertices[],MATCH("ID",Vertices[[#Headers],[Vertex]:[Vertex Content Word Count]],0),FALSE)</f>
        <v>7</v>
      </c>
    </row>
    <row r="116" spans="1:3" ht="15">
      <c r="A116" s="78" t="s">
        <v>1971</v>
      </c>
      <c r="B116" s="86" t="s">
        <v>321</v>
      </c>
      <c r="C116" s="78">
        <f>VLOOKUP(GroupVertices[[#This Row],[Vertex]],Vertices[],MATCH("ID",Vertices[[#Headers],[Vertex]:[Vertex Content Word Count]],0),FALSE)</f>
        <v>138</v>
      </c>
    </row>
    <row r="117" spans="1:3" ht="15">
      <c r="A117" s="78" t="s">
        <v>1971</v>
      </c>
      <c r="B117" s="86" t="s">
        <v>320</v>
      </c>
      <c r="C117" s="78">
        <f>VLOOKUP(GroupVertices[[#This Row],[Vertex]],Vertices[],MATCH("ID",Vertices[[#Headers],[Vertex]:[Vertex Content Word Count]],0),FALSE)</f>
        <v>137</v>
      </c>
    </row>
    <row r="118" spans="1:3" ht="15">
      <c r="A118" s="78" t="s">
        <v>1972</v>
      </c>
      <c r="B118" s="86" t="s">
        <v>313</v>
      </c>
      <c r="C118" s="78">
        <f>VLOOKUP(GroupVertices[[#This Row],[Vertex]],Vertices[],MATCH("ID",Vertices[[#Headers],[Vertex]:[Vertex Content Word Count]],0),FALSE)</f>
        <v>130</v>
      </c>
    </row>
    <row r="119" spans="1:3" ht="15">
      <c r="A119" s="78" t="s">
        <v>1972</v>
      </c>
      <c r="B119" s="86" t="s">
        <v>349</v>
      </c>
      <c r="C119" s="78">
        <f>VLOOKUP(GroupVertices[[#This Row],[Vertex]],Vertices[],MATCH("ID",Vertices[[#Headers],[Vertex]:[Vertex Content Word Count]],0),FALSE)</f>
        <v>131</v>
      </c>
    </row>
    <row r="120" spans="1:3" ht="15">
      <c r="A120" s="78" t="s">
        <v>1973</v>
      </c>
      <c r="B120" s="86" t="s">
        <v>298</v>
      </c>
      <c r="C120" s="78">
        <f>VLOOKUP(GroupVertices[[#This Row],[Vertex]],Vertices[],MATCH("ID",Vertices[[#Headers],[Vertex]:[Vertex Content Word Count]],0),FALSE)</f>
        <v>107</v>
      </c>
    </row>
    <row r="121" spans="1:3" ht="15">
      <c r="A121" s="78" t="s">
        <v>1973</v>
      </c>
      <c r="B121" s="86" t="s">
        <v>297</v>
      </c>
      <c r="C121" s="78">
        <f>VLOOKUP(GroupVertices[[#This Row],[Vertex]],Vertices[],MATCH("ID",Vertices[[#Headers],[Vertex]:[Vertex Content Word Count]],0),FALSE)</f>
        <v>106</v>
      </c>
    </row>
    <row r="122" spans="1:3" ht="15">
      <c r="A122" s="78" t="s">
        <v>1974</v>
      </c>
      <c r="B122" s="86" t="s">
        <v>289</v>
      </c>
      <c r="C122" s="78">
        <f>VLOOKUP(GroupVertices[[#This Row],[Vertex]],Vertices[],MATCH("ID",Vertices[[#Headers],[Vertex]:[Vertex Content Word Count]],0),FALSE)</f>
        <v>94</v>
      </c>
    </row>
    <row r="123" spans="1:3" ht="15">
      <c r="A123" s="78" t="s">
        <v>1974</v>
      </c>
      <c r="B123" s="86" t="s">
        <v>288</v>
      </c>
      <c r="C123" s="78">
        <f>VLOOKUP(GroupVertices[[#This Row],[Vertex]],Vertices[],MATCH("ID",Vertices[[#Headers],[Vertex]:[Vertex Content Word Count]],0),FALSE)</f>
        <v>93</v>
      </c>
    </row>
    <row r="124" spans="1:3" ht="15">
      <c r="A124" s="78" t="s">
        <v>1975</v>
      </c>
      <c r="B124" s="86" t="s">
        <v>261</v>
      </c>
      <c r="C124" s="78">
        <f>VLOOKUP(GroupVertices[[#This Row],[Vertex]],Vertices[],MATCH("ID",Vertices[[#Headers],[Vertex]:[Vertex Content Word Count]],0),FALSE)</f>
        <v>63</v>
      </c>
    </row>
    <row r="125" spans="1:3" ht="15">
      <c r="A125" s="78" t="s">
        <v>1975</v>
      </c>
      <c r="B125" s="86" t="s">
        <v>260</v>
      </c>
      <c r="C125" s="78">
        <f>VLOOKUP(GroupVertices[[#This Row],[Vertex]],Vertices[],MATCH("ID",Vertices[[#Headers],[Vertex]:[Vertex Content Word Count]],0),FALSE)</f>
        <v>62</v>
      </c>
    </row>
    <row r="126" spans="1:3" ht="15">
      <c r="A126" s="78" t="s">
        <v>1976</v>
      </c>
      <c r="B126" s="86" t="s">
        <v>240</v>
      </c>
      <c r="C126" s="78">
        <f>VLOOKUP(GroupVertices[[#This Row],[Vertex]],Vertices[],MATCH("ID",Vertices[[#Headers],[Vertex]:[Vertex Content Word Count]],0),FALSE)</f>
        <v>40</v>
      </c>
    </row>
    <row r="127" spans="1:3" ht="15">
      <c r="A127" s="78" t="s">
        <v>1976</v>
      </c>
      <c r="B127" s="86" t="s">
        <v>239</v>
      </c>
      <c r="C127" s="78">
        <f>VLOOKUP(GroupVertices[[#This Row],[Vertex]],Vertices[],MATCH("ID",Vertices[[#Headers],[Vertex]:[Vertex Content Word Count]],0),FALSE)</f>
        <v>39</v>
      </c>
    </row>
    <row r="128" spans="1:3" ht="15">
      <c r="A128" s="78" t="s">
        <v>1977</v>
      </c>
      <c r="B128" s="86" t="s">
        <v>230</v>
      </c>
      <c r="C128" s="78">
        <f>VLOOKUP(GroupVertices[[#This Row],[Vertex]],Vertices[],MATCH("ID",Vertices[[#Headers],[Vertex]:[Vertex Content Word Count]],0),FALSE)</f>
        <v>26</v>
      </c>
    </row>
    <row r="129" spans="1:3" ht="15">
      <c r="A129" s="78" t="s">
        <v>1977</v>
      </c>
      <c r="B129" s="86" t="s">
        <v>325</v>
      </c>
      <c r="C129" s="78">
        <f>VLOOKUP(GroupVertices[[#This Row],[Vertex]],Vertices[],MATCH("ID",Vertices[[#Headers],[Vertex]:[Vertex Content Word Count]],0),FALSE)</f>
        <v>27</v>
      </c>
    </row>
    <row r="130" spans="1:3" ht="15">
      <c r="A130" s="78" t="s">
        <v>1978</v>
      </c>
      <c r="B130" s="86" t="s">
        <v>228</v>
      </c>
      <c r="C130" s="78">
        <f>VLOOKUP(GroupVertices[[#This Row],[Vertex]],Vertices[],MATCH("ID",Vertices[[#Headers],[Vertex]:[Vertex Content Word Count]],0),FALSE)</f>
        <v>23</v>
      </c>
    </row>
    <row r="131" spans="1:3" ht="15">
      <c r="A131" s="78" t="s">
        <v>1978</v>
      </c>
      <c r="B131" s="86" t="s">
        <v>324</v>
      </c>
      <c r="C131" s="78">
        <f>VLOOKUP(GroupVertices[[#This Row],[Vertex]],Vertices[],MATCH("ID",Vertices[[#Headers],[Vertex]:[Vertex Content Word Count]],0),FALSE)</f>
        <v>24</v>
      </c>
    </row>
    <row r="132" spans="1:3" ht="15">
      <c r="A132" s="78" t="s">
        <v>1979</v>
      </c>
      <c r="B132" s="86" t="s">
        <v>227</v>
      </c>
      <c r="C132" s="78">
        <f>VLOOKUP(GroupVertices[[#This Row],[Vertex]],Vertices[],MATCH("ID",Vertices[[#Headers],[Vertex]:[Vertex Content Word Count]],0),FALSE)</f>
        <v>22</v>
      </c>
    </row>
    <row r="133" spans="1:3" ht="15">
      <c r="A133" s="78" t="s">
        <v>1979</v>
      </c>
      <c r="B133" s="86" t="s">
        <v>226</v>
      </c>
      <c r="C133" s="78">
        <f>VLOOKUP(GroupVertices[[#This Row],[Vertex]],Vertices[],MATCH("ID",Vertices[[#Headers],[Vertex]:[Vertex Content Word Count]],0),FALSE)</f>
        <v>21</v>
      </c>
    </row>
    <row r="134" spans="1:3" ht="15">
      <c r="A134" s="78" t="s">
        <v>1980</v>
      </c>
      <c r="B134" s="86" t="s">
        <v>219</v>
      </c>
      <c r="C134" s="78">
        <f>VLOOKUP(GroupVertices[[#This Row],[Vertex]],Vertices[],MATCH("ID",Vertices[[#Headers],[Vertex]:[Vertex Content Word Count]],0),FALSE)</f>
        <v>10</v>
      </c>
    </row>
    <row r="135" spans="1:3" ht="15">
      <c r="A135" s="78" t="s">
        <v>1980</v>
      </c>
      <c r="B135" s="86" t="s">
        <v>322</v>
      </c>
      <c r="C135" s="78">
        <f>VLOOKUP(GroupVertices[[#This Row],[Vertex]],Vertices[],MATCH("ID",Vertices[[#Headers],[Vertex]:[Vertex Content Word Count]],0),FALSE)</f>
        <v>11</v>
      </c>
    </row>
    <row r="136" spans="1:3" ht="15">
      <c r="A136" s="78" t="s">
        <v>1981</v>
      </c>
      <c r="B136" s="86" t="s">
        <v>215</v>
      </c>
      <c r="C136" s="78">
        <f>VLOOKUP(GroupVertices[[#This Row],[Vertex]],Vertices[],MATCH("ID",Vertices[[#Headers],[Vertex]:[Vertex Content Word Count]],0),FALSE)</f>
        <v>4</v>
      </c>
    </row>
    <row r="137" spans="1:3" ht="15">
      <c r="A137" s="78" t="s">
        <v>1981</v>
      </c>
      <c r="B137" s="86" t="s">
        <v>214</v>
      </c>
      <c r="C137" s="78">
        <f>VLOOKUP(GroupVertices[[#This Row],[Vertex]],Vertices[],MATCH("ID",Vertices[[#Headers],[Vertex]:[Vertex Content Word Count]],0),FALSE)</f>
        <v>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2850</v>
      </c>
      <c r="B2" s="34" t="s">
        <v>1912</v>
      </c>
      <c r="D2" s="31">
        <f>MIN(Vertices[Degree])</f>
        <v>0</v>
      </c>
      <c r="E2" s="3">
        <f>COUNTIF(Vertices[Degree],"&gt;= "&amp;D2)-COUNTIF(Vertices[Degree],"&gt;="&amp;D3)</f>
        <v>0</v>
      </c>
      <c r="F2" s="37">
        <f>MIN(Vertices[In-Degree])</f>
        <v>0</v>
      </c>
      <c r="G2" s="38">
        <f>COUNTIF(Vertices[In-Degree],"&gt;= "&amp;F2)-COUNTIF(Vertices[In-Degree],"&gt;="&amp;F3)</f>
        <v>59</v>
      </c>
      <c r="H2" s="37">
        <f>MIN(Vertices[Out-Degree])</f>
        <v>0</v>
      </c>
      <c r="I2" s="38">
        <f>COUNTIF(Vertices[Out-Degree],"&gt;= "&amp;H2)-COUNTIF(Vertices[Out-Degree],"&gt;="&amp;H3)</f>
        <v>28</v>
      </c>
      <c r="J2" s="37">
        <f>MIN(Vertices[Betweenness Centrality])</f>
        <v>0</v>
      </c>
      <c r="K2" s="38">
        <f>COUNTIF(Vertices[Betweenness Centrality],"&gt;= "&amp;J2)-COUNTIF(Vertices[Betweenness Centrality],"&gt;="&amp;J3)</f>
        <v>112</v>
      </c>
      <c r="L2" s="37">
        <f>MIN(Vertices[Closeness Centrality])</f>
        <v>0</v>
      </c>
      <c r="M2" s="38">
        <f>COUNTIF(Vertices[Closeness Centrality],"&gt;= "&amp;L2)-COUNTIF(Vertices[Closeness Centrality],"&gt;="&amp;L3)</f>
        <v>20</v>
      </c>
      <c r="N2" s="37">
        <f>MIN(Vertices[Eigenvector Centrality])</f>
        <v>0</v>
      </c>
      <c r="O2" s="38">
        <f>COUNTIF(Vertices[Eigenvector Centrality],"&gt;= "&amp;N2)-COUNTIF(Vertices[Eigenvector Centrality],"&gt;="&amp;N3)</f>
        <v>127</v>
      </c>
      <c r="P2" s="37">
        <f>MIN(Vertices[PageRank])</f>
        <v>0.48312</v>
      </c>
      <c r="Q2" s="38">
        <f>COUNTIF(Vertices[PageRank],"&gt;= "&amp;P2)-COUNTIF(Vertices[PageRank],"&gt;="&amp;P3)</f>
        <v>5</v>
      </c>
      <c r="R2" s="37">
        <f>MIN(Vertices[Clustering Coefficient])</f>
        <v>0</v>
      </c>
      <c r="S2" s="43">
        <f>COUNTIF(Vertices[Clustering Coefficient],"&gt;= "&amp;R2)-COUNTIF(Vertices[Clustering Coefficient],"&gt;="&amp;R3)</f>
        <v>103</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6"/>
      <c r="B3" s="126"/>
      <c r="D3" s="32">
        <f aca="true" t="shared" si="1" ref="D3:D26">D2+($D$57-$D$2)/BinDivisor</f>
        <v>0</v>
      </c>
      <c r="E3" s="3">
        <f>COUNTIF(Vertices[Degree],"&gt;= "&amp;D3)-COUNTIF(Vertices[Degree],"&gt;="&amp;D4)</f>
        <v>0</v>
      </c>
      <c r="F3" s="39">
        <f aca="true" t="shared" si="2" ref="F3:F26">F2+($F$57-$F$2)/BinDivisor</f>
        <v>0.16363636363636364</v>
      </c>
      <c r="G3" s="40">
        <f>COUNTIF(Vertices[In-Degree],"&gt;= "&amp;F3)-COUNTIF(Vertices[In-Degree],"&gt;="&amp;F4)</f>
        <v>0</v>
      </c>
      <c r="H3" s="39">
        <f aca="true" t="shared" si="3" ref="H3:H26">H2+($H$57-$H$2)/BinDivisor</f>
        <v>0.14545454545454545</v>
      </c>
      <c r="I3" s="40">
        <f>COUNTIF(Vertices[Out-Degree],"&gt;= "&amp;H3)-COUNTIF(Vertices[Out-Degree],"&gt;="&amp;H4)</f>
        <v>0</v>
      </c>
      <c r="J3" s="39">
        <f aca="true" t="shared" si="4" ref="J3:J26">J2+($J$57-$J$2)/BinDivisor</f>
        <v>1.018181818181818</v>
      </c>
      <c r="K3" s="40">
        <f>COUNTIF(Vertices[Betweenness Centrality],"&gt;= "&amp;J3)-COUNTIF(Vertices[Betweenness Centrality],"&gt;="&amp;J4)</f>
        <v>9</v>
      </c>
      <c r="L3" s="39">
        <f aca="true" t="shared" si="5" ref="L3:L26">L2+($L$57-$L$2)/BinDivisor</f>
        <v>0.01818181818181818</v>
      </c>
      <c r="M3" s="40">
        <f>COUNTIF(Vertices[Closeness Centrality],"&gt;= "&amp;L3)-COUNTIF(Vertices[Closeness Centrality],"&gt;="&amp;L4)</f>
        <v>0</v>
      </c>
      <c r="N3" s="39">
        <f aca="true" t="shared" si="6" ref="N3:N26">N2+($N$57-$N$2)/BinDivisor</f>
        <v>0.0029483636363636366</v>
      </c>
      <c r="O3" s="40">
        <f>COUNTIF(Vertices[Eigenvector Centrality],"&gt;= "&amp;N3)-COUNTIF(Vertices[Eigenvector Centrality],"&gt;="&amp;N4)</f>
        <v>0</v>
      </c>
      <c r="P3" s="39">
        <f aca="true" t="shared" si="7" ref="P3:P26">P2+($P$57-$P$2)/BinDivisor</f>
        <v>0.5551182</v>
      </c>
      <c r="Q3" s="40">
        <f>COUNTIF(Vertices[PageRank],"&gt;= "&amp;P3)-COUNTIF(Vertices[PageRank],"&gt;="&amp;P4)</f>
        <v>25</v>
      </c>
      <c r="R3" s="39">
        <f aca="true" t="shared" si="8" ref="R3:R26">R2+($R$57-$R$2)/BinDivisor</f>
        <v>0.012121212121212121</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136</v>
      </c>
      <c r="D4" s="32">
        <f t="shared" si="1"/>
        <v>0</v>
      </c>
      <c r="E4" s="3">
        <f>COUNTIF(Vertices[Degree],"&gt;= "&amp;D4)-COUNTIF(Vertices[Degree],"&gt;="&amp;D5)</f>
        <v>0</v>
      </c>
      <c r="F4" s="37">
        <f t="shared" si="2"/>
        <v>0.32727272727272727</v>
      </c>
      <c r="G4" s="38">
        <f>COUNTIF(Vertices[In-Degree],"&gt;= "&amp;F4)-COUNTIF(Vertices[In-Degree],"&gt;="&amp;F5)</f>
        <v>0</v>
      </c>
      <c r="H4" s="37">
        <f t="shared" si="3"/>
        <v>0.2909090909090909</v>
      </c>
      <c r="I4" s="38">
        <f>COUNTIF(Vertices[Out-Degree],"&gt;= "&amp;H4)-COUNTIF(Vertices[Out-Degree],"&gt;="&amp;H5)</f>
        <v>0</v>
      </c>
      <c r="J4" s="37">
        <f t="shared" si="4"/>
        <v>2.036363636363636</v>
      </c>
      <c r="K4" s="38">
        <f>COUNTIF(Vertices[Betweenness Centrality],"&gt;= "&amp;J4)-COUNTIF(Vertices[Betweenness Centrality],"&gt;="&amp;J5)</f>
        <v>2</v>
      </c>
      <c r="L4" s="37">
        <f t="shared" si="5"/>
        <v>0.03636363636363636</v>
      </c>
      <c r="M4" s="38">
        <f>COUNTIF(Vertices[Closeness Centrality],"&gt;= "&amp;L4)-COUNTIF(Vertices[Closeness Centrality],"&gt;="&amp;L5)</f>
        <v>0</v>
      </c>
      <c r="N4" s="37">
        <f t="shared" si="6"/>
        <v>0.005896727272727273</v>
      </c>
      <c r="O4" s="38">
        <f>COUNTIF(Vertices[Eigenvector Centrality],"&gt;= "&amp;N4)-COUNTIF(Vertices[Eigenvector Centrality],"&gt;="&amp;N5)</f>
        <v>0</v>
      </c>
      <c r="P4" s="37">
        <f t="shared" si="7"/>
        <v>0.6271164</v>
      </c>
      <c r="Q4" s="38">
        <f>COUNTIF(Vertices[PageRank],"&gt;= "&amp;P4)-COUNTIF(Vertices[PageRank],"&gt;="&amp;P5)</f>
        <v>14</v>
      </c>
      <c r="R4" s="37">
        <f t="shared" si="8"/>
        <v>0.024242424242424242</v>
      </c>
      <c r="S4" s="43">
        <f>COUNTIF(Vertices[Clustering Coefficient],"&gt;= "&amp;R4)-COUNTIF(Vertices[Clustering Coefficient],"&gt;="&amp;R5)</f>
        <v>0</v>
      </c>
      <c r="T4" s="37" t="e">
        <f ca="1" t="shared" si="9"/>
        <v>#REF!</v>
      </c>
      <c r="U4" s="38" t="e">
        <f ca="1" t="shared" si="0"/>
        <v>#REF!</v>
      </c>
      <c r="W4" s="12" t="s">
        <v>126</v>
      </c>
      <c r="X4" s="12" t="s">
        <v>128</v>
      </c>
    </row>
    <row r="5" spans="1:21" ht="15">
      <c r="A5" s="126"/>
      <c r="B5" s="126"/>
      <c r="D5" s="32">
        <f t="shared" si="1"/>
        <v>0</v>
      </c>
      <c r="E5" s="3">
        <f>COUNTIF(Vertices[Degree],"&gt;= "&amp;D5)-COUNTIF(Vertices[Degree],"&gt;="&amp;D6)</f>
        <v>0</v>
      </c>
      <c r="F5" s="39">
        <f t="shared" si="2"/>
        <v>0.4909090909090909</v>
      </c>
      <c r="G5" s="40">
        <f>COUNTIF(Vertices[In-Degree],"&gt;= "&amp;F5)-COUNTIF(Vertices[In-Degree],"&gt;="&amp;F6)</f>
        <v>0</v>
      </c>
      <c r="H5" s="39">
        <f t="shared" si="3"/>
        <v>0.43636363636363634</v>
      </c>
      <c r="I5" s="40">
        <f>COUNTIF(Vertices[Out-Degree],"&gt;= "&amp;H5)-COUNTIF(Vertices[Out-Degree],"&gt;="&amp;H6)</f>
        <v>0</v>
      </c>
      <c r="J5" s="39">
        <f t="shared" si="4"/>
        <v>3.0545454545454542</v>
      </c>
      <c r="K5" s="40">
        <f>COUNTIF(Vertices[Betweenness Centrality],"&gt;= "&amp;J5)-COUNTIF(Vertices[Betweenness Centrality],"&gt;="&amp;J6)</f>
        <v>2</v>
      </c>
      <c r="L5" s="39">
        <f t="shared" si="5"/>
        <v>0.05454545454545454</v>
      </c>
      <c r="M5" s="40">
        <f>COUNTIF(Vertices[Closeness Centrality],"&gt;= "&amp;L5)-COUNTIF(Vertices[Closeness Centrality],"&gt;="&amp;L6)</f>
        <v>25</v>
      </c>
      <c r="N5" s="39">
        <f t="shared" si="6"/>
        <v>0.00884509090909091</v>
      </c>
      <c r="O5" s="40">
        <f>COUNTIF(Vertices[Eigenvector Centrality],"&gt;= "&amp;N5)-COUNTIF(Vertices[Eigenvector Centrality],"&gt;="&amp;N6)</f>
        <v>0</v>
      </c>
      <c r="P5" s="39">
        <f t="shared" si="7"/>
        <v>0.6991146</v>
      </c>
      <c r="Q5" s="40">
        <f>COUNTIF(Vertices[PageRank],"&gt;= "&amp;P5)-COUNTIF(Vertices[PageRank],"&gt;="&amp;P6)</f>
        <v>19</v>
      </c>
      <c r="R5" s="39">
        <f t="shared" si="8"/>
        <v>0.03636363636363636</v>
      </c>
      <c r="S5" s="44">
        <f>COUNTIF(Vertices[Clustering Coefficient],"&gt;= "&amp;R5)-COUNTIF(Vertices[Clustering Coefficient],"&gt;="&amp;R6)</f>
        <v>0</v>
      </c>
      <c r="T5" s="39" t="e">
        <f ca="1" t="shared" si="9"/>
        <v>#REF!</v>
      </c>
      <c r="U5" s="40" t="e">
        <f ca="1" t="shared" si="0"/>
        <v>#REF!</v>
      </c>
    </row>
    <row r="6" spans="1:21" ht="15">
      <c r="A6" s="34" t="s">
        <v>148</v>
      </c>
      <c r="B6" s="34">
        <v>144</v>
      </c>
      <c r="D6" s="32">
        <f t="shared" si="1"/>
        <v>0</v>
      </c>
      <c r="E6" s="3">
        <f>COUNTIF(Vertices[Degree],"&gt;= "&amp;D6)-COUNTIF(Vertices[Degree],"&gt;="&amp;D7)</f>
        <v>0</v>
      </c>
      <c r="F6" s="37">
        <f t="shared" si="2"/>
        <v>0.6545454545454545</v>
      </c>
      <c r="G6" s="38">
        <f>COUNTIF(Vertices[In-Degree],"&gt;= "&amp;F6)-COUNTIF(Vertices[In-Degree],"&gt;="&amp;F7)</f>
        <v>0</v>
      </c>
      <c r="H6" s="37">
        <f t="shared" si="3"/>
        <v>0.5818181818181818</v>
      </c>
      <c r="I6" s="38">
        <f>COUNTIF(Vertices[Out-Degree],"&gt;= "&amp;H6)-COUNTIF(Vertices[Out-Degree],"&gt;="&amp;H7)</f>
        <v>0</v>
      </c>
      <c r="J6" s="37">
        <f t="shared" si="4"/>
        <v>4.072727272727272</v>
      </c>
      <c r="K6" s="38">
        <f>COUNTIF(Vertices[Betweenness Centrality],"&gt;= "&amp;J6)-COUNTIF(Vertices[Betweenness Centrality],"&gt;="&amp;J7)</f>
        <v>0</v>
      </c>
      <c r="L6" s="37">
        <f t="shared" si="5"/>
        <v>0.07272727272727272</v>
      </c>
      <c r="M6" s="38">
        <f>COUNTIF(Vertices[Closeness Centrality],"&gt;= "&amp;L6)-COUNTIF(Vertices[Closeness Centrality],"&gt;="&amp;L7)</f>
        <v>5</v>
      </c>
      <c r="N6" s="37">
        <f t="shared" si="6"/>
        <v>0.011793454545454546</v>
      </c>
      <c r="O6" s="38">
        <f>COUNTIF(Vertices[Eigenvector Centrality],"&gt;= "&amp;N6)-COUNTIF(Vertices[Eigenvector Centrality],"&gt;="&amp;N7)</f>
        <v>0</v>
      </c>
      <c r="P6" s="37">
        <f t="shared" si="7"/>
        <v>0.7711128</v>
      </c>
      <c r="Q6" s="38">
        <f>COUNTIF(Vertices[PageRank],"&gt;= "&amp;P6)-COUNTIF(Vertices[PageRank],"&gt;="&amp;P7)</f>
        <v>6</v>
      </c>
      <c r="R6" s="37">
        <f t="shared" si="8"/>
        <v>0.048484848484848485</v>
      </c>
      <c r="S6" s="43">
        <f>COUNTIF(Vertices[Clustering Coefficient],"&gt;= "&amp;R6)-COUNTIF(Vertices[Clustering Coefficient],"&gt;="&amp;R7)</f>
        <v>0</v>
      </c>
      <c r="T6" s="37" t="e">
        <f ca="1" t="shared" si="9"/>
        <v>#REF!</v>
      </c>
      <c r="U6" s="38" t="e">
        <f ca="1" t="shared" si="0"/>
        <v>#REF!</v>
      </c>
    </row>
    <row r="7" spans="1:21" ht="15">
      <c r="A7" s="34" t="s">
        <v>149</v>
      </c>
      <c r="B7" s="34">
        <v>12</v>
      </c>
      <c r="D7" s="32">
        <f t="shared" si="1"/>
        <v>0</v>
      </c>
      <c r="E7" s="3">
        <f>COUNTIF(Vertices[Degree],"&gt;= "&amp;D7)-COUNTIF(Vertices[Degree],"&gt;="&amp;D8)</f>
        <v>0</v>
      </c>
      <c r="F7" s="39">
        <f t="shared" si="2"/>
        <v>0.8181818181818181</v>
      </c>
      <c r="G7" s="40">
        <f>COUNTIF(Vertices[In-Degree],"&gt;= "&amp;F7)-COUNTIF(Vertices[In-Degree],"&gt;="&amp;F8)</f>
        <v>0</v>
      </c>
      <c r="H7" s="39">
        <f t="shared" si="3"/>
        <v>0.7272727272727273</v>
      </c>
      <c r="I7" s="40">
        <f>COUNTIF(Vertices[Out-Degree],"&gt;= "&amp;H7)-COUNTIF(Vertices[Out-Degree],"&gt;="&amp;H8)</f>
        <v>0</v>
      </c>
      <c r="J7" s="39">
        <f t="shared" si="4"/>
        <v>5.09090909090909</v>
      </c>
      <c r="K7" s="40">
        <f>COUNTIF(Vertices[Betweenness Centrality],"&gt;= "&amp;J7)-COUNTIF(Vertices[Betweenness Centrality],"&gt;="&amp;J8)</f>
        <v>2</v>
      </c>
      <c r="L7" s="39">
        <f t="shared" si="5"/>
        <v>0.09090909090909091</v>
      </c>
      <c r="M7" s="40">
        <f>COUNTIF(Vertices[Closeness Centrality],"&gt;= "&amp;L7)-COUNTIF(Vertices[Closeness Centrality],"&gt;="&amp;L8)</f>
        <v>2</v>
      </c>
      <c r="N7" s="39">
        <f t="shared" si="6"/>
        <v>0.014741818181818182</v>
      </c>
      <c r="O7" s="40">
        <f>COUNTIF(Vertices[Eigenvector Centrality],"&gt;= "&amp;N7)-COUNTIF(Vertices[Eigenvector Centrality],"&gt;="&amp;N8)</f>
        <v>0</v>
      </c>
      <c r="P7" s="39">
        <f t="shared" si="7"/>
        <v>0.843111</v>
      </c>
      <c r="Q7" s="40">
        <f>COUNTIF(Vertices[PageRank],"&gt;= "&amp;P7)-COUNTIF(Vertices[PageRank],"&gt;="&amp;P8)</f>
        <v>4</v>
      </c>
      <c r="R7" s="39">
        <f t="shared" si="8"/>
        <v>0.06060606060606061</v>
      </c>
      <c r="S7" s="44">
        <f>COUNTIF(Vertices[Clustering Coefficient],"&gt;= "&amp;R7)-COUNTIF(Vertices[Clustering Coefficient],"&gt;="&amp;R8)</f>
        <v>0</v>
      </c>
      <c r="T7" s="39" t="e">
        <f ca="1" t="shared" si="9"/>
        <v>#REF!</v>
      </c>
      <c r="U7" s="40" t="e">
        <f ca="1" t="shared" si="0"/>
        <v>#REF!</v>
      </c>
    </row>
    <row r="8" spans="1:21" ht="15">
      <c r="A8" s="34" t="s">
        <v>150</v>
      </c>
      <c r="B8" s="34">
        <v>156</v>
      </c>
      <c r="D8" s="32">
        <f t="shared" si="1"/>
        <v>0</v>
      </c>
      <c r="E8" s="3">
        <f>COUNTIF(Vertices[Degree],"&gt;= "&amp;D8)-COUNTIF(Vertices[Degree],"&gt;="&amp;D9)</f>
        <v>0</v>
      </c>
      <c r="F8" s="37">
        <f t="shared" si="2"/>
        <v>0.9818181818181817</v>
      </c>
      <c r="G8" s="38">
        <f>COUNTIF(Vertices[In-Degree],"&gt;= "&amp;F8)-COUNTIF(Vertices[In-Degree],"&gt;="&amp;F9)</f>
        <v>48</v>
      </c>
      <c r="H8" s="37">
        <f t="shared" si="3"/>
        <v>0.8727272727272728</v>
      </c>
      <c r="I8" s="38">
        <f>COUNTIF(Vertices[Out-Degree],"&gt;= "&amp;H8)-COUNTIF(Vertices[Out-Degree],"&gt;="&amp;H9)</f>
        <v>83</v>
      </c>
      <c r="J8" s="37">
        <f t="shared" si="4"/>
        <v>6.109090909090908</v>
      </c>
      <c r="K8" s="38">
        <f>COUNTIF(Vertices[Betweenness Centrality],"&gt;= "&amp;J8)-COUNTIF(Vertices[Betweenness Centrality],"&gt;="&amp;J9)</f>
        <v>1</v>
      </c>
      <c r="L8" s="37">
        <f t="shared" si="5"/>
        <v>0.1090909090909091</v>
      </c>
      <c r="M8" s="38">
        <f>COUNTIF(Vertices[Closeness Centrality],"&gt;= "&amp;L8)-COUNTIF(Vertices[Closeness Centrality],"&gt;="&amp;L9)</f>
        <v>13</v>
      </c>
      <c r="N8" s="37">
        <f t="shared" si="6"/>
        <v>0.01769018181818182</v>
      </c>
      <c r="O8" s="38">
        <f>COUNTIF(Vertices[Eigenvector Centrality],"&gt;= "&amp;N8)-COUNTIF(Vertices[Eigenvector Centrality],"&gt;="&amp;N9)</f>
        <v>0</v>
      </c>
      <c r="P8" s="37">
        <f t="shared" si="7"/>
        <v>0.9151092000000001</v>
      </c>
      <c r="Q8" s="38">
        <f>COUNTIF(Vertices[PageRank],"&gt;= "&amp;P8)-COUNTIF(Vertices[PageRank],"&gt;="&amp;P9)</f>
        <v>0</v>
      </c>
      <c r="R8" s="37">
        <f t="shared" si="8"/>
        <v>0.07272727272727272</v>
      </c>
      <c r="S8" s="43">
        <f>COUNTIF(Vertices[Clustering Coefficient],"&gt;= "&amp;R8)-COUNTIF(Vertices[Clustering Coefficient],"&gt;="&amp;R9)</f>
        <v>0</v>
      </c>
      <c r="T8" s="37" t="e">
        <f ca="1" t="shared" si="9"/>
        <v>#REF!</v>
      </c>
      <c r="U8" s="38" t="e">
        <f ca="1" t="shared" si="0"/>
        <v>#REF!</v>
      </c>
    </row>
    <row r="9" spans="1:21" ht="15">
      <c r="A9" s="126"/>
      <c r="B9" s="126"/>
      <c r="D9" s="32">
        <f t="shared" si="1"/>
        <v>0</v>
      </c>
      <c r="E9" s="3">
        <f>COUNTIF(Vertices[Degree],"&gt;= "&amp;D9)-COUNTIF(Vertices[Degree],"&gt;="&amp;D10)</f>
        <v>0</v>
      </c>
      <c r="F9" s="39">
        <f t="shared" si="2"/>
        <v>1.1454545454545453</v>
      </c>
      <c r="G9" s="40">
        <f>COUNTIF(Vertices[In-Degree],"&gt;= "&amp;F9)-COUNTIF(Vertices[In-Degree],"&gt;="&amp;F10)</f>
        <v>0</v>
      </c>
      <c r="H9" s="39">
        <f t="shared" si="3"/>
        <v>1.0181818181818183</v>
      </c>
      <c r="I9" s="40">
        <f>COUNTIF(Vertices[Out-Degree],"&gt;= "&amp;H9)-COUNTIF(Vertices[Out-Degree],"&gt;="&amp;H10)</f>
        <v>0</v>
      </c>
      <c r="J9" s="39">
        <f t="shared" si="4"/>
        <v>7.127272727272725</v>
      </c>
      <c r="K9" s="40">
        <f>COUNTIF(Vertices[Betweenness Centrality],"&gt;= "&amp;J9)-COUNTIF(Vertices[Betweenness Centrality],"&gt;="&amp;J10)</f>
        <v>0</v>
      </c>
      <c r="L9" s="39">
        <f t="shared" si="5"/>
        <v>0.1272727272727273</v>
      </c>
      <c r="M9" s="40">
        <f>COUNTIF(Vertices[Closeness Centrality],"&gt;= "&amp;L9)-COUNTIF(Vertices[Closeness Centrality],"&gt;="&amp;L10)</f>
        <v>2</v>
      </c>
      <c r="N9" s="39">
        <f t="shared" si="6"/>
        <v>0.020638545454545458</v>
      </c>
      <c r="O9" s="40">
        <f>COUNTIF(Vertices[Eigenvector Centrality],"&gt;= "&amp;N9)-COUNTIF(Vertices[Eigenvector Centrality],"&gt;="&amp;N10)</f>
        <v>0</v>
      </c>
      <c r="P9" s="39">
        <f t="shared" si="7"/>
        <v>0.9871074000000001</v>
      </c>
      <c r="Q9" s="40">
        <f>COUNTIF(Vertices[PageRank],"&gt;= "&amp;P9)-COUNTIF(Vertices[PageRank],"&gt;="&amp;P10)</f>
        <v>28</v>
      </c>
      <c r="R9" s="39">
        <f t="shared" si="8"/>
        <v>0.08484848484848484</v>
      </c>
      <c r="S9" s="44">
        <f>COUNTIF(Vertices[Clustering Coefficient],"&gt;= "&amp;R9)-COUNTIF(Vertices[Clustering Coefficient],"&gt;="&amp;R10)</f>
        <v>0</v>
      </c>
      <c r="T9" s="39" t="e">
        <f ca="1" t="shared" si="9"/>
        <v>#REF!</v>
      </c>
      <c r="U9" s="40" t="e">
        <f ca="1" t="shared" si="0"/>
        <v>#REF!</v>
      </c>
    </row>
    <row r="10" spans="1:21" ht="15">
      <c r="A10" s="34" t="s">
        <v>151</v>
      </c>
      <c r="B10" s="34">
        <v>39</v>
      </c>
      <c r="D10" s="32">
        <f t="shared" si="1"/>
        <v>0</v>
      </c>
      <c r="E10" s="3">
        <f>COUNTIF(Vertices[Degree],"&gt;= "&amp;D10)-COUNTIF(Vertices[Degree],"&gt;="&amp;D11)</f>
        <v>0</v>
      </c>
      <c r="F10" s="37">
        <f t="shared" si="2"/>
        <v>1.3090909090909089</v>
      </c>
      <c r="G10" s="38">
        <f>COUNTIF(Vertices[In-Degree],"&gt;= "&amp;F10)-COUNTIF(Vertices[In-Degree],"&gt;="&amp;F11)</f>
        <v>0</v>
      </c>
      <c r="H10" s="37">
        <f t="shared" si="3"/>
        <v>1.1636363636363638</v>
      </c>
      <c r="I10" s="38">
        <f>COUNTIF(Vertices[Out-Degree],"&gt;= "&amp;H10)-COUNTIF(Vertices[Out-Degree],"&gt;="&amp;H11)</f>
        <v>0</v>
      </c>
      <c r="J10" s="37">
        <f t="shared" si="4"/>
        <v>8.145454545454543</v>
      </c>
      <c r="K10" s="38">
        <f>COUNTIF(Vertices[Betweenness Centrality],"&gt;= "&amp;J10)-COUNTIF(Vertices[Betweenness Centrality],"&gt;="&amp;J11)</f>
        <v>2</v>
      </c>
      <c r="L10" s="37">
        <f t="shared" si="5"/>
        <v>0.14545454545454548</v>
      </c>
      <c r="M10" s="38">
        <f>COUNTIF(Vertices[Closeness Centrality],"&gt;= "&amp;L10)-COUNTIF(Vertices[Closeness Centrality],"&gt;="&amp;L11)</f>
        <v>0</v>
      </c>
      <c r="N10" s="37">
        <f t="shared" si="6"/>
        <v>0.023586909090909096</v>
      </c>
      <c r="O10" s="38">
        <f>COUNTIF(Vertices[Eigenvector Centrality],"&gt;= "&amp;N10)-COUNTIF(Vertices[Eigenvector Centrality],"&gt;="&amp;N11)</f>
        <v>0</v>
      </c>
      <c r="P10" s="37">
        <f t="shared" si="7"/>
        <v>1.0591056</v>
      </c>
      <c r="Q10" s="38">
        <f>COUNTIF(Vertices[PageRank],"&gt;= "&amp;P10)-COUNTIF(Vertices[PageRank],"&gt;="&amp;P11)</f>
        <v>0</v>
      </c>
      <c r="R10" s="37">
        <f t="shared" si="8"/>
        <v>0.09696969696969696</v>
      </c>
      <c r="S10" s="43">
        <f>COUNTIF(Vertices[Clustering Coefficient],"&gt;= "&amp;R10)-COUNTIF(Vertices[Clustering Coefficient],"&gt;="&amp;R11)</f>
        <v>1</v>
      </c>
      <c r="T10" s="37" t="e">
        <f ca="1" t="shared" si="9"/>
        <v>#REF!</v>
      </c>
      <c r="U10" s="38" t="e">
        <f ca="1" t="shared" si="0"/>
        <v>#REF!</v>
      </c>
    </row>
    <row r="11" spans="1:21" ht="15">
      <c r="A11" s="126"/>
      <c r="B11" s="126"/>
      <c r="D11" s="32">
        <f t="shared" si="1"/>
        <v>0</v>
      </c>
      <c r="E11" s="3">
        <f>COUNTIF(Vertices[Degree],"&gt;= "&amp;D11)-COUNTIF(Vertices[Degree],"&gt;="&amp;D12)</f>
        <v>0</v>
      </c>
      <c r="F11" s="39">
        <f t="shared" si="2"/>
        <v>1.4727272727272724</v>
      </c>
      <c r="G11" s="40">
        <f>COUNTIF(Vertices[In-Degree],"&gt;= "&amp;F11)-COUNTIF(Vertices[In-Degree],"&gt;="&amp;F12)</f>
        <v>0</v>
      </c>
      <c r="H11" s="39">
        <f t="shared" si="3"/>
        <v>1.3090909090909093</v>
      </c>
      <c r="I11" s="40">
        <f>COUNTIF(Vertices[Out-Degree],"&gt;= "&amp;H11)-COUNTIF(Vertices[Out-Degree],"&gt;="&amp;H12)</f>
        <v>0</v>
      </c>
      <c r="J11" s="39">
        <f t="shared" si="4"/>
        <v>9.16363636363636</v>
      </c>
      <c r="K11" s="40">
        <f>COUNTIF(Vertices[Betweenness Centrality],"&gt;= "&amp;J11)-COUNTIF(Vertices[Betweenness Centrality],"&gt;="&amp;J12)</f>
        <v>0</v>
      </c>
      <c r="L11" s="39">
        <f t="shared" si="5"/>
        <v>0.16363636363636366</v>
      </c>
      <c r="M11" s="40">
        <f>COUNTIF(Vertices[Closeness Centrality],"&gt;= "&amp;L11)-COUNTIF(Vertices[Closeness Centrality],"&gt;="&amp;L12)</f>
        <v>7</v>
      </c>
      <c r="N11" s="39">
        <f t="shared" si="6"/>
        <v>0.026535272727272734</v>
      </c>
      <c r="O11" s="40">
        <f>COUNTIF(Vertices[Eigenvector Centrality],"&gt;= "&amp;N11)-COUNTIF(Vertices[Eigenvector Centrality],"&gt;="&amp;N12)</f>
        <v>0</v>
      </c>
      <c r="P11" s="39">
        <f t="shared" si="7"/>
        <v>1.1311038</v>
      </c>
      <c r="Q11" s="40">
        <f>COUNTIF(Vertices[PageRank],"&gt;= "&amp;P11)-COUNTIF(Vertices[PageRank],"&gt;="&amp;P12)</f>
        <v>5</v>
      </c>
      <c r="R11" s="39">
        <f t="shared" si="8"/>
        <v>0.10909090909090907</v>
      </c>
      <c r="S11" s="44">
        <f>COUNTIF(Vertices[Clustering Coefficient],"&gt;= "&amp;R11)-COUNTIF(Vertices[Clustering Coefficient],"&gt;="&amp;R12)</f>
        <v>0</v>
      </c>
      <c r="T11" s="39" t="e">
        <f ca="1" t="shared" si="9"/>
        <v>#REF!</v>
      </c>
      <c r="U11" s="40" t="e">
        <f ca="1" t="shared" si="0"/>
        <v>#REF!</v>
      </c>
    </row>
    <row r="12" spans="1:21" ht="15">
      <c r="A12" s="34" t="s">
        <v>170</v>
      </c>
      <c r="B12" s="34">
        <v>0.02727272727272727</v>
      </c>
      <c r="D12" s="32">
        <f t="shared" si="1"/>
        <v>0</v>
      </c>
      <c r="E12" s="3">
        <f>COUNTIF(Vertices[Degree],"&gt;= "&amp;D12)-COUNTIF(Vertices[Degree],"&gt;="&amp;D13)</f>
        <v>0</v>
      </c>
      <c r="F12" s="37">
        <f t="shared" si="2"/>
        <v>1.636363636363636</v>
      </c>
      <c r="G12" s="38">
        <f>COUNTIF(Vertices[In-Degree],"&gt;= "&amp;F12)-COUNTIF(Vertices[In-Degree],"&gt;="&amp;F13)</f>
        <v>0</v>
      </c>
      <c r="H12" s="37">
        <f t="shared" si="3"/>
        <v>1.4545454545454548</v>
      </c>
      <c r="I12" s="38">
        <f>COUNTIF(Vertices[Out-Degree],"&gt;= "&amp;H12)-COUNTIF(Vertices[Out-Degree],"&gt;="&amp;H13)</f>
        <v>0</v>
      </c>
      <c r="J12" s="37">
        <f t="shared" si="4"/>
        <v>10.181818181818178</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0.02948363636363637</v>
      </c>
      <c r="O12" s="38">
        <f>COUNTIF(Vertices[Eigenvector Centrality],"&gt;= "&amp;N12)-COUNTIF(Vertices[Eigenvector Centrality],"&gt;="&amp;N13)</f>
        <v>0</v>
      </c>
      <c r="P12" s="37">
        <f t="shared" si="7"/>
        <v>1.203102</v>
      </c>
      <c r="Q12" s="38">
        <f>COUNTIF(Vertices[PageRank],"&gt;= "&amp;P12)-COUNTIF(Vertices[PageRank],"&gt;="&amp;P13)</f>
        <v>3</v>
      </c>
      <c r="R12" s="37">
        <f t="shared" si="8"/>
        <v>0.12121212121212119</v>
      </c>
      <c r="S12" s="43">
        <f>COUNTIF(Vertices[Clustering Coefficient],"&gt;= "&amp;R12)-COUNTIF(Vertices[Clustering Coefficient],"&gt;="&amp;R13)</f>
        <v>0</v>
      </c>
      <c r="T12" s="37" t="e">
        <f ca="1" t="shared" si="9"/>
        <v>#REF!</v>
      </c>
      <c r="U12" s="38" t="e">
        <f ca="1" t="shared" si="0"/>
        <v>#REF!</v>
      </c>
    </row>
    <row r="13" spans="1:21" ht="15">
      <c r="A13" s="34" t="s">
        <v>171</v>
      </c>
      <c r="B13" s="34">
        <v>0.05309734513274336</v>
      </c>
      <c r="D13" s="32">
        <f t="shared" si="1"/>
        <v>0</v>
      </c>
      <c r="E13" s="3">
        <f>COUNTIF(Vertices[Degree],"&gt;= "&amp;D13)-COUNTIF(Vertices[Degree],"&gt;="&amp;D14)</f>
        <v>0</v>
      </c>
      <c r="F13" s="39">
        <f t="shared" si="2"/>
        <v>1.7999999999999996</v>
      </c>
      <c r="G13" s="40">
        <f>COUNTIF(Vertices[In-Degree],"&gt;= "&amp;F13)-COUNTIF(Vertices[In-Degree],"&gt;="&amp;F14)</f>
        <v>0</v>
      </c>
      <c r="H13" s="39">
        <f t="shared" si="3"/>
        <v>1.6000000000000003</v>
      </c>
      <c r="I13" s="40">
        <f>COUNTIF(Vertices[Out-Degree],"&gt;= "&amp;H13)-COUNTIF(Vertices[Out-Degree],"&gt;="&amp;H14)</f>
        <v>0</v>
      </c>
      <c r="J13" s="39">
        <f t="shared" si="4"/>
        <v>11.199999999999996</v>
      </c>
      <c r="K13" s="40">
        <f>COUNTIF(Vertices[Betweenness Centrality],"&gt;= "&amp;J13)-COUNTIF(Vertices[Betweenness Centrality],"&gt;="&amp;J14)</f>
        <v>0</v>
      </c>
      <c r="L13" s="39">
        <f t="shared" si="5"/>
        <v>0.20000000000000004</v>
      </c>
      <c r="M13" s="40">
        <f>COUNTIF(Vertices[Closeness Centrality],"&gt;= "&amp;L13)-COUNTIF(Vertices[Closeness Centrality],"&gt;="&amp;L14)</f>
        <v>7</v>
      </c>
      <c r="N13" s="39">
        <f t="shared" si="6"/>
        <v>0.03243200000000001</v>
      </c>
      <c r="O13" s="40">
        <f>COUNTIF(Vertices[Eigenvector Centrality],"&gt;= "&amp;N13)-COUNTIF(Vertices[Eigenvector Centrality],"&gt;="&amp;N14)</f>
        <v>0</v>
      </c>
      <c r="P13" s="39">
        <f t="shared" si="7"/>
        <v>1.2751001999999998</v>
      </c>
      <c r="Q13" s="40">
        <f>COUNTIF(Vertices[PageRank],"&gt;= "&amp;P13)-COUNTIF(Vertices[PageRank],"&gt;="&amp;P14)</f>
        <v>7</v>
      </c>
      <c r="R13" s="39">
        <f t="shared" si="8"/>
        <v>0.1333333333333333</v>
      </c>
      <c r="S13" s="44">
        <f>COUNTIF(Vertices[Clustering Coefficient],"&gt;= "&amp;R13)-COUNTIF(Vertices[Clustering Coefficient],"&gt;="&amp;R14)</f>
        <v>0</v>
      </c>
      <c r="T13" s="39" t="e">
        <f ca="1" t="shared" si="9"/>
        <v>#REF!</v>
      </c>
      <c r="U13" s="40" t="e">
        <f ca="1" t="shared" si="0"/>
        <v>#REF!</v>
      </c>
    </row>
    <row r="14" spans="1:21" ht="15">
      <c r="A14" s="126"/>
      <c r="B14" s="126"/>
      <c r="D14" s="32">
        <f t="shared" si="1"/>
        <v>0</v>
      </c>
      <c r="E14" s="3">
        <f>COUNTIF(Vertices[Degree],"&gt;= "&amp;D14)-COUNTIF(Vertices[Degree],"&gt;="&amp;D15)</f>
        <v>0</v>
      </c>
      <c r="F14" s="37">
        <f t="shared" si="2"/>
        <v>1.9636363636363632</v>
      </c>
      <c r="G14" s="38">
        <f>COUNTIF(Vertices[In-Degree],"&gt;= "&amp;F14)-COUNTIF(Vertices[In-Degree],"&gt;="&amp;F15)</f>
        <v>11</v>
      </c>
      <c r="H14" s="37">
        <f t="shared" si="3"/>
        <v>1.7454545454545458</v>
      </c>
      <c r="I14" s="38">
        <f>COUNTIF(Vertices[Out-Degree],"&gt;= "&amp;H14)-COUNTIF(Vertices[Out-Degree],"&gt;="&amp;H15)</f>
        <v>0</v>
      </c>
      <c r="J14" s="37">
        <f t="shared" si="4"/>
        <v>12.218181818181813</v>
      </c>
      <c r="K14" s="38">
        <f>COUNTIF(Vertices[Betweenness Centrality],"&gt;= "&amp;J14)-COUNTIF(Vertices[Betweenness Centrality],"&gt;="&amp;J15)</f>
        <v>2</v>
      </c>
      <c r="L14" s="37">
        <f t="shared" si="5"/>
        <v>0.21818181818181823</v>
      </c>
      <c r="M14" s="38">
        <f>COUNTIF(Vertices[Closeness Centrality],"&gt;= "&amp;L14)-COUNTIF(Vertices[Closeness Centrality],"&gt;="&amp;L15)</f>
        <v>0</v>
      </c>
      <c r="N14" s="37">
        <f t="shared" si="6"/>
        <v>0.03538036363636365</v>
      </c>
      <c r="O14" s="38">
        <f>COUNTIF(Vertices[Eigenvector Centrality],"&gt;= "&amp;N14)-COUNTIF(Vertices[Eigenvector Centrality],"&gt;="&amp;N15)</f>
        <v>0</v>
      </c>
      <c r="P14" s="37">
        <f t="shared" si="7"/>
        <v>1.3470983999999997</v>
      </c>
      <c r="Q14" s="38">
        <f>COUNTIF(Vertices[PageRank],"&gt;= "&amp;P14)-COUNTIF(Vertices[PageRank],"&gt;="&amp;P15)</f>
        <v>2</v>
      </c>
      <c r="R14" s="37">
        <f t="shared" si="8"/>
        <v>0.14545454545454542</v>
      </c>
      <c r="S14" s="43">
        <f>COUNTIF(Vertices[Clustering Coefficient],"&gt;= "&amp;R14)-COUNTIF(Vertices[Clustering Coefficient],"&gt;="&amp;R15)</f>
        <v>0</v>
      </c>
      <c r="T14" s="37" t="e">
        <f ca="1" t="shared" si="9"/>
        <v>#REF!</v>
      </c>
      <c r="U14" s="38" t="e">
        <f ca="1" t="shared" si="0"/>
        <v>#REF!</v>
      </c>
    </row>
    <row r="15" spans="1:21" ht="15">
      <c r="A15" s="34" t="s">
        <v>152</v>
      </c>
      <c r="B15" s="34">
        <v>50</v>
      </c>
      <c r="D15" s="32">
        <f t="shared" si="1"/>
        <v>0</v>
      </c>
      <c r="E15" s="3">
        <f>COUNTIF(Vertices[Degree],"&gt;= "&amp;D15)-COUNTIF(Vertices[Degree],"&gt;="&amp;D16)</f>
        <v>0</v>
      </c>
      <c r="F15" s="39">
        <f t="shared" si="2"/>
        <v>2.127272727272727</v>
      </c>
      <c r="G15" s="40">
        <f>COUNTIF(Vertices[In-Degree],"&gt;= "&amp;F15)-COUNTIF(Vertices[In-Degree],"&gt;="&amp;F16)</f>
        <v>0</v>
      </c>
      <c r="H15" s="39">
        <f t="shared" si="3"/>
        <v>1.8909090909090913</v>
      </c>
      <c r="I15" s="40">
        <f>COUNTIF(Vertices[Out-Degree],"&gt;= "&amp;H15)-COUNTIF(Vertices[Out-Degree],"&gt;="&amp;H16)</f>
        <v>14</v>
      </c>
      <c r="J15" s="39">
        <f t="shared" si="4"/>
        <v>13.236363636363631</v>
      </c>
      <c r="K15" s="40">
        <f>COUNTIF(Vertices[Betweenness Centrality],"&gt;= "&amp;J15)-COUNTIF(Vertices[Betweenness Centrality],"&gt;="&amp;J16)</f>
        <v>0</v>
      </c>
      <c r="L15" s="39">
        <f t="shared" si="5"/>
        <v>0.23636363636363641</v>
      </c>
      <c r="M15" s="40">
        <f>COUNTIF(Vertices[Closeness Centrality],"&gt;= "&amp;L15)-COUNTIF(Vertices[Closeness Centrality],"&gt;="&amp;L16)</f>
        <v>6</v>
      </c>
      <c r="N15" s="39">
        <f t="shared" si="6"/>
        <v>0.038328727272727285</v>
      </c>
      <c r="O15" s="40">
        <f>COUNTIF(Vertices[Eigenvector Centrality],"&gt;= "&amp;N15)-COUNTIF(Vertices[Eigenvector Centrality],"&gt;="&amp;N16)</f>
        <v>0</v>
      </c>
      <c r="P15" s="39">
        <f t="shared" si="7"/>
        <v>1.4190965999999996</v>
      </c>
      <c r="Q15" s="40">
        <f>COUNTIF(Vertices[PageRank],"&gt;= "&amp;P15)-COUNTIF(Vertices[PageRank],"&gt;="&amp;P16)</f>
        <v>2</v>
      </c>
      <c r="R15" s="39">
        <f t="shared" si="8"/>
        <v>0.15757575757575754</v>
      </c>
      <c r="S15" s="44">
        <f>COUNTIF(Vertices[Clustering Coefficient],"&gt;= "&amp;R15)-COUNTIF(Vertices[Clustering Coefficient],"&gt;="&amp;R16)</f>
        <v>2</v>
      </c>
      <c r="T15" s="39" t="e">
        <f ca="1" t="shared" si="9"/>
        <v>#REF!</v>
      </c>
      <c r="U15" s="40" t="e">
        <f ca="1" t="shared" si="0"/>
        <v>#REF!</v>
      </c>
    </row>
    <row r="16" spans="1:21" ht="15">
      <c r="A16" s="34" t="s">
        <v>153</v>
      </c>
      <c r="B16" s="34">
        <v>20</v>
      </c>
      <c r="D16" s="32">
        <f t="shared" si="1"/>
        <v>0</v>
      </c>
      <c r="E16" s="3">
        <f>COUNTIF(Vertices[Degree],"&gt;= "&amp;D16)-COUNTIF(Vertices[Degree],"&gt;="&amp;D17)</f>
        <v>0</v>
      </c>
      <c r="F16" s="37">
        <f t="shared" si="2"/>
        <v>2.2909090909090906</v>
      </c>
      <c r="G16" s="38">
        <f>COUNTIF(Vertices[In-Degree],"&gt;= "&amp;F16)-COUNTIF(Vertices[In-Degree],"&gt;="&amp;F17)</f>
        <v>0</v>
      </c>
      <c r="H16" s="37">
        <f t="shared" si="3"/>
        <v>2.0363636363636366</v>
      </c>
      <c r="I16" s="38">
        <f>COUNTIF(Vertices[Out-Degree],"&gt;= "&amp;H16)-COUNTIF(Vertices[Out-Degree],"&gt;="&amp;H17)</f>
        <v>0</v>
      </c>
      <c r="J16" s="37">
        <f t="shared" si="4"/>
        <v>14.254545454545449</v>
      </c>
      <c r="K16" s="38">
        <f>COUNTIF(Vertices[Betweenness Centrality],"&gt;= "&amp;J16)-COUNTIF(Vertices[Betweenness Centrality],"&gt;="&amp;J17)</f>
        <v>1</v>
      </c>
      <c r="L16" s="37">
        <f t="shared" si="5"/>
        <v>0.2545454545454546</v>
      </c>
      <c r="M16" s="38">
        <f>COUNTIF(Vertices[Closeness Centrality],"&gt;= "&amp;L16)-COUNTIF(Vertices[Closeness Centrality],"&gt;="&amp;L17)</f>
        <v>0</v>
      </c>
      <c r="N16" s="37">
        <f t="shared" si="6"/>
        <v>0.04127709090909092</v>
      </c>
      <c r="O16" s="38">
        <f>COUNTIF(Vertices[Eigenvector Centrality],"&gt;= "&amp;N16)-COUNTIF(Vertices[Eigenvector Centrality],"&gt;="&amp;N17)</f>
        <v>0</v>
      </c>
      <c r="P16" s="37">
        <f t="shared" si="7"/>
        <v>1.4910947999999995</v>
      </c>
      <c r="Q16" s="38">
        <f>COUNTIF(Vertices[PageRank],"&gt;= "&amp;P16)-COUNTIF(Vertices[PageRank],"&gt;="&amp;P17)</f>
        <v>2</v>
      </c>
      <c r="R16" s="37">
        <f t="shared" si="8"/>
        <v>0.16969696969696965</v>
      </c>
      <c r="S16" s="43">
        <f>COUNTIF(Vertices[Clustering Coefficient],"&gt;= "&amp;R16)-COUNTIF(Vertices[Clustering Coefficient],"&gt;="&amp;R17)</f>
        <v>0</v>
      </c>
      <c r="T16" s="37" t="e">
        <f ca="1" t="shared" si="9"/>
        <v>#REF!</v>
      </c>
      <c r="U16" s="38" t="e">
        <f ca="1" t="shared" si="0"/>
        <v>#REF!</v>
      </c>
    </row>
    <row r="17" spans="1:21" ht="15">
      <c r="A17" s="34" t="s">
        <v>154</v>
      </c>
      <c r="B17" s="34">
        <v>9</v>
      </c>
      <c r="D17" s="32">
        <f t="shared" si="1"/>
        <v>0</v>
      </c>
      <c r="E17" s="3">
        <f>COUNTIF(Vertices[Degree],"&gt;= "&amp;D17)-COUNTIF(Vertices[Degree],"&gt;="&amp;D18)</f>
        <v>0</v>
      </c>
      <c r="F17" s="39">
        <f t="shared" si="2"/>
        <v>2.454545454545454</v>
      </c>
      <c r="G17" s="40">
        <f>COUNTIF(Vertices[In-Degree],"&gt;= "&amp;F17)-COUNTIF(Vertices[In-Degree],"&gt;="&amp;F18)</f>
        <v>0</v>
      </c>
      <c r="H17" s="39">
        <f t="shared" si="3"/>
        <v>2.181818181818182</v>
      </c>
      <c r="I17" s="40">
        <f>COUNTIF(Vertices[Out-Degree],"&gt;= "&amp;H17)-COUNTIF(Vertices[Out-Degree],"&gt;="&amp;H18)</f>
        <v>0</v>
      </c>
      <c r="J17" s="39">
        <f t="shared" si="4"/>
        <v>15.272727272727266</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0.04422545454545456</v>
      </c>
      <c r="O17" s="40">
        <f>COUNTIF(Vertices[Eigenvector Centrality],"&gt;= "&amp;N17)-COUNTIF(Vertices[Eigenvector Centrality],"&gt;="&amp;N18)</f>
        <v>0</v>
      </c>
      <c r="P17" s="39">
        <f t="shared" si="7"/>
        <v>1.5630929999999994</v>
      </c>
      <c r="Q17" s="40">
        <f>COUNTIF(Vertices[PageRank],"&gt;= "&amp;P17)-COUNTIF(Vertices[PageRank],"&gt;="&amp;P18)</f>
        <v>2</v>
      </c>
      <c r="R17" s="39">
        <f t="shared" si="8"/>
        <v>0.18181818181818177</v>
      </c>
      <c r="S17" s="44">
        <f>COUNTIF(Vertices[Clustering Coefficient],"&gt;= "&amp;R17)-COUNTIF(Vertices[Clustering Coefficient],"&gt;="&amp;R18)</f>
        <v>0</v>
      </c>
      <c r="T17" s="39" t="e">
        <f ca="1" t="shared" si="9"/>
        <v>#REF!</v>
      </c>
      <c r="U17" s="40" t="e">
        <f ca="1" t="shared" si="0"/>
        <v>#REF!</v>
      </c>
    </row>
    <row r="18" spans="1:21" ht="15">
      <c r="A18" s="34" t="s">
        <v>155</v>
      </c>
      <c r="B18" s="34">
        <v>24</v>
      </c>
      <c r="D18" s="32">
        <f t="shared" si="1"/>
        <v>0</v>
      </c>
      <c r="E18" s="3">
        <f>COUNTIF(Vertices[Degree],"&gt;= "&amp;D18)-COUNTIF(Vertices[Degree],"&gt;="&amp;D19)</f>
        <v>0</v>
      </c>
      <c r="F18" s="37">
        <f t="shared" si="2"/>
        <v>2.6181818181818177</v>
      </c>
      <c r="G18" s="38">
        <f>COUNTIF(Vertices[In-Degree],"&gt;= "&amp;F18)-COUNTIF(Vertices[In-Degree],"&gt;="&amp;F19)</f>
        <v>0</v>
      </c>
      <c r="H18" s="37">
        <f t="shared" si="3"/>
        <v>2.3272727272727276</v>
      </c>
      <c r="I18" s="38">
        <f>COUNTIF(Vertices[Out-Degree],"&gt;= "&amp;H18)-COUNTIF(Vertices[Out-Degree],"&gt;="&amp;H19)</f>
        <v>0</v>
      </c>
      <c r="J18" s="37">
        <f t="shared" si="4"/>
        <v>16.290909090909086</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0.0471738181818182</v>
      </c>
      <c r="O18" s="38">
        <f>COUNTIF(Vertices[Eigenvector Centrality],"&gt;= "&amp;N18)-COUNTIF(Vertices[Eigenvector Centrality],"&gt;="&amp;N19)</f>
        <v>0</v>
      </c>
      <c r="P18" s="37">
        <f t="shared" si="7"/>
        <v>1.6350911999999993</v>
      </c>
      <c r="Q18" s="38">
        <f>COUNTIF(Vertices[PageRank],"&gt;= "&amp;P18)-COUNTIF(Vertices[PageRank],"&gt;="&amp;P19)</f>
        <v>0</v>
      </c>
      <c r="R18" s="37">
        <f t="shared" si="8"/>
        <v>0.19393939393939388</v>
      </c>
      <c r="S18" s="43">
        <f>COUNTIF(Vertices[Clustering Coefficient],"&gt;= "&amp;R18)-COUNTIF(Vertices[Clustering Coefficient],"&gt;="&amp;R19)</f>
        <v>0</v>
      </c>
      <c r="T18" s="37" t="e">
        <f ca="1" t="shared" si="9"/>
        <v>#REF!</v>
      </c>
      <c r="U18" s="38" t="e">
        <f ca="1" t="shared" si="0"/>
        <v>#REF!</v>
      </c>
    </row>
    <row r="19" spans="1:21" ht="15">
      <c r="A19" s="126"/>
      <c r="B19" s="126"/>
      <c r="D19" s="32">
        <f t="shared" si="1"/>
        <v>0</v>
      </c>
      <c r="E19" s="3">
        <f>COUNTIF(Vertices[Degree],"&gt;= "&amp;D19)-COUNTIF(Vertices[Degree],"&gt;="&amp;D20)</f>
        <v>0</v>
      </c>
      <c r="F19" s="39">
        <f t="shared" si="2"/>
        <v>2.7818181818181813</v>
      </c>
      <c r="G19" s="40">
        <f>COUNTIF(Vertices[In-Degree],"&gt;= "&amp;F19)-COUNTIF(Vertices[In-Degree],"&gt;="&amp;F20)</f>
        <v>0</v>
      </c>
      <c r="H19" s="39">
        <f t="shared" si="3"/>
        <v>2.472727272727273</v>
      </c>
      <c r="I19" s="40">
        <f>COUNTIF(Vertices[Out-Degree],"&gt;= "&amp;H19)-COUNTIF(Vertices[Out-Degree],"&gt;="&amp;H20)</f>
        <v>0</v>
      </c>
      <c r="J19" s="39">
        <f t="shared" si="4"/>
        <v>17.309090909090905</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0.05012218181818184</v>
      </c>
      <c r="O19" s="40">
        <f>COUNTIF(Vertices[Eigenvector Centrality],"&gt;= "&amp;N19)-COUNTIF(Vertices[Eigenvector Centrality],"&gt;="&amp;N20)</f>
        <v>0</v>
      </c>
      <c r="P19" s="39">
        <f t="shared" si="7"/>
        <v>1.7070893999999992</v>
      </c>
      <c r="Q19" s="40">
        <f>COUNTIF(Vertices[PageRank],"&gt;= "&amp;P19)-COUNTIF(Vertices[PageRank],"&gt;="&amp;P20)</f>
        <v>7</v>
      </c>
      <c r="R19" s="39">
        <f t="shared" si="8"/>
        <v>0.206060606060606</v>
      </c>
      <c r="S19" s="44">
        <f>COUNTIF(Vertices[Clustering Coefficient],"&gt;= "&amp;R19)-COUNTIF(Vertices[Clustering Coefficient],"&gt;="&amp;R20)</f>
        <v>1</v>
      </c>
      <c r="T19" s="39" t="e">
        <f ca="1" t="shared" si="9"/>
        <v>#REF!</v>
      </c>
      <c r="U19" s="40" t="e">
        <f ca="1" t="shared" si="0"/>
        <v>#REF!</v>
      </c>
    </row>
    <row r="20" spans="1:21" ht="15">
      <c r="A20" s="34" t="s">
        <v>156</v>
      </c>
      <c r="B20" s="34">
        <v>3</v>
      </c>
      <c r="D20" s="32">
        <f t="shared" si="1"/>
        <v>0</v>
      </c>
      <c r="E20" s="3">
        <f>COUNTIF(Vertices[Degree],"&gt;= "&amp;D20)-COUNTIF(Vertices[Degree],"&gt;="&amp;D21)</f>
        <v>0</v>
      </c>
      <c r="F20" s="37">
        <f t="shared" si="2"/>
        <v>2.945454545454545</v>
      </c>
      <c r="G20" s="38">
        <f>COUNTIF(Vertices[In-Degree],"&gt;= "&amp;F20)-COUNTIF(Vertices[In-Degree],"&gt;="&amp;F21)</f>
        <v>11</v>
      </c>
      <c r="H20" s="37">
        <f t="shared" si="3"/>
        <v>2.6181818181818186</v>
      </c>
      <c r="I20" s="38">
        <f>COUNTIF(Vertices[Out-Degree],"&gt;= "&amp;H20)-COUNTIF(Vertices[Out-Degree],"&gt;="&amp;H21)</f>
        <v>0</v>
      </c>
      <c r="J20" s="37">
        <f t="shared" si="4"/>
        <v>18.327272727272724</v>
      </c>
      <c r="K20" s="38">
        <f>COUNTIF(Vertices[Betweenness Centrality],"&gt;= "&amp;J20)-COUNTIF(Vertices[Betweenness Centrality],"&gt;="&amp;J21)</f>
        <v>0</v>
      </c>
      <c r="L20" s="37">
        <f t="shared" si="5"/>
        <v>0.3272727272727273</v>
      </c>
      <c r="M20" s="38">
        <f>COUNTIF(Vertices[Closeness Centrality],"&gt;= "&amp;L20)-COUNTIF(Vertices[Closeness Centrality],"&gt;="&amp;L21)</f>
        <v>17</v>
      </c>
      <c r="N20" s="37">
        <f t="shared" si="6"/>
        <v>0.053070545454545474</v>
      </c>
      <c r="O20" s="38">
        <f>COUNTIF(Vertices[Eigenvector Centrality],"&gt;= "&amp;N20)-COUNTIF(Vertices[Eigenvector Centrality],"&gt;="&amp;N21)</f>
        <v>0</v>
      </c>
      <c r="P20" s="37">
        <f t="shared" si="7"/>
        <v>1.779087599999999</v>
      </c>
      <c r="Q20" s="38">
        <f>COUNTIF(Vertices[PageRank],"&gt;= "&amp;P20)-COUNTIF(Vertices[PageRank],"&gt;="&amp;P21)</f>
        <v>0</v>
      </c>
      <c r="R20" s="37">
        <f t="shared" si="8"/>
        <v>0.21818181818181812</v>
      </c>
      <c r="S20" s="43">
        <f>COUNTIF(Vertices[Clustering Coefficient],"&gt;= "&amp;R20)-COUNTIF(Vertices[Clustering Coefficient],"&gt;="&amp;R21)</f>
        <v>0</v>
      </c>
      <c r="T20" s="37" t="e">
        <f ca="1" t="shared" si="9"/>
        <v>#REF!</v>
      </c>
      <c r="U20" s="38" t="e">
        <f ca="1" t="shared" si="0"/>
        <v>#REF!</v>
      </c>
    </row>
    <row r="21" spans="1:21" ht="15">
      <c r="A21" s="34" t="s">
        <v>157</v>
      </c>
      <c r="B21" s="34">
        <v>1.228571</v>
      </c>
      <c r="D21" s="32">
        <f t="shared" si="1"/>
        <v>0</v>
      </c>
      <c r="E21" s="3">
        <f>COUNTIF(Vertices[Degree],"&gt;= "&amp;D21)-COUNTIF(Vertices[Degree],"&gt;="&amp;D22)</f>
        <v>0</v>
      </c>
      <c r="F21" s="39">
        <f t="shared" si="2"/>
        <v>3.1090909090909085</v>
      </c>
      <c r="G21" s="40">
        <f>COUNTIF(Vertices[In-Degree],"&gt;= "&amp;F21)-COUNTIF(Vertices[In-Degree],"&gt;="&amp;F22)</f>
        <v>0</v>
      </c>
      <c r="H21" s="39">
        <f t="shared" si="3"/>
        <v>2.763636363636364</v>
      </c>
      <c r="I21" s="40">
        <f>COUNTIF(Vertices[Out-Degree],"&gt;= "&amp;H21)-COUNTIF(Vertices[Out-Degree],"&gt;="&amp;H22)</f>
        <v>0</v>
      </c>
      <c r="J21" s="39">
        <f t="shared" si="4"/>
        <v>19.345454545454544</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0.05601890909090911</v>
      </c>
      <c r="O21" s="40">
        <f>COUNTIF(Vertices[Eigenvector Centrality],"&gt;= "&amp;N21)-COUNTIF(Vertices[Eigenvector Centrality],"&gt;="&amp;N22)</f>
        <v>0</v>
      </c>
      <c r="P21" s="39">
        <f t="shared" si="7"/>
        <v>1.851085799999999</v>
      </c>
      <c r="Q21" s="40">
        <f>COUNTIF(Vertices[PageRank],"&gt;= "&amp;P21)-COUNTIF(Vertices[PageRank],"&gt;="&amp;P22)</f>
        <v>1</v>
      </c>
      <c r="R21" s="39">
        <f t="shared" si="8"/>
        <v>0.23030303030303023</v>
      </c>
      <c r="S21" s="44">
        <f>COUNTIF(Vertices[Clustering Coefficient],"&gt;= "&amp;R21)-COUNTIF(Vertices[Clustering Coefficient],"&gt;="&amp;R22)</f>
        <v>0</v>
      </c>
      <c r="T21" s="39" t="e">
        <f ca="1" t="shared" si="9"/>
        <v>#REF!</v>
      </c>
      <c r="U21" s="40" t="e">
        <f ca="1" t="shared" si="0"/>
        <v>#REF!</v>
      </c>
    </row>
    <row r="22" spans="1:21" ht="15">
      <c r="A22" s="126"/>
      <c r="B22" s="126"/>
      <c r="D22" s="32">
        <f t="shared" si="1"/>
        <v>0</v>
      </c>
      <c r="E22" s="3">
        <f>COUNTIF(Vertices[Degree],"&gt;= "&amp;D22)-COUNTIF(Vertices[Degree],"&gt;="&amp;D23)</f>
        <v>0</v>
      </c>
      <c r="F22" s="37">
        <f t="shared" si="2"/>
        <v>3.272727272727272</v>
      </c>
      <c r="G22" s="38">
        <f>COUNTIF(Vertices[In-Degree],"&gt;= "&amp;F22)-COUNTIF(Vertices[In-Degree],"&gt;="&amp;F23)</f>
        <v>0</v>
      </c>
      <c r="H22" s="37">
        <f t="shared" si="3"/>
        <v>2.9090909090909096</v>
      </c>
      <c r="I22" s="38">
        <f>COUNTIF(Vertices[Out-Degree],"&gt;= "&amp;H22)-COUNTIF(Vertices[Out-Degree],"&gt;="&amp;H23)</f>
        <v>9</v>
      </c>
      <c r="J22" s="37">
        <f t="shared" si="4"/>
        <v>20.363636363636363</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0.05896727272727275</v>
      </c>
      <c r="O22" s="38">
        <f>COUNTIF(Vertices[Eigenvector Centrality],"&gt;= "&amp;N22)-COUNTIF(Vertices[Eigenvector Centrality],"&gt;="&amp;N23)</f>
        <v>0</v>
      </c>
      <c r="P22" s="37">
        <f t="shared" si="7"/>
        <v>1.923083999999999</v>
      </c>
      <c r="Q22" s="38">
        <f>COUNTIF(Vertices[PageRank],"&gt;= "&amp;P22)-COUNTIF(Vertices[PageRank],"&gt;="&amp;P23)</f>
        <v>0</v>
      </c>
      <c r="R22" s="37">
        <f t="shared" si="8"/>
        <v>0.24242424242424235</v>
      </c>
      <c r="S22" s="43">
        <f>COUNTIF(Vertices[Clustering Coefficient],"&gt;= "&amp;R22)-COUNTIF(Vertices[Clustering Coefficient],"&gt;="&amp;R23)</f>
        <v>4</v>
      </c>
      <c r="T22" s="37" t="e">
        <f ca="1" t="shared" si="9"/>
        <v>#REF!</v>
      </c>
      <c r="U22" s="38" t="e">
        <f ca="1" t="shared" si="0"/>
        <v>#REF!</v>
      </c>
    </row>
    <row r="23" spans="1:21" ht="15">
      <c r="A23" s="34" t="s">
        <v>158</v>
      </c>
      <c r="B23" s="34">
        <v>0.0061546840958605666</v>
      </c>
      <c r="D23" s="32">
        <f t="shared" si="1"/>
        <v>0</v>
      </c>
      <c r="E23" s="3">
        <f>COUNTIF(Vertices[Degree],"&gt;= "&amp;D23)-COUNTIF(Vertices[Degree],"&gt;="&amp;D24)</f>
        <v>0</v>
      </c>
      <c r="F23" s="39">
        <f t="shared" si="2"/>
        <v>3.4363636363636356</v>
      </c>
      <c r="G23" s="40">
        <f>COUNTIF(Vertices[In-Degree],"&gt;= "&amp;F23)-COUNTIF(Vertices[In-Degree],"&gt;="&amp;F24)</f>
        <v>0</v>
      </c>
      <c r="H23" s="39">
        <f t="shared" si="3"/>
        <v>3.054545454545455</v>
      </c>
      <c r="I23" s="40">
        <f>COUNTIF(Vertices[Out-Degree],"&gt;= "&amp;H23)-COUNTIF(Vertices[Out-Degree],"&gt;="&amp;H24)</f>
        <v>0</v>
      </c>
      <c r="J23" s="39">
        <f t="shared" si="4"/>
        <v>21.381818181818183</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0.06191563636363639</v>
      </c>
      <c r="O23" s="40">
        <f>COUNTIF(Vertices[Eigenvector Centrality],"&gt;= "&amp;N23)-COUNTIF(Vertices[Eigenvector Centrality],"&gt;="&amp;N24)</f>
        <v>1</v>
      </c>
      <c r="P23" s="39">
        <f t="shared" si="7"/>
        <v>1.9950821999999988</v>
      </c>
      <c r="Q23" s="40">
        <f>COUNTIF(Vertices[PageRank],"&gt;= "&amp;P23)-COUNTIF(Vertices[PageRank],"&gt;="&amp;P24)</f>
        <v>0</v>
      </c>
      <c r="R23" s="39">
        <f t="shared" si="8"/>
        <v>0.25454545454545446</v>
      </c>
      <c r="S23" s="44">
        <f>COUNTIF(Vertices[Clustering Coefficient],"&gt;= "&amp;R23)-COUNTIF(Vertices[Clustering Coefficient],"&gt;="&amp;R24)</f>
        <v>1</v>
      </c>
      <c r="T23" s="39" t="e">
        <f ca="1" t="shared" si="9"/>
        <v>#REF!</v>
      </c>
      <c r="U23" s="40" t="e">
        <f ca="1" t="shared" si="0"/>
        <v>#REF!</v>
      </c>
    </row>
    <row r="24" spans="1:21" ht="15">
      <c r="A24" s="34" t="s">
        <v>2851</v>
      </c>
      <c r="B24" s="34">
        <v>0.781959</v>
      </c>
      <c r="D24" s="32">
        <f t="shared" si="1"/>
        <v>0</v>
      </c>
      <c r="E24" s="3">
        <f>COUNTIF(Vertices[Degree],"&gt;= "&amp;D24)-COUNTIF(Vertices[Degree],"&gt;="&amp;D25)</f>
        <v>0</v>
      </c>
      <c r="F24" s="37">
        <f t="shared" si="2"/>
        <v>3.599999999999999</v>
      </c>
      <c r="G24" s="38">
        <f>COUNTIF(Vertices[In-Degree],"&gt;= "&amp;F24)-COUNTIF(Vertices[In-Degree],"&gt;="&amp;F25)</f>
        <v>0</v>
      </c>
      <c r="H24" s="37">
        <f t="shared" si="3"/>
        <v>3.2000000000000006</v>
      </c>
      <c r="I24" s="38">
        <f>COUNTIF(Vertices[Out-Degree],"&gt;= "&amp;H24)-COUNTIF(Vertices[Out-Degree],"&gt;="&amp;H25)</f>
        <v>0</v>
      </c>
      <c r="J24" s="37">
        <f t="shared" si="4"/>
        <v>22.400000000000002</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0.06486400000000002</v>
      </c>
      <c r="O24" s="38">
        <f>COUNTIF(Vertices[Eigenvector Centrality],"&gt;= "&amp;N24)-COUNTIF(Vertices[Eigenvector Centrality],"&gt;="&amp;N25)</f>
        <v>0</v>
      </c>
      <c r="P24" s="37">
        <f t="shared" si="7"/>
        <v>2.0670803999999987</v>
      </c>
      <c r="Q24" s="38">
        <f>COUNTIF(Vertices[PageRank],"&gt;= "&amp;P24)-COUNTIF(Vertices[PageRank],"&gt;="&amp;P25)</f>
        <v>1</v>
      </c>
      <c r="R24" s="37">
        <f t="shared" si="8"/>
        <v>0.2666666666666666</v>
      </c>
      <c r="S24" s="43">
        <f>COUNTIF(Vertices[Clustering Coefficient],"&gt;= "&amp;R24)-COUNTIF(Vertices[Clustering Coefficient],"&gt;="&amp;R25)</f>
        <v>0</v>
      </c>
      <c r="T24" s="37" t="e">
        <f ca="1" t="shared" si="9"/>
        <v>#REF!</v>
      </c>
      <c r="U24" s="38" t="e">
        <f ca="1" t="shared" si="0"/>
        <v>#REF!</v>
      </c>
    </row>
    <row r="25" spans="1:21" ht="15">
      <c r="A25" s="126"/>
      <c r="B25" s="126"/>
      <c r="D25" s="32">
        <f t="shared" si="1"/>
        <v>0</v>
      </c>
      <c r="E25" s="3">
        <f>COUNTIF(Vertices[Degree],"&gt;= "&amp;D25)-COUNTIF(Vertices[Degree],"&gt;="&amp;D26)</f>
        <v>0</v>
      </c>
      <c r="F25" s="39">
        <f t="shared" si="2"/>
        <v>3.763636363636363</v>
      </c>
      <c r="G25" s="40">
        <f>COUNTIF(Vertices[In-Degree],"&gt;= "&amp;F25)-COUNTIF(Vertices[In-Degree],"&gt;="&amp;F26)</f>
        <v>0</v>
      </c>
      <c r="H25" s="39">
        <f t="shared" si="3"/>
        <v>3.345454545454546</v>
      </c>
      <c r="I25" s="40">
        <f>COUNTIF(Vertices[Out-Degree],"&gt;= "&amp;H25)-COUNTIF(Vertices[Out-Degree],"&gt;="&amp;H26)</f>
        <v>0</v>
      </c>
      <c r="J25" s="39">
        <f t="shared" si="4"/>
        <v>23.41818181818182</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0.06781236363636366</v>
      </c>
      <c r="O25" s="40">
        <f>COUNTIF(Vertices[Eigenvector Centrality],"&gt;= "&amp;N25)-COUNTIF(Vertices[Eigenvector Centrality],"&gt;="&amp;N26)</f>
        <v>0</v>
      </c>
      <c r="P25" s="39">
        <f t="shared" si="7"/>
        <v>2.1390785999999986</v>
      </c>
      <c r="Q25" s="40">
        <f>COUNTIF(Vertices[PageRank],"&gt;= "&amp;P25)-COUNTIF(Vertices[PageRank],"&gt;="&amp;P26)</f>
        <v>0</v>
      </c>
      <c r="R25" s="39">
        <f t="shared" si="8"/>
        <v>0.27878787878787875</v>
      </c>
      <c r="S25" s="44">
        <f>COUNTIF(Vertices[Clustering Coefficient],"&gt;= "&amp;R25)-COUNTIF(Vertices[Clustering Coefficient],"&gt;="&amp;R26)</f>
        <v>0</v>
      </c>
      <c r="T25" s="39" t="e">
        <f ca="1" t="shared" si="9"/>
        <v>#REF!</v>
      </c>
      <c r="U25" s="40" t="e">
        <f ca="1" t="shared" si="0"/>
        <v>#REF!</v>
      </c>
    </row>
    <row r="26" spans="1:21" ht="15">
      <c r="A26" s="34" t="s">
        <v>2852</v>
      </c>
      <c r="B26" s="34" t="s">
        <v>2853</v>
      </c>
      <c r="D26" s="32">
        <f t="shared" si="1"/>
        <v>0</v>
      </c>
      <c r="E26" s="3">
        <f>COUNTIF(Vertices[Degree],"&gt;= "&amp;D26)-COUNTIF(Vertices[Degree],"&gt;="&amp;D28)</f>
        <v>0</v>
      </c>
      <c r="F26" s="37">
        <f t="shared" si="2"/>
        <v>3.9272727272727264</v>
      </c>
      <c r="G26" s="38">
        <f>COUNTIF(Vertices[In-Degree],"&gt;= "&amp;F26)-COUNTIF(Vertices[In-Degree],"&gt;="&amp;F28)</f>
        <v>2</v>
      </c>
      <c r="H26" s="37">
        <f t="shared" si="3"/>
        <v>3.4909090909090916</v>
      </c>
      <c r="I26" s="38">
        <f>COUNTIF(Vertices[Out-Degree],"&gt;= "&amp;H26)-COUNTIF(Vertices[Out-Degree],"&gt;="&amp;H28)</f>
        <v>0</v>
      </c>
      <c r="J26" s="37">
        <f t="shared" si="4"/>
        <v>24.43636363636364</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0.0707607272727273</v>
      </c>
      <c r="O26" s="38">
        <f>COUNTIF(Vertices[Eigenvector Centrality],"&gt;= "&amp;N26)-COUNTIF(Vertices[Eigenvector Centrality],"&gt;="&amp;N28)</f>
        <v>0</v>
      </c>
      <c r="P26" s="37">
        <f t="shared" si="7"/>
        <v>2.2110767999999985</v>
      </c>
      <c r="Q26" s="38">
        <f>COUNTIF(Vertices[PageRank],"&gt;= "&amp;P26)-COUNTIF(Vertices[PageRank],"&gt;="&amp;P28)</f>
        <v>0</v>
      </c>
      <c r="R26" s="37">
        <f t="shared" si="8"/>
        <v>0.2909090909090909</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4:21" ht="15">
      <c r="D27" s="32"/>
      <c r="E27" s="3">
        <f>COUNTIF(Vertices[Degree],"&gt;= "&amp;D27)-COUNTIF(Vertices[Degree],"&gt;="&amp;D28)</f>
        <v>0</v>
      </c>
      <c r="F27" s="61"/>
      <c r="G27" s="62">
        <f>COUNTIF(Vertices[In-Degree],"&gt;= "&amp;F27)-COUNTIF(Vertices[In-Degree],"&gt;="&amp;F28)</f>
        <v>-5</v>
      </c>
      <c r="H27" s="61"/>
      <c r="I27" s="62">
        <f>COUNTIF(Vertices[Out-Degree],"&gt;= "&amp;H27)-COUNTIF(Vertices[Out-Degree],"&gt;="&amp;H28)</f>
        <v>-2</v>
      </c>
      <c r="J27" s="61"/>
      <c r="K27" s="62">
        <f>COUNTIF(Vertices[Betweenness Centrality],"&gt;= "&amp;J27)-COUNTIF(Vertices[Betweenness Centrality],"&gt;="&amp;J28)</f>
        <v>-3</v>
      </c>
      <c r="L27" s="61"/>
      <c r="M27" s="62">
        <f>COUNTIF(Vertices[Closeness Centrality],"&gt;= "&amp;L27)-COUNTIF(Vertices[Closeness Centrality],"&gt;="&amp;L28)</f>
        <v>-32</v>
      </c>
      <c r="N27" s="61"/>
      <c r="O27" s="62">
        <f>COUNTIF(Vertices[Eigenvector Centrality],"&gt;= "&amp;N27)-COUNTIF(Vertices[Eigenvector Centrality],"&gt;="&amp;N28)</f>
        <v>-8</v>
      </c>
      <c r="P27" s="61"/>
      <c r="Q27" s="62">
        <f>COUNTIF(Vertices[Eigenvector Centrality],"&gt;= "&amp;P27)-COUNTIF(Vertices[Eigenvector Centrality],"&gt;="&amp;P28)</f>
        <v>0</v>
      </c>
      <c r="R27" s="61"/>
      <c r="S27" s="63">
        <f>COUNTIF(Vertices[Clustering Coefficient],"&gt;= "&amp;R27)-COUNTIF(Vertices[Clustering Coefficient],"&gt;="&amp;R28)</f>
        <v>-24</v>
      </c>
      <c r="T27" s="61"/>
      <c r="U27" s="62">
        <f ca="1">COUNTIF(Vertices[Clustering Coefficient],"&gt;= "&amp;T27)-COUNTIF(Vertices[Clustering Coefficient],"&gt;="&amp;T28)</f>
        <v>0</v>
      </c>
    </row>
    <row r="28" spans="4:21" ht="15">
      <c r="D28" s="32">
        <f>D26+($D$57-$D$2)/BinDivisor</f>
        <v>0</v>
      </c>
      <c r="E28" s="3">
        <f>COUNTIF(Vertices[Degree],"&gt;= "&amp;D28)-COUNTIF(Vertices[Degree],"&gt;="&amp;D40)</f>
        <v>0</v>
      </c>
      <c r="F28" s="39">
        <f>F26+($F$57-$F$2)/BinDivisor</f>
        <v>4.09090909090909</v>
      </c>
      <c r="G28" s="40">
        <f>COUNTIF(Vertices[In-Degree],"&gt;= "&amp;F28)-COUNTIF(Vertices[In-Degree],"&gt;="&amp;F40)</f>
        <v>0</v>
      </c>
      <c r="H28" s="39">
        <f>H26+($H$57-$H$2)/BinDivisor</f>
        <v>3.636363636363637</v>
      </c>
      <c r="I28" s="40">
        <f>COUNTIF(Vertices[Out-Degree],"&gt;= "&amp;H28)-COUNTIF(Vertices[Out-Degree],"&gt;="&amp;H40)</f>
        <v>0</v>
      </c>
      <c r="J28" s="39">
        <f>J26+($J$57-$J$2)/BinDivisor</f>
        <v>25.45454545454546</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0.07370909090909093</v>
      </c>
      <c r="O28" s="40">
        <f>COUNTIF(Vertices[Eigenvector Centrality],"&gt;= "&amp;N28)-COUNTIF(Vertices[Eigenvector Centrality],"&gt;="&amp;N40)</f>
        <v>0</v>
      </c>
      <c r="P28" s="39">
        <f>P26+($P$57-$P$2)/BinDivisor</f>
        <v>2.2830749999999984</v>
      </c>
      <c r="Q28" s="40">
        <f>COUNTIF(Vertices[PageRank],"&gt;= "&amp;P28)-COUNTIF(Vertices[PageRank],"&gt;="&amp;P40)</f>
        <v>0</v>
      </c>
      <c r="R28" s="39">
        <f>R26+($R$57-$R$2)/BinDivisor</f>
        <v>0.30303030303030304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4:21" ht="15">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4:21" ht="15">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4:21" ht="15">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4:21" ht="15">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-5</v>
      </c>
      <c r="H38" s="61"/>
      <c r="I38" s="62">
        <f>COUNTIF(Vertices[Out-Degree],"&gt;= "&amp;H38)-COUNTIF(Vertices[Out-Degree],"&gt;="&amp;H40)</f>
        <v>-2</v>
      </c>
      <c r="J38" s="61"/>
      <c r="K38" s="62">
        <f>COUNTIF(Vertices[Betweenness Centrality],"&gt;= "&amp;J38)-COUNTIF(Vertices[Betweenness Centrality],"&gt;="&amp;J40)</f>
        <v>-3</v>
      </c>
      <c r="L38" s="61"/>
      <c r="M38" s="62">
        <f>COUNTIF(Vertices[Closeness Centrality],"&gt;= "&amp;L38)-COUNTIF(Vertices[Closeness Centrality],"&gt;="&amp;L40)</f>
        <v>-32</v>
      </c>
      <c r="N38" s="61"/>
      <c r="O38" s="62">
        <f>COUNTIF(Vertices[Eigenvector Centrality],"&gt;= "&amp;N38)-COUNTIF(Vertices[Eigenvector Centrality],"&gt;="&amp;N40)</f>
        <v>-8</v>
      </c>
      <c r="P38" s="61"/>
      <c r="Q38" s="62">
        <f>COUNTIF(Vertices[Eigenvector Centrality],"&gt;= "&amp;P38)-COUNTIF(Vertices[Eigenvector Centrality],"&gt;="&amp;P40)</f>
        <v>0</v>
      </c>
      <c r="R38" s="61"/>
      <c r="S38" s="63">
        <f>COUNTIF(Vertices[Clustering Coefficient],"&gt;= "&amp;R38)-COUNTIF(Vertices[Clustering Coefficient],"&gt;="&amp;R40)</f>
        <v>-24</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-5</v>
      </c>
      <c r="H39" s="61"/>
      <c r="I39" s="62">
        <f>COUNTIF(Vertices[Out-Degree],"&gt;= "&amp;H39)-COUNTIF(Vertices[Out-Degree],"&gt;="&amp;H40)</f>
        <v>-2</v>
      </c>
      <c r="J39" s="61"/>
      <c r="K39" s="62">
        <f>COUNTIF(Vertices[Betweenness Centrality],"&gt;= "&amp;J39)-COUNTIF(Vertices[Betweenness Centrality],"&gt;="&amp;J40)</f>
        <v>-3</v>
      </c>
      <c r="L39" s="61"/>
      <c r="M39" s="62">
        <f>COUNTIF(Vertices[Closeness Centrality],"&gt;= "&amp;L39)-COUNTIF(Vertices[Closeness Centrality],"&gt;="&amp;L40)</f>
        <v>-32</v>
      </c>
      <c r="N39" s="61"/>
      <c r="O39" s="62">
        <f>COUNTIF(Vertices[Eigenvector Centrality],"&gt;= "&amp;N39)-COUNTIF(Vertices[Eigenvector Centrality],"&gt;="&amp;N40)</f>
        <v>-8</v>
      </c>
      <c r="P39" s="61"/>
      <c r="Q39" s="62">
        <f>COUNTIF(Vertices[Eigenvector Centrality],"&gt;= "&amp;P39)-COUNTIF(Vertices[Eigenvector Centrality],"&gt;="&amp;P40)</f>
        <v>0</v>
      </c>
      <c r="R39" s="61"/>
      <c r="S39" s="63">
        <f>COUNTIF(Vertices[Clustering Coefficient],"&gt;= "&amp;R39)-COUNTIF(Vertices[Clustering Coefficient],"&gt;="&amp;R40)</f>
        <v>-24</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4.254545454545454</v>
      </c>
      <c r="G40" s="38">
        <f>COUNTIF(Vertices[In-Degree],"&gt;= "&amp;F40)-COUNTIF(Vertices[In-Degree],"&gt;="&amp;F41)</f>
        <v>0</v>
      </c>
      <c r="H40" s="37">
        <f>H28+($H$57-$H$2)/BinDivisor</f>
        <v>3.7818181818181826</v>
      </c>
      <c r="I40" s="38">
        <f>COUNTIF(Vertices[Out-Degree],"&gt;= "&amp;H40)-COUNTIF(Vertices[Out-Degree],"&gt;="&amp;H41)</f>
        <v>0</v>
      </c>
      <c r="J40" s="37">
        <f>J28+($J$57-$J$2)/BinDivisor</f>
        <v>26.47272727272728</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0.07665745454545457</v>
      </c>
      <c r="O40" s="38">
        <f>COUNTIF(Vertices[Eigenvector Centrality],"&gt;= "&amp;N40)-COUNTIF(Vertices[Eigenvector Centrality],"&gt;="&amp;N41)</f>
        <v>0</v>
      </c>
      <c r="P40" s="37">
        <f>P28+($P$57-$P$2)/BinDivisor</f>
        <v>2.3550731999999983</v>
      </c>
      <c r="Q40" s="38">
        <f>COUNTIF(Vertices[PageRank],"&gt;= "&amp;P40)-COUNTIF(Vertices[PageRank],"&gt;="&amp;P41)</f>
        <v>0</v>
      </c>
      <c r="R40" s="37">
        <f>R28+($R$57-$R$2)/BinDivisor</f>
        <v>0.3151515151515152</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4.418181818181818</v>
      </c>
      <c r="G41" s="40">
        <f>COUNTIF(Vertices[In-Degree],"&gt;= "&amp;F41)-COUNTIF(Vertices[In-Degree],"&gt;="&amp;F42)</f>
        <v>0</v>
      </c>
      <c r="H41" s="39">
        <f aca="true" t="shared" si="12" ref="H41:H56">H40+($H$57-$H$2)/BinDivisor</f>
        <v>3.927272727272728</v>
      </c>
      <c r="I41" s="40">
        <f>COUNTIF(Vertices[Out-Degree],"&gt;= "&amp;H41)-COUNTIF(Vertices[Out-Degree],"&gt;="&amp;H42)</f>
        <v>1</v>
      </c>
      <c r="J41" s="39">
        <f aca="true" t="shared" si="13" ref="J41:J56">J40+($J$57-$J$2)/BinDivisor</f>
        <v>27.4909090909091</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10</v>
      </c>
      <c r="N41" s="39">
        <f aca="true" t="shared" si="15" ref="N41:N56">N40+($N$57-$N$2)/BinDivisor</f>
        <v>0.07960581818181821</v>
      </c>
      <c r="O41" s="40">
        <f>COUNTIF(Vertices[Eigenvector Centrality],"&gt;= "&amp;N41)-COUNTIF(Vertices[Eigenvector Centrality],"&gt;="&amp;N42)</f>
        <v>0</v>
      </c>
      <c r="P41" s="39">
        <f aca="true" t="shared" si="16" ref="P41:P56">P40+($P$57-$P$2)/BinDivisor</f>
        <v>2.427071399999998</v>
      </c>
      <c r="Q41" s="40">
        <f>COUNTIF(Vertices[PageRank],"&gt;= "&amp;P41)-COUNTIF(Vertices[PageRank],"&gt;="&amp;P42)</f>
        <v>0</v>
      </c>
      <c r="R41" s="39">
        <f aca="true" t="shared" si="17" ref="R41:R56">R40+($R$57-$R$2)/BinDivisor</f>
        <v>0.3272727272727273</v>
      </c>
      <c r="S41" s="44">
        <f>COUNTIF(Vertices[Clustering Coefficient],"&gt;= "&amp;R41)-COUNTIF(Vertices[Clustering Coefficient],"&gt;="&amp;R42)</f>
        <v>5</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4.581818181818182</v>
      </c>
      <c r="G42" s="38">
        <f>COUNTIF(Vertices[In-Degree],"&gt;= "&amp;F42)-COUNTIF(Vertices[In-Degree],"&gt;="&amp;F43)</f>
        <v>0</v>
      </c>
      <c r="H42" s="37">
        <f t="shared" si="12"/>
        <v>4.072727272727273</v>
      </c>
      <c r="I42" s="38">
        <f>COUNTIF(Vertices[Out-Degree],"&gt;= "&amp;H42)-COUNTIF(Vertices[Out-Degree],"&gt;="&amp;H43)</f>
        <v>0</v>
      </c>
      <c r="J42" s="37">
        <f t="shared" si="13"/>
        <v>28.50909090909092</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0.08255418181818185</v>
      </c>
      <c r="O42" s="38">
        <f>COUNTIF(Vertices[Eigenvector Centrality],"&gt;= "&amp;N42)-COUNTIF(Vertices[Eigenvector Centrality],"&gt;="&amp;N43)</f>
        <v>0</v>
      </c>
      <c r="P42" s="37">
        <f t="shared" si="16"/>
        <v>2.499069599999998</v>
      </c>
      <c r="Q42" s="38">
        <f>COUNTIF(Vertices[PageRank],"&gt;= "&amp;P42)-COUNTIF(Vertices[PageRank],"&gt;="&amp;P43)</f>
        <v>0</v>
      </c>
      <c r="R42" s="37">
        <f t="shared" si="17"/>
        <v>0.33939393939393947</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4.745454545454546</v>
      </c>
      <c r="G43" s="40">
        <f>COUNTIF(Vertices[In-Degree],"&gt;= "&amp;F43)-COUNTIF(Vertices[In-Degree],"&gt;="&amp;F44)</f>
        <v>0</v>
      </c>
      <c r="H43" s="39">
        <f t="shared" si="12"/>
        <v>4.218181818181819</v>
      </c>
      <c r="I43" s="40">
        <f>COUNTIF(Vertices[Out-Degree],"&gt;= "&amp;H43)-COUNTIF(Vertices[Out-Degree],"&gt;="&amp;H44)</f>
        <v>0</v>
      </c>
      <c r="J43" s="39">
        <f t="shared" si="13"/>
        <v>29.527272727272738</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0.08550254545454548</v>
      </c>
      <c r="O43" s="40">
        <f>COUNTIF(Vertices[Eigenvector Centrality],"&gt;= "&amp;N43)-COUNTIF(Vertices[Eigenvector Centrality],"&gt;="&amp;N44)</f>
        <v>0</v>
      </c>
      <c r="P43" s="39">
        <f t="shared" si="16"/>
        <v>2.571067799999998</v>
      </c>
      <c r="Q43" s="40">
        <f>COUNTIF(Vertices[PageRank],"&gt;= "&amp;P43)-COUNTIF(Vertices[PageRank],"&gt;="&amp;P44)</f>
        <v>0</v>
      </c>
      <c r="R43" s="39">
        <f t="shared" si="17"/>
        <v>0.3515151515151516</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4.90909090909091</v>
      </c>
      <c r="G44" s="38">
        <f>COUNTIF(Vertices[In-Degree],"&gt;= "&amp;F44)-COUNTIF(Vertices[In-Degree],"&gt;="&amp;F45)</f>
        <v>0</v>
      </c>
      <c r="H44" s="37">
        <f t="shared" si="12"/>
        <v>4.363636363636364</v>
      </c>
      <c r="I44" s="38">
        <f>COUNTIF(Vertices[Out-Degree],"&gt;= "&amp;H44)-COUNTIF(Vertices[Out-Degree],"&gt;="&amp;H45)</f>
        <v>0</v>
      </c>
      <c r="J44" s="37">
        <f t="shared" si="13"/>
        <v>30.545454545454557</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0.08845090909090912</v>
      </c>
      <c r="O44" s="38">
        <f>COUNTIF(Vertices[Eigenvector Centrality],"&gt;= "&amp;N44)-COUNTIF(Vertices[Eigenvector Centrality],"&gt;="&amp;N45)</f>
        <v>0</v>
      </c>
      <c r="P44" s="37">
        <f t="shared" si="16"/>
        <v>2.643065999999998</v>
      </c>
      <c r="Q44" s="38">
        <f>COUNTIF(Vertices[PageRank],"&gt;= "&amp;P44)-COUNTIF(Vertices[PageRank],"&gt;="&amp;P45)</f>
        <v>0</v>
      </c>
      <c r="R44" s="37">
        <f t="shared" si="17"/>
        <v>0.36363636363636376</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5.072727272727274</v>
      </c>
      <c r="G45" s="40">
        <f>COUNTIF(Vertices[In-Degree],"&gt;= "&amp;F45)-COUNTIF(Vertices[In-Degree],"&gt;="&amp;F46)</f>
        <v>0</v>
      </c>
      <c r="H45" s="39">
        <f t="shared" si="12"/>
        <v>4.50909090909091</v>
      </c>
      <c r="I45" s="40">
        <f>COUNTIF(Vertices[Out-Degree],"&gt;= "&amp;H45)-COUNTIF(Vertices[Out-Degree],"&gt;="&amp;H46)</f>
        <v>0</v>
      </c>
      <c r="J45" s="39">
        <f t="shared" si="13"/>
        <v>31.563636363636377</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0.09139927272727276</v>
      </c>
      <c r="O45" s="40">
        <f>COUNTIF(Vertices[Eigenvector Centrality],"&gt;= "&amp;N45)-COUNTIF(Vertices[Eigenvector Centrality],"&gt;="&amp;N46)</f>
        <v>5</v>
      </c>
      <c r="P45" s="39">
        <f t="shared" si="16"/>
        <v>2.715064199999998</v>
      </c>
      <c r="Q45" s="40">
        <f>COUNTIF(Vertices[PageRank],"&gt;= "&amp;P45)-COUNTIF(Vertices[PageRank],"&gt;="&amp;P46)</f>
        <v>0</v>
      </c>
      <c r="R45" s="39">
        <f t="shared" si="17"/>
        <v>0.3757575757575759</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5.236363636363638</v>
      </c>
      <c r="G46" s="38">
        <f>COUNTIF(Vertices[In-Degree],"&gt;= "&amp;F46)-COUNTIF(Vertices[In-Degree],"&gt;="&amp;F47)</f>
        <v>0</v>
      </c>
      <c r="H46" s="37">
        <f t="shared" si="12"/>
        <v>4.654545454545455</v>
      </c>
      <c r="I46" s="38">
        <f>COUNTIF(Vertices[Out-Degree],"&gt;= "&amp;H46)-COUNTIF(Vertices[Out-Degree],"&gt;="&amp;H47)</f>
        <v>0</v>
      </c>
      <c r="J46" s="37">
        <f t="shared" si="13"/>
        <v>32.58181818181819</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0.0943476363636364</v>
      </c>
      <c r="O46" s="38">
        <f>COUNTIF(Vertices[Eigenvector Centrality],"&gt;= "&amp;N46)-COUNTIF(Vertices[Eigenvector Centrality],"&gt;="&amp;N47)</f>
        <v>0</v>
      </c>
      <c r="P46" s="37">
        <f t="shared" si="16"/>
        <v>2.7870623999999977</v>
      </c>
      <c r="Q46" s="38">
        <f>COUNTIF(Vertices[PageRank],"&gt;= "&amp;P46)-COUNTIF(Vertices[PageRank],"&gt;="&amp;P47)</f>
        <v>0</v>
      </c>
      <c r="R46" s="37">
        <f t="shared" si="17"/>
        <v>0.38787878787878804</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5.400000000000002</v>
      </c>
      <c r="G47" s="40">
        <f>COUNTIF(Vertices[In-Degree],"&gt;= "&amp;F47)-COUNTIF(Vertices[In-Degree],"&gt;="&amp;F48)</f>
        <v>0</v>
      </c>
      <c r="H47" s="39">
        <f t="shared" si="12"/>
        <v>4.800000000000001</v>
      </c>
      <c r="I47" s="40">
        <f>COUNTIF(Vertices[Out-Degree],"&gt;= "&amp;H47)-COUNTIF(Vertices[Out-Degree],"&gt;="&amp;H48)</f>
        <v>0</v>
      </c>
      <c r="J47" s="39">
        <f t="shared" si="13"/>
        <v>33.60000000000001</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0.09729600000000004</v>
      </c>
      <c r="O47" s="40">
        <f>COUNTIF(Vertices[Eigenvector Centrality],"&gt;= "&amp;N47)-COUNTIF(Vertices[Eigenvector Centrality],"&gt;="&amp;N48)</f>
        <v>0</v>
      </c>
      <c r="P47" s="39">
        <f t="shared" si="16"/>
        <v>2.8590605999999976</v>
      </c>
      <c r="Q47" s="40">
        <f>COUNTIF(Vertices[PageRank],"&gt;= "&amp;P47)-COUNTIF(Vertices[PageRank],"&gt;="&amp;P48)</f>
        <v>0</v>
      </c>
      <c r="R47" s="39">
        <f t="shared" si="17"/>
        <v>0.4000000000000002</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5.563636363636366</v>
      </c>
      <c r="G48" s="38">
        <f>COUNTIF(Vertices[In-Degree],"&gt;= "&amp;F48)-COUNTIF(Vertices[In-Degree],"&gt;="&amp;F49)</f>
        <v>0</v>
      </c>
      <c r="H48" s="37">
        <f t="shared" si="12"/>
        <v>4.945454545454546</v>
      </c>
      <c r="I48" s="38">
        <f>COUNTIF(Vertices[Out-Degree],"&gt;= "&amp;H48)-COUNTIF(Vertices[Out-Degree],"&gt;="&amp;H49)</f>
        <v>0</v>
      </c>
      <c r="J48" s="37">
        <f t="shared" si="13"/>
        <v>34.618181818181824</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0.10024436363636367</v>
      </c>
      <c r="O48" s="38">
        <f>COUNTIF(Vertices[Eigenvector Centrality],"&gt;= "&amp;N48)-COUNTIF(Vertices[Eigenvector Centrality],"&gt;="&amp;N49)</f>
        <v>0</v>
      </c>
      <c r="P48" s="37">
        <f t="shared" si="16"/>
        <v>2.9310587999999975</v>
      </c>
      <c r="Q48" s="38">
        <f>COUNTIF(Vertices[PageRank],"&gt;= "&amp;P48)-COUNTIF(Vertices[PageRank],"&gt;="&amp;P49)</f>
        <v>0</v>
      </c>
      <c r="R48" s="37">
        <f t="shared" si="17"/>
        <v>0.41212121212121233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5.72727272727273</v>
      </c>
      <c r="G49" s="40">
        <f>COUNTIF(Vertices[In-Degree],"&gt;= "&amp;F49)-COUNTIF(Vertices[In-Degree],"&gt;="&amp;F50)</f>
        <v>0</v>
      </c>
      <c r="H49" s="39">
        <f t="shared" si="12"/>
        <v>5.090909090909092</v>
      </c>
      <c r="I49" s="40">
        <f>COUNTIF(Vertices[Out-Degree],"&gt;= "&amp;H49)-COUNTIF(Vertices[Out-Degree],"&gt;="&amp;H50)</f>
        <v>0</v>
      </c>
      <c r="J49" s="39">
        <f t="shared" si="13"/>
        <v>35.63636363636364</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0.10319272727272731</v>
      </c>
      <c r="O49" s="40">
        <f>COUNTIF(Vertices[Eigenvector Centrality],"&gt;= "&amp;N49)-COUNTIF(Vertices[Eigenvector Centrality],"&gt;="&amp;N50)</f>
        <v>0</v>
      </c>
      <c r="P49" s="39">
        <f t="shared" si="16"/>
        <v>3.0030569999999974</v>
      </c>
      <c r="Q49" s="40">
        <f>COUNTIF(Vertices[PageRank],"&gt;= "&amp;P49)-COUNTIF(Vertices[PageRank],"&gt;="&amp;P50)</f>
        <v>0</v>
      </c>
      <c r="R49" s="39">
        <f t="shared" si="17"/>
        <v>0.4242424242424245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5.890909090909094</v>
      </c>
      <c r="G50" s="38">
        <f>COUNTIF(Vertices[In-Degree],"&gt;= "&amp;F50)-COUNTIF(Vertices[In-Degree],"&gt;="&amp;F51)</f>
        <v>1</v>
      </c>
      <c r="H50" s="37">
        <f t="shared" si="12"/>
        <v>5.236363636363637</v>
      </c>
      <c r="I50" s="38">
        <f>COUNTIF(Vertices[Out-Degree],"&gt;= "&amp;H50)-COUNTIF(Vertices[Out-Degree],"&gt;="&amp;H51)</f>
        <v>0</v>
      </c>
      <c r="J50" s="37">
        <f t="shared" si="13"/>
        <v>36.654545454545456</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0.10614109090909095</v>
      </c>
      <c r="O50" s="38">
        <f>COUNTIF(Vertices[Eigenvector Centrality],"&gt;= "&amp;N50)-COUNTIF(Vertices[Eigenvector Centrality],"&gt;="&amp;N51)</f>
        <v>0</v>
      </c>
      <c r="P50" s="37">
        <f t="shared" si="16"/>
        <v>3.0750551999999973</v>
      </c>
      <c r="Q50" s="38">
        <f>COUNTIF(Vertices[PageRank],"&gt;= "&amp;P50)-COUNTIF(Vertices[PageRank],"&gt;="&amp;P51)</f>
        <v>0</v>
      </c>
      <c r="R50" s="37">
        <f t="shared" si="17"/>
        <v>0.4363636363636366</v>
      </c>
      <c r="S50" s="43">
        <f>COUNTIF(Vertices[Clustering Coefficient],"&gt;= "&amp;R50)-COUNTIF(Vertices[Clustering Coefficient],"&gt;="&amp;R51)</f>
        <v>0</v>
      </c>
      <c r="T50" s="37" t="e">
        <f ca="1" t="shared" si="18"/>
        <v>#REF!</v>
      </c>
      <c r="U50" s="38" t="e">
        <f ca="1" t="shared" si="0"/>
        <v>#REF!</v>
      </c>
    </row>
    <row r="51" spans="4:21" ht="15">
      <c r="D51" s="32">
        <f t="shared" si="10"/>
        <v>0</v>
      </c>
      <c r="E51" s="3">
        <f>COUNTIF(Vertices[Degree],"&gt;= "&amp;D51)-COUNTIF(Vertices[Degree],"&gt;="&amp;D52)</f>
        <v>0</v>
      </c>
      <c r="F51" s="39">
        <f t="shared" si="11"/>
        <v>6.054545454545458</v>
      </c>
      <c r="G51" s="40">
        <f>COUNTIF(Vertices[In-Degree],"&gt;= "&amp;F51)-COUNTIF(Vertices[In-Degree],"&gt;="&amp;F52)</f>
        <v>0</v>
      </c>
      <c r="H51" s="39">
        <f t="shared" si="12"/>
        <v>5.381818181818183</v>
      </c>
      <c r="I51" s="40">
        <f>COUNTIF(Vertices[Out-Degree],"&gt;= "&amp;H51)-COUNTIF(Vertices[Out-Degree],"&gt;="&amp;H52)</f>
        <v>0</v>
      </c>
      <c r="J51" s="39">
        <f t="shared" si="13"/>
        <v>37.67272727272727</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0.10908945454545459</v>
      </c>
      <c r="O51" s="40">
        <f>COUNTIF(Vertices[Eigenvector Centrality],"&gt;= "&amp;N51)-COUNTIF(Vertices[Eigenvector Centrality],"&gt;="&amp;N52)</f>
        <v>0</v>
      </c>
      <c r="P51" s="39">
        <f t="shared" si="16"/>
        <v>3.1470533999999972</v>
      </c>
      <c r="Q51" s="40">
        <f>COUNTIF(Vertices[PageRank],"&gt;= "&amp;P51)-COUNTIF(Vertices[PageRank],"&gt;="&amp;P52)</f>
        <v>0</v>
      </c>
      <c r="R51" s="39">
        <f t="shared" si="17"/>
        <v>0.44848484848484876</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6.218181818181822</v>
      </c>
      <c r="G52" s="38">
        <f>COUNTIF(Vertices[In-Degree],"&gt;= "&amp;F52)-COUNTIF(Vertices[In-Degree],"&gt;="&amp;F53)</f>
        <v>0</v>
      </c>
      <c r="H52" s="37">
        <f t="shared" si="12"/>
        <v>5.527272727272728</v>
      </c>
      <c r="I52" s="38">
        <f>COUNTIF(Vertices[Out-Degree],"&gt;= "&amp;H52)-COUNTIF(Vertices[Out-Degree],"&gt;="&amp;H53)</f>
        <v>0</v>
      </c>
      <c r="J52" s="37">
        <f t="shared" si="13"/>
        <v>38.69090909090909</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0.11203781818181822</v>
      </c>
      <c r="O52" s="38">
        <f>COUNTIF(Vertices[Eigenvector Centrality],"&gt;= "&amp;N52)-COUNTIF(Vertices[Eigenvector Centrality],"&gt;="&amp;N53)</f>
        <v>0</v>
      </c>
      <c r="P52" s="37">
        <f t="shared" si="16"/>
        <v>3.219051599999997</v>
      </c>
      <c r="Q52" s="38">
        <f>COUNTIF(Vertices[PageRank],"&gt;= "&amp;P52)-COUNTIF(Vertices[PageRank],"&gt;="&amp;P53)</f>
        <v>0</v>
      </c>
      <c r="R52" s="37">
        <f t="shared" si="17"/>
        <v>0.4606060606060609</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6.381818181818186</v>
      </c>
      <c r="G53" s="40">
        <f>COUNTIF(Vertices[In-Degree],"&gt;= "&amp;F53)-COUNTIF(Vertices[In-Degree],"&gt;="&amp;F54)</f>
        <v>0</v>
      </c>
      <c r="H53" s="39">
        <f t="shared" si="12"/>
        <v>5.672727272727274</v>
      </c>
      <c r="I53" s="40">
        <f>COUNTIF(Vertices[Out-Degree],"&gt;= "&amp;H53)-COUNTIF(Vertices[Out-Degree],"&gt;="&amp;H54)</f>
        <v>0</v>
      </c>
      <c r="J53" s="39">
        <f t="shared" si="13"/>
        <v>39.709090909090904</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0.11498618181818186</v>
      </c>
      <c r="O53" s="40">
        <f>COUNTIF(Vertices[Eigenvector Centrality],"&gt;= "&amp;N53)-COUNTIF(Vertices[Eigenvector Centrality],"&gt;="&amp;N54)</f>
        <v>0</v>
      </c>
      <c r="P53" s="39">
        <f t="shared" si="16"/>
        <v>3.291049799999997</v>
      </c>
      <c r="Q53" s="40">
        <f>COUNTIF(Vertices[PageRank],"&gt;= "&amp;P53)-COUNTIF(Vertices[PageRank],"&gt;="&amp;P54)</f>
        <v>0</v>
      </c>
      <c r="R53" s="39">
        <f t="shared" si="17"/>
        <v>0.47272727272727305</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6.54545454545455</v>
      </c>
      <c r="G54" s="38">
        <f>COUNTIF(Vertices[In-Degree],"&gt;= "&amp;F54)-COUNTIF(Vertices[In-Degree],"&gt;="&amp;F55)</f>
        <v>0</v>
      </c>
      <c r="H54" s="37">
        <f t="shared" si="12"/>
        <v>5.818181818181819</v>
      </c>
      <c r="I54" s="38">
        <f>COUNTIF(Vertices[Out-Degree],"&gt;= "&amp;H54)-COUNTIF(Vertices[Out-Degree],"&gt;="&amp;H55)</f>
        <v>0</v>
      </c>
      <c r="J54" s="37">
        <f t="shared" si="13"/>
        <v>40.72727272727272</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0.1179345454545455</v>
      </c>
      <c r="O54" s="38">
        <f>COUNTIF(Vertices[Eigenvector Centrality],"&gt;= "&amp;N54)-COUNTIF(Vertices[Eigenvector Centrality],"&gt;="&amp;N55)</f>
        <v>0</v>
      </c>
      <c r="P54" s="37">
        <f t="shared" si="16"/>
        <v>3.363047999999997</v>
      </c>
      <c r="Q54" s="38">
        <f>COUNTIF(Vertices[PageRank],"&gt;= "&amp;P54)-COUNTIF(Vertices[PageRank],"&gt;="&amp;P55)</f>
        <v>0</v>
      </c>
      <c r="R54" s="37">
        <f t="shared" si="17"/>
        <v>0.4848484848484852</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6.709090909090914</v>
      </c>
      <c r="G55" s="40">
        <f>COUNTIF(Vertices[In-Degree],"&gt;= "&amp;F55)-COUNTIF(Vertices[In-Degree],"&gt;="&amp;F56)</f>
        <v>0</v>
      </c>
      <c r="H55" s="39">
        <f t="shared" si="12"/>
        <v>5.963636363636365</v>
      </c>
      <c r="I55" s="40">
        <f>COUNTIF(Vertices[Out-Degree],"&gt;= "&amp;H55)-COUNTIF(Vertices[Out-Degree],"&gt;="&amp;H56)</f>
        <v>0</v>
      </c>
      <c r="J55" s="39">
        <f t="shared" si="13"/>
        <v>41.745454545454535</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0.12088290909090914</v>
      </c>
      <c r="O55" s="40">
        <f>COUNTIF(Vertices[Eigenvector Centrality],"&gt;= "&amp;N55)-COUNTIF(Vertices[Eigenvector Centrality],"&gt;="&amp;N56)</f>
        <v>0</v>
      </c>
      <c r="P55" s="39">
        <f t="shared" si="16"/>
        <v>3.435046199999997</v>
      </c>
      <c r="Q55" s="40">
        <f>COUNTIF(Vertices[PageRank],"&gt;= "&amp;P55)-COUNTIF(Vertices[PageRank],"&gt;="&amp;P56)</f>
        <v>0</v>
      </c>
      <c r="R55" s="39">
        <f t="shared" si="17"/>
        <v>0.49696969696969734</v>
      </c>
      <c r="S55" s="44">
        <f>COUNTIF(Vertices[Clustering Coefficient],"&gt;= "&amp;R55)-COUNTIF(Vertices[Clustering Coefficient],"&gt;="&amp;R56)</f>
        <v>14</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6.872727272727278</v>
      </c>
      <c r="G56" s="38">
        <f>COUNTIF(Vertices[In-Degree],"&gt;= "&amp;F56)-COUNTIF(Vertices[In-Degree],"&gt;="&amp;F57)</f>
        <v>2</v>
      </c>
      <c r="H56" s="37">
        <f t="shared" si="12"/>
        <v>6.10909090909091</v>
      </c>
      <c r="I56" s="38">
        <f>COUNTIF(Vertices[Out-Degree],"&gt;= "&amp;H56)-COUNTIF(Vertices[Out-Degree],"&gt;="&amp;H57)</f>
        <v>0</v>
      </c>
      <c r="J56" s="37">
        <f t="shared" si="13"/>
        <v>42.76363636363635</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0.12383127272727278</v>
      </c>
      <c r="O56" s="38">
        <f>COUNTIF(Vertices[Eigenvector Centrality],"&gt;= "&amp;N56)-COUNTIF(Vertices[Eigenvector Centrality],"&gt;="&amp;N57)</f>
        <v>1</v>
      </c>
      <c r="P56" s="37">
        <f t="shared" si="16"/>
        <v>3.5070443999999967</v>
      </c>
      <c r="Q56" s="38">
        <f>COUNTIF(Vertices[PageRank],"&gt;= "&amp;P56)-COUNTIF(Vertices[PageRank],"&gt;="&amp;P57)</f>
        <v>1</v>
      </c>
      <c r="R56" s="37">
        <f t="shared" si="17"/>
        <v>0.5090909090909095</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9</v>
      </c>
      <c r="G57" s="42">
        <f>COUNTIF(Vertices[In-Degree],"&gt;= "&amp;F57)-COUNTIF(Vertices[In-Degree],"&gt;="&amp;F58)</f>
        <v>2</v>
      </c>
      <c r="H57" s="41">
        <f>MAX(Vertices[Out-Degree])</f>
        <v>8</v>
      </c>
      <c r="I57" s="42">
        <f>COUNTIF(Vertices[Out-Degree],"&gt;= "&amp;H57)-COUNTIF(Vertices[Out-Degree],"&gt;="&amp;H58)</f>
        <v>1</v>
      </c>
      <c r="J57" s="41">
        <f>MAX(Vertices[Betweenness Centrality])</f>
        <v>56</v>
      </c>
      <c r="K57" s="42">
        <f>COUNTIF(Vertices[Betweenness Centrality],"&gt;= "&amp;J57)-COUNTIF(Vertices[Betweenness Centrality],"&gt;="&amp;J58)</f>
        <v>3</v>
      </c>
      <c r="L57" s="41">
        <f>MAX(Vertices[Closeness Centrality])</f>
        <v>1</v>
      </c>
      <c r="M57" s="42">
        <f>COUNTIF(Vertices[Closeness Centrality],"&gt;= "&amp;L57)-COUNTIF(Vertices[Closeness Centrality],"&gt;="&amp;L58)</f>
        <v>22</v>
      </c>
      <c r="N57" s="41">
        <f>MAX(Vertices[Eigenvector Centrality])</f>
        <v>0.16216</v>
      </c>
      <c r="O57" s="42">
        <f>COUNTIF(Vertices[Eigenvector Centrality],"&gt;= "&amp;N57)-COUNTIF(Vertices[Eigenvector Centrality],"&gt;="&amp;N58)</f>
        <v>2</v>
      </c>
      <c r="P57" s="41">
        <f>MAX(Vertices[PageRank])</f>
        <v>4.443021</v>
      </c>
      <c r="Q57" s="42">
        <f>COUNTIF(Vertices[PageRank],"&gt;= "&amp;P57)-COUNTIF(Vertices[PageRank],"&gt;="&amp;P58)</f>
        <v>2</v>
      </c>
      <c r="R57" s="41">
        <f>MAX(Vertices[Clustering Coefficient])</f>
        <v>0.6666666666666666</v>
      </c>
      <c r="S57" s="45">
        <f>COUNTIF(Vertices[Clustering Coefficient],"&gt;= "&amp;R57)-COUNTIF(Vertices[Clustering Coefficient],"&gt;="&amp;R58)</f>
        <v>5</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9</v>
      </c>
    </row>
    <row r="71" spans="1:2" ht="15">
      <c r="A71" s="33" t="s">
        <v>90</v>
      </c>
      <c r="B71" s="47">
        <f>_xlfn.IFERROR(AVERAGE(Vertices[In-Degree]),NoMetricMessage)</f>
        <v>1.1029411764705883</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8</v>
      </c>
    </row>
    <row r="85" spans="1:2" ht="15">
      <c r="A85" s="33" t="s">
        <v>96</v>
      </c>
      <c r="B85" s="47">
        <f>_xlfn.IFERROR(AVERAGE(Vertices[Out-Degree]),NoMetricMessage)</f>
        <v>1.1029411764705883</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56</v>
      </c>
    </row>
    <row r="99" spans="1:2" ht="15">
      <c r="A99" s="33" t="s">
        <v>102</v>
      </c>
      <c r="B99" s="47">
        <f>_xlfn.IFERROR(AVERAGE(Vertices[Betweenness Centrality]),NoMetricMessage)</f>
        <v>2.058823536764706</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0.30042962500000014</v>
      </c>
    </row>
    <row r="114" spans="1:2" ht="15">
      <c r="A114" s="33" t="s">
        <v>109</v>
      </c>
      <c r="B114" s="47">
        <f>_xlfn.IFERROR(MEDIAN(Vertices[Closeness Centrality]),NoMetricMessage)</f>
        <v>0.166667</v>
      </c>
    </row>
    <row r="125" spans="1:2" ht="15">
      <c r="A125" s="33" t="s">
        <v>112</v>
      </c>
      <c r="B125" s="47">
        <f>IF(COUNT(Vertices[Eigenvector Centrality])&gt;0,N2,NoMetricMessage)</f>
        <v>0</v>
      </c>
    </row>
    <row r="126" spans="1:2" ht="15">
      <c r="A126" s="33" t="s">
        <v>113</v>
      </c>
      <c r="B126" s="47">
        <f>IF(COUNT(Vertices[Eigenvector Centrality])&gt;0,N57,NoMetricMessage)</f>
        <v>0.16216</v>
      </c>
    </row>
    <row r="127" spans="1:2" ht="15">
      <c r="A127" s="33" t="s">
        <v>114</v>
      </c>
      <c r="B127" s="47">
        <f>_xlfn.IFERROR(AVERAGE(Vertices[Eigenvector Centrality]),NoMetricMessage)</f>
        <v>0.007352948529411764</v>
      </c>
    </row>
    <row r="128" spans="1:2" ht="15">
      <c r="A128" s="33" t="s">
        <v>115</v>
      </c>
      <c r="B128" s="47">
        <f>_xlfn.IFERROR(MEDIAN(Vertices[Eigenvector Centrality]),NoMetricMessage)</f>
        <v>0</v>
      </c>
    </row>
    <row r="139" spans="1:2" ht="15">
      <c r="A139" s="33" t="s">
        <v>140</v>
      </c>
      <c r="B139" s="47">
        <f>IF(COUNT(Vertices[PageRank])&gt;0,P2,NoMetricMessage)</f>
        <v>0.48312</v>
      </c>
    </row>
    <row r="140" spans="1:2" ht="15">
      <c r="A140" s="33" t="s">
        <v>141</v>
      </c>
      <c r="B140" s="47">
        <f>IF(COUNT(Vertices[PageRank])&gt;0,P57,NoMetricMessage)</f>
        <v>4.443021</v>
      </c>
    </row>
    <row r="141" spans="1:2" ht="15">
      <c r="A141" s="33" t="s">
        <v>142</v>
      </c>
      <c r="B141" s="47">
        <f>_xlfn.IFERROR(AVERAGE(Vertices[PageRank]),NoMetricMessage)</f>
        <v>0.9999962794117645</v>
      </c>
    </row>
    <row r="142" spans="1:2" ht="15">
      <c r="A142" s="33" t="s">
        <v>143</v>
      </c>
      <c r="B142" s="47">
        <f>_xlfn.IFERROR(MEDIAN(Vertices[PageRank]),NoMetricMessage)</f>
        <v>0.8258365</v>
      </c>
    </row>
    <row r="153" spans="1:2" ht="15">
      <c r="A153" s="33" t="s">
        <v>118</v>
      </c>
      <c r="B153" s="47">
        <f>IF(COUNT(Vertices[Clustering Coefficient])&gt;0,R2,NoMetricMessage)</f>
        <v>0</v>
      </c>
    </row>
    <row r="154" spans="1:2" ht="15">
      <c r="A154" s="33" t="s">
        <v>119</v>
      </c>
      <c r="B154" s="47">
        <f>IF(COUNT(Vertices[Clustering Coefficient])&gt;0,R57,NoMetricMessage)</f>
        <v>0.6666666666666666</v>
      </c>
    </row>
    <row r="155" spans="1:2" ht="15">
      <c r="A155" s="33" t="s">
        <v>120</v>
      </c>
      <c r="B155" s="47">
        <f>_xlfn.IFERROR(AVERAGE(Vertices[Clustering Coefficient]),NoMetricMessage)</f>
        <v>0.10227591036414566</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1913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1914</v>
      </c>
      <c r="K7" s="13" t="s">
        <v>1915</v>
      </c>
    </row>
    <row r="8" spans="1:11" ht="409.5">
      <c r="A8"/>
      <c r="B8">
        <v>2</v>
      </c>
      <c r="C8">
        <v>2</v>
      </c>
      <c r="D8" t="s">
        <v>61</v>
      </c>
      <c r="E8" t="s">
        <v>61</v>
      </c>
      <c r="H8" t="s">
        <v>73</v>
      </c>
      <c r="J8" t="s">
        <v>1916</v>
      </c>
      <c r="K8" s="13" t="s">
        <v>1917</v>
      </c>
    </row>
    <row r="9" spans="1:11" ht="409.5">
      <c r="A9"/>
      <c r="B9">
        <v>3</v>
      </c>
      <c r="C9">
        <v>4</v>
      </c>
      <c r="D9" t="s">
        <v>62</v>
      </c>
      <c r="E9" t="s">
        <v>62</v>
      </c>
      <c r="H9" t="s">
        <v>74</v>
      </c>
      <c r="J9" t="s">
        <v>1918</v>
      </c>
      <c r="K9" s="104" t="s">
        <v>1919</v>
      </c>
    </row>
    <row r="10" spans="1:11" ht="409.5">
      <c r="A10"/>
      <c r="B10">
        <v>4</v>
      </c>
      <c r="D10" t="s">
        <v>63</v>
      </c>
      <c r="E10" t="s">
        <v>63</v>
      </c>
      <c r="H10" t="s">
        <v>75</v>
      </c>
      <c r="J10" t="s">
        <v>1920</v>
      </c>
      <c r="K10" s="13" t="s">
        <v>1921</v>
      </c>
    </row>
    <row r="11" spans="1:11" ht="15">
      <c r="A11"/>
      <c r="B11">
        <v>5</v>
      </c>
      <c r="D11" t="s">
        <v>46</v>
      </c>
      <c r="E11">
        <v>1</v>
      </c>
      <c r="H11" t="s">
        <v>76</v>
      </c>
      <c r="J11" t="s">
        <v>1922</v>
      </c>
      <c r="K11" t="s">
        <v>1923</v>
      </c>
    </row>
    <row r="12" spans="1:11" ht="15">
      <c r="A12"/>
      <c r="B12"/>
      <c r="D12" t="s">
        <v>64</v>
      </c>
      <c r="E12">
        <v>2</v>
      </c>
      <c r="H12">
        <v>0</v>
      </c>
      <c r="J12" t="s">
        <v>1924</v>
      </c>
      <c r="K12" t="s">
        <v>1925</v>
      </c>
    </row>
    <row r="13" spans="1:11" ht="15">
      <c r="A13"/>
      <c r="B13"/>
      <c r="D13">
        <v>1</v>
      </c>
      <c r="E13">
        <v>3</v>
      </c>
      <c r="H13">
        <v>1</v>
      </c>
      <c r="J13" t="s">
        <v>1926</v>
      </c>
      <c r="K13" t="s">
        <v>1927</v>
      </c>
    </row>
    <row r="14" spans="4:11" ht="15">
      <c r="D14">
        <v>2</v>
      </c>
      <c r="E14">
        <v>4</v>
      </c>
      <c r="H14">
        <v>2</v>
      </c>
      <c r="J14" t="s">
        <v>1928</v>
      </c>
      <c r="K14" t="s">
        <v>1929</v>
      </c>
    </row>
    <row r="15" spans="4:11" ht="15">
      <c r="D15">
        <v>3</v>
      </c>
      <c r="E15">
        <v>5</v>
      </c>
      <c r="H15">
        <v>3</v>
      </c>
      <c r="J15" t="s">
        <v>1930</v>
      </c>
      <c r="K15" t="s">
        <v>1931</v>
      </c>
    </row>
    <row r="16" spans="4:11" ht="15">
      <c r="D16">
        <v>4</v>
      </c>
      <c r="E16">
        <v>6</v>
      </c>
      <c r="H16">
        <v>4</v>
      </c>
      <c r="J16" t="s">
        <v>1932</v>
      </c>
      <c r="K16" t="s">
        <v>1933</v>
      </c>
    </row>
    <row r="17" spans="4:11" ht="15">
      <c r="D17">
        <v>5</v>
      </c>
      <c r="E17">
        <v>7</v>
      </c>
      <c r="H17">
        <v>5</v>
      </c>
      <c r="J17" t="s">
        <v>1934</v>
      </c>
      <c r="K17" t="s">
        <v>1935</v>
      </c>
    </row>
    <row r="18" spans="4:11" ht="15">
      <c r="D18">
        <v>6</v>
      </c>
      <c r="E18">
        <v>8</v>
      </c>
      <c r="H18">
        <v>6</v>
      </c>
      <c r="J18" t="s">
        <v>1936</v>
      </c>
      <c r="K18" t="s">
        <v>1937</v>
      </c>
    </row>
    <row r="19" spans="4:11" ht="15">
      <c r="D19">
        <v>7</v>
      </c>
      <c r="E19">
        <v>9</v>
      </c>
      <c r="H19">
        <v>7</v>
      </c>
      <c r="J19" t="s">
        <v>1938</v>
      </c>
      <c r="K19" t="s">
        <v>1939</v>
      </c>
    </row>
    <row r="20" spans="4:11" ht="15">
      <c r="D20">
        <v>8</v>
      </c>
      <c r="H20">
        <v>8</v>
      </c>
      <c r="J20" t="s">
        <v>1940</v>
      </c>
      <c r="K20" t="s">
        <v>1941</v>
      </c>
    </row>
    <row r="21" spans="4:11" ht="409.5">
      <c r="D21">
        <v>9</v>
      </c>
      <c r="H21">
        <v>9</v>
      </c>
      <c r="J21" t="s">
        <v>1942</v>
      </c>
      <c r="K21" s="13" t="s">
        <v>1943</v>
      </c>
    </row>
    <row r="22" spans="4:11" ht="409.5">
      <c r="D22">
        <v>10</v>
      </c>
      <c r="J22" t="s">
        <v>1944</v>
      </c>
      <c r="K22" s="13" t="s">
        <v>1945</v>
      </c>
    </row>
    <row r="23" spans="4:11" ht="409.5">
      <c r="D23">
        <v>11</v>
      </c>
      <c r="J23" t="s">
        <v>1946</v>
      </c>
      <c r="K23" s="13" t="s">
        <v>1947</v>
      </c>
    </row>
    <row r="24" spans="10:11" ht="409.5">
      <c r="J24" t="s">
        <v>1948</v>
      </c>
      <c r="K24" s="13" t="s">
        <v>2900</v>
      </c>
    </row>
    <row r="25" spans="10:11" ht="15">
      <c r="J25" t="s">
        <v>1949</v>
      </c>
      <c r="K25" t="b">
        <v>0</v>
      </c>
    </row>
    <row r="26" spans="10:11" ht="15">
      <c r="J26" t="s">
        <v>2897</v>
      </c>
      <c r="K26" t="s">
        <v>2898</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8"/>
  <sheetViews>
    <sheetView workbookViewId="0" topLeftCell="A1"/>
  </sheetViews>
  <sheetFormatPr defaultColWidth="9.140625" defaultRowHeight="15"/>
  <cols>
    <col min="1" max="1" width="39.7109375" style="0" customWidth="1"/>
    <col min="2" max="2" width="20.140625" style="0" bestFit="1" customWidth="1"/>
    <col min="3" max="3" width="29.7109375" style="0" customWidth="1"/>
    <col min="4" max="4" width="11.140625" style="0" bestFit="1" customWidth="1"/>
    <col min="5" max="5" width="29.7109375" style="0" customWidth="1"/>
    <col min="6" max="6" width="11.140625" style="0" bestFit="1" customWidth="1"/>
    <col min="7" max="7" width="29.7109375" style="0" customWidth="1"/>
    <col min="8" max="8" width="11.140625" style="0" bestFit="1" customWidth="1"/>
    <col min="9" max="9" width="29.7109375" style="0" customWidth="1"/>
    <col min="10" max="10" width="11.140625" style="0" bestFit="1" customWidth="1"/>
    <col min="11" max="11" width="29.7109375" style="0" customWidth="1"/>
    <col min="12" max="12" width="11.140625" style="0" bestFit="1" customWidth="1"/>
    <col min="13" max="13" width="29.7109375" style="0" customWidth="1"/>
    <col min="14" max="14" width="11.140625" style="0" bestFit="1" customWidth="1"/>
    <col min="15" max="15" width="29.7109375" style="0" customWidth="1"/>
    <col min="16" max="16" width="11.140625" style="0" bestFit="1" customWidth="1"/>
    <col min="17" max="17" width="29.7109375" style="0" customWidth="1"/>
    <col min="18" max="18" width="11.140625" style="0" bestFit="1" customWidth="1"/>
    <col min="19" max="19" width="29.7109375" style="0" customWidth="1"/>
    <col min="20" max="20" width="11.140625" style="0" bestFit="1" customWidth="1"/>
    <col min="21" max="21" width="30.7109375" style="0" customWidth="1"/>
    <col min="22" max="22" width="12.140625" style="0" bestFit="1" customWidth="1"/>
  </cols>
  <sheetData>
    <row r="1" spans="1:22" ht="15" customHeight="1">
      <c r="A1" s="13" t="s">
        <v>1998</v>
      </c>
      <c r="B1" s="13" t="s">
        <v>1999</v>
      </c>
      <c r="C1" s="13" t="s">
        <v>2000</v>
      </c>
      <c r="D1" s="13" t="s">
        <v>2002</v>
      </c>
      <c r="E1" s="78" t="s">
        <v>2001</v>
      </c>
      <c r="F1" s="78" t="s">
        <v>2004</v>
      </c>
      <c r="G1" s="78" t="s">
        <v>2003</v>
      </c>
      <c r="H1" s="78" t="s">
        <v>2006</v>
      </c>
      <c r="I1" s="13" t="s">
        <v>2005</v>
      </c>
      <c r="J1" s="13" t="s">
        <v>2008</v>
      </c>
      <c r="K1" s="13" t="s">
        <v>2007</v>
      </c>
      <c r="L1" s="13" t="s">
        <v>2010</v>
      </c>
      <c r="M1" s="13" t="s">
        <v>2009</v>
      </c>
      <c r="N1" s="13" t="s">
        <v>2014</v>
      </c>
      <c r="O1" s="13" t="s">
        <v>2013</v>
      </c>
      <c r="P1" s="13" t="s">
        <v>2016</v>
      </c>
      <c r="Q1" s="13" t="s">
        <v>2015</v>
      </c>
      <c r="R1" s="13" t="s">
        <v>2018</v>
      </c>
      <c r="S1" s="13" t="s">
        <v>2017</v>
      </c>
      <c r="T1" s="13" t="s">
        <v>2020</v>
      </c>
      <c r="U1" s="13" t="s">
        <v>2019</v>
      </c>
      <c r="V1" s="13" t="s">
        <v>2021</v>
      </c>
    </row>
    <row r="2" spans="1:22" ht="15">
      <c r="A2" s="83" t="s">
        <v>417</v>
      </c>
      <c r="B2" s="78">
        <v>4</v>
      </c>
      <c r="C2" s="83" t="s">
        <v>420</v>
      </c>
      <c r="D2" s="78">
        <v>1</v>
      </c>
      <c r="E2" s="78"/>
      <c r="F2" s="78"/>
      <c r="G2" s="78"/>
      <c r="H2" s="78"/>
      <c r="I2" s="83" t="s">
        <v>421</v>
      </c>
      <c r="J2" s="78">
        <v>1</v>
      </c>
      <c r="K2" s="83" t="s">
        <v>418</v>
      </c>
      <c r="L2" s="78">
        <v>1</v>
      </c>
      <c r="M2" s="83" t="s">
        <v>450</v>
      </c>
      <c r="N2" s="78">
        <v>1</v>
      </c>
      <c r="O2" s="83" t="s">
        <v>417</v>
      </c>
      <c r="P2" s="78">
        <v>4</v>
      </c>
      <c r="Q2" s="83" t="s">
        <v>431</v>
      </c>
      <c r="R2" s="78">
        <v>2</v>
      </c>
      <c r="S2" s="83" t="s">
        <v>436</v>
      </c>
      <c r="T2" s="78">
        <v>1</v>
      </c>
      <c r="U2" s="83" t="s">
        <v>439</v>
      </c>
      <c r="V2" s="78">
        <v>1</v>
      </c>
    </row>
    <row r="3" spans="1:22" ht="15">
      <c r="A3" s="83" t="s">
        <v>414</v>
      </c>
      <c r="B3" s="78">
        <v>3</v>
      </c>
      <c r="C3" s="83" t="s">
        <v>422</v>
      </c>
      <c r="D3" s="78">
        <v>1</v>
      </c>
      <c r="E3" s="78"/>
      <c r="F3" s="78"/>
      <c r="G3" s="78"/>
      <c r="H3" s="78"/>
      <c r="I3" s="83" t="s">
        <v>419</v>
      </c>
      <c r="J3" s="78">
        <v>1</v>
      </c>
      <c r="K3" s="78"/>
      <c r="L3" s="78"/>
      <c r="M3" s="83" t="s">
        <v>422</v>
      </c>
      <c r="N3" s="78">
        <v>1</v>
      </c>
      <c r="O3" s="83" t="s">
        <v>430</v>
      </c>
      <c r="P3" s="78">
        <v>1</v>
      </c>
      <c r="Q3" s="83" t="s">
        <v>434</v>
      </c>
      <c r="R3" s="78">
        <v>1</v>
      </c>
      <c r="S3" s="78"/>
      <c r="T3" s="78"/>
      <c r="U3" s="78"/>
      <c r="V3" s="78"/>
    </row>
    <row r="4" spans="1:22" ht="15">
      <c r="A4" s="83" t="s">
        <v>422</v>
      </c>
      <c r="B4" s="78">
        <v>2</v>
      </c>
      <c r="C4" s="83" t="s">
        <v>423</v>
      </c>
      <c r="D4" s="78">
        <v>1</v>
      </c>
      <c r="E4" s="78"/>
      <c r="F4" s="78"/>
      <c r="G4" s="78"/>
      <c r="H4" s="78"/>
      <c r="I4" s="78"/>
      <c r="J4" s="78"/>
      <c r="K4" s="78"/>
      <c r="L4" s="78"/>
      <c r="M4" s="83" t="s">
        <v>449</v>
      </c>
      <c r="N4" s="78">
        <v>1</v>
      </c>
      <c r="O4" s="78"/>
      <c r="P4" s="78"/>
      <c r="Q4" s="78"/>
      <c r="R4" s="78"/>
      <c r="S4" s="78"/>
      <c r="T4" s="78"/>
      <c r="U4" s="78"/>
      <c r="V4" s="78"/>
    </row>
    <row r="5" spans="1:22" ht="15">
      <c r="A5" s="83" t="s">
        <v>434</v>
      </c>
      <c r="B5" s="78">
        <v>2</v>
      </c>
      <c r="C5" s="83" t="s">
        <v>424</v>
      </c>
      <c r="D5" s="78">
        <v>1</v>
      </c>
      <c r="E5" s="78"/>
      <c r="F5" s="78"/>
      <c r="G5" s="78"/>
      <c r="H5" s="78"/>
      <c r="I5" s="78"/>
      <c r="J5" s="78"/>
      <c r="K5" s="78"/>
      <c r="L5" s="78"/>
      <c r="M5" s="83" t="s">
        <v>2011</v>
      </c>
      <c r="N5" s="78">
        <v>1</v>
      </c>
      <c r="O5" s="78"/>
      <c r="P5" s="78"/>
      <c r="Q5" s="78"/>
      <c r="R5" s="78"/>
      <c r="S5" s="78"/>
      <c r="T5" s="78"/>
      <c r="U5" s="78"/>
      <c r="V5" s="78"/>
    </row>
    <row r="6" spans="1:22" ht="15">
      <c r="A6" s="83" t="s">
        <v>439</v>
      </c>
      <c r="B6" s="78">
        <v>2</v>
      </c>
      <c r="C6" s="83" t="s">
        <v>425</v>
      </c>
      <c r="D6" s="78">
        <v>1</v>
      </c>
      <c r="E6" s="78"/>
      <c r="F6" s="78"/>
      <c r="G6" s="78"/>
      <c r="H6" s="78"/>
      <c r="I6" s="78"/>
      <c r="J6" s="78"/>
      <c r="K6" s="78"/>
      <c r="L6" s="78"/>
      <c r="M6" s="83" t="s">
        <v>2012</v>
      </c>
      <c r="N6" s="78">
        <v>1</v>
      </c>
      <c r="O6" s="78"/>
      <c r="P6" s="78"/>
      <c r="Q6" s="78"/>
      <c r="R6" s="78"/>
      <c r="S6" s="78"/>
      <c r="T6" s="78"/>
      <c r="U6" s="78"/>
      <c r="V6" s="78"/>
    </row>
    <row r="7" spans="1:22" ht="15">
      <c r="A7" s="83" t="s">
        <v>431</v>
      </c>
      <c r="B7" s="78">
        <v>2</v>
      </c>
      <c r="C7" s="83" t="s">
        <v>429</v>
      </c>
      <c r="D7" s="78">
        <v>1</v>
      </c>
      <c r="E7" s="78"/>
      <c r="F7" s="78"/>
      <c r="G7" s="78"/>
      <c r="H7" s="78"/>
      <c r="I7" s="78"/>
      <c r="J7" s="78"/>
      <c r="K7" s="78"/>
      <c r="L7" s="78"/>
      <c r="M7" s="78"/>
      <c r="N7" s="78"/>
      <c r="O7" s="78"/>
      <c r="P7" s="78"/>
      <c r="Q7" s="78"/>
      <c r="R7" s="78"/>
      <c r="S7" s="78"/>
      <c r="T7" s="78"/>
      <c r="U7" s="78"/>
      <c r="V7" s="78"/>
    </row>
    <row r="8" spans="1:22" ht="15">
      <c r="A8" s="83" t="s">
        <v>451</v>
      </c>
      <c r="B8" s="78">
        <v>1</v>
      </c>
      <c r="C8" s="83" t="s">
        <v>433</v>
      </c>
      <c r="D8" s="78">
        <v>1</v>
      </c>
      <c r="E8" s="78"/>
      <c r="F8" s="78"/>
      <c r="G8" s="78"/>
      <c r="H8" s="78"/>
      <c r="I8" s="78"/>
      <c r="J8" s="78"/>
      <c r="K8" s="78"/>
      <c r="L8" s="78"/>
      <c r="M8" s="78"/>
      <c r="N8" s="78"/>
      <c r="O8" s="78"/>
      <c r="P8" s="78"/>
      <c r="Q8" s="78"/>
      <c r="R8" s="78"/>
      <c r="S8" s="78"/>
      <c r="T8" s="78"/>
      <c r="U8" s="78"/>
      <c r="V8" s="78"/>
    </row>
    <row r="9" spans="1:22" ht="15">
      <c r="A9" s="83" t="s">
        <v>450</v>
      </c>
      <c r="B9" s="78">
        <v>1</v>
      </c>
      <c r="C9" s="83" t="s">
        <v>434</v>
      </c>
      <c r="D9" s="78">
        <v>1</v>
      </c>
      <c r="E9" s="78"/>
      <c r="F9" s="78"/>
      <c r="G9" s="78"/>
      <c r="H9" s="78"/>
      <c r="I9" s="78"/>
      <c r="J9" s="78"/>
      <c r="K9" s="78"/>
      <c r="L9" s="78"/>
      <c r="M9" s="78"/>
      <c r="N9" s="78"/>
      <c r="O9" s="78"/>
      <c r="P9" s="78"/>
      <c r="Q9" s="78"/>
      <c r="R9" s="78"/>
      <c r="S9" s="78"/>
      <c r="T9" s="78"/>
      <c r="U9" s="78"/>
      <c r="V9" s="78"/>
    </row>
    <row r="10" spans="1:22" ht="15">
      <c r="A10" s="83" t="s">
        <v>449</v>
      </c>
      <c r="B10" s="78">
        <v>1</v>
      </c>
      <c r="C10" s="83" t="s">
        <v>435</v>
      </c>
      <c r="D10" s="78">
        <v>1</v>
      </c>
      <c r="E10" s="78"/>
      <c r="F10" s="78"/>
      <c r="G10" s="78"/>
      <c r="H10" s="78"/>
      <c r="I10" s="78"/>
      <c r="J10" s="78"/>
      <c r="K10" s="78"/>
      <c r="L10" s="78"/>
      <c r="M10" s="78"/>
      <c r="N10" s="78"/>
      <c r="O10" s="78"/>
      <c r="P10" s="78"/>
      <c r="Q10" s="78"/>
      <c r="R10" s="78"/>
      <c r="S10" s="78"/>
      <c r="T10" s="78"/>
      <c r="U10" s="78"/>
      <c r="V10" s="78"/>
    </row>
    <row r="11" spans="1:22" ht="15">
      <c r="A11" s="83" t="s">
        <v>448</v>
      </c>
      <c r="B11" s="78">
        <v>1</v>
      </c>
      <c r="C11" s="83" t="s">
        <v>437</v>
      </c>
      <c r="D11" s="78">
        <v>1</v>
      </c>
      <c r="E11" s="78"/>
      <c r="F11" s="78"/>
      <c r="G11" s="78"/>
      <c r="H11" s="78"/>
      <c r="I11" s="78"/>
      <c r="J11" s="78"/>
      <c r="K11" s="78"/>
      <c r="L11" s="78"/>
      <c r="M11" s="78"/>
      <c r="N11" s="78"/>
      <c r="O11" s="78"/>
      <c r="P11" s="78"/>
      <c r="Q11" s="78"/>
      <c r="R11" s="78"/>
      <c r="S11" s="78"/>
      <c r="T11" s="78"/>
      <c r="U11" s="78"/>
      <c r="V11" s="78"/>
    </row>
    <row r="14" spans="1:22" ht="15" customHeight="1">
      <c r="A14" s="13" t="s">
        <v>2028</v>
      </c>
      <c r="B14" s="13" t="s">
        <v>1999</v>
      </c>
      <c r="C14" s="13" t="s">
        <v>2029</v>
      </c>
      <c r="D14" s="13" t="s">
        <v>2002</v>
      </c>
      <c r="E14" s="78" t="s">
        <v>2030</v>
      </c>
      <c r="F14" s="78" t="s">
        <v>2004</v>
      </c>
      <c r="G14" s="78" t="s">
        <v>2031</v>
      </c>
      <c r="H14" s="78" t="s">
        <v>2006</v>
      </c>
      <c r="I14" s="13" t="s">
        <v>2032</v>
      </c>
      <c r="J14" s="13" t="s">
        <v>2008</v>
      </c>
      <c r="K14" s="13" t="s">
        <v>2033</v>
      </c>
      <c r="L14" s="13" t="s">
        <v>2010</v>
      </c>
      <c r="M14" s="13" t="s">
        <v>2034</v>
      </c>
      <c r="N14" s="13" t="s">
        <v>2014</v>
      </c>
      <c r="O14" s="13" t="s">
        <v>2035</v>
      </c>
      <c r="P14" s="13" t="s">
        <v>2016</v>
      </c>
      <c r="Q14" s="13" t="s">
        <v>2036</v>
      </c>
      <c r="R14" s="13" t="s">
        <v>2018</v>
      </c>
      <c r="S14" s="13" t="s">
        <v>2037</v>
      </c>
      <c r="T14" s="13" t="s">
        <v>2020</v>
      </c>
      <c r="U14" s="13" t="s">
        <v>2038</v>
      </c>
      <c r="V14" s="13" t="s">
        <v>2021</v>
      </c>
    </row>
    <row r="15" spans="1:22" ht="15">
      <c r="A15" s="78" t="s">
        <v>456</v>
      </c>
      <c r="B15" s="78">
        <v>5</v>
      </c>
      <c r="C15" s="78" t="s">
        <v>467</v>
      </c>
      <c r="D15" s="78">
        <v>3</v>
      </c>
      <c r="E15" s="78"/>
      <c r="F15" s="78"/>
      <c r="G15" s="78"/>
      <c r="H15" s="78"/>
      <c r="I15" s="78" t="s">
        <v>458</v>
      </c>
      <c r="J15" s="78">
        <v>2</v>
      </c>
      <c r="K15" s="78" t="s">
        <v>457</v>
      </c>
      <c r="L15" s="78">
        <v>1</v>
      </c>
      <c r="M15" s="78" t="s">
        <v>478</v>
      </c>
      <c r="N15" s="78">
        <v>3</v>
      </c>
      <c r="O15" s="78" t="s">
        <v>456</v>
      </c>
      <c r="P15" s="78">
        <v>5</v>
      </c>
      <c r="Q15" s="78" t="s">
        <v>468</v>
      </c>
      <c r="R15" s="78">
        <v>2</v>
      </c>
      <c r="S15" s="78" t="s">
        <v>473</v>
      </c>
      <c r="T15" s="78">
        <v>1</v>
      </c>
      <c r="U15" s="78" t="s">
        <v>475</v>
      </c>
      <c r="V15" s="78">
        <v>1</v>
      </c>
    </row>
    <row r="16" spans="1:22" ht="15">
      <c r="A16" s="78" t="s">
        <v>478</v>
      </c>
      <c r="B16" s="78">
        <v>4</v>
      </c>
      <c r="C16" s="78" t="s">
        <v>459</v>
      </c>
      <c r="D16" s="78">
        <v>1</v>
      </c>
      <c r="E16" s="78"/>
      <c r="F16" s="78"/>
      <c r="G16" s="78"/>
      <c r="H16" s="78"/>
      <c r="I16" s="78"/>
      <c r="J16" s="78"/>
      <c r="K16" s="78"/>
      <c r="L16" s="78"/>
      <c r="M16" s="78" t="s">
        <v>460</v>
      </c>
      <c r="N16" s="78">
        <v>1</v>
      </c>
      <c r="O16" s="78"/>
      <c r="P16" s="78"/>
      <c r="Q16" s="78" t="s">
        <v>471</v>
      </c>
      <c r="R16" s="78">
        <v>1</v>
      </c>
      <c r="S16" s="78"/>
      <c r="T16" s="78"/>
      <c r="U16" s="78"/>
      <c r="V16" s="78"/>
    </row>
    <row r="17" spans="1:22" ht="15">
      <c r="A17" s="78" t="s">
        <v>467</v>
      </c>
      <c r="B17" s="78">
        <v>3</v>
      </c>
      <c r="C17" s="78" t="s">
        <v>460</v>
      </c>
      <c r="D17" s="78">
        <v>1</v>
      </c>
      <c r="E17" s="78"/>
      <c r="F17" s="78"/>
      <c r="G17" s="78"/>
      <c r="H17" s="78"/>
      <c r="I17" s="78"/>
      <c r="J17" s="78"/>
      <c r="K17" s="78"/>
      <c r="L17" s="78"/>
      <c r="M17" s="78" t="s">
        <v>484</v>
      </c>
      <c r="N17" s="78">
        <v>1</v>
      </c>
      <c r="O17" s="78"/>
      <c r="P17" s="78"/>
      <c r="Q17" s="78"/>
      <c r="R17" s="78"/>
      <c r="S17" s="78"/>
      <c r="T17" s="78"/>
      <c r="U17" s="78"/>
      <c r="V17" s="78"/>
    </row>
    <row r="18" spans="1:22" ht="15">
      <c r="A18" s="78" t="s">
        <v>453</v>
      </c>
      <c r="B18" s="78">
        <v>3</v>
      </c>
      <c r="C18" s="78" t="s">
        <v>461</v>
      </c>
      <c r="D18" s="78">
        <v>1</v>
      </c>
      <c r="E18" s="78"/>
      <c r="F18" s="78"/>
      <c r="G18" s="78"/>
      <c r="H18" s="78"/>
      <c r="I18" s="78"/>
      <c r="J18" s="78"/>
      <c r="K18" s="78"/>
      <c r="L18" s="78"/>
      <c r="M18" s="78"/>
      <c r="N18" s="78"/>
      <c r="O18" s="78"/>
      <c r="P18" s="78"/>
      <c r="Q18" s="78"/>
      <c r="R18" s="78"/>
      <c r="S18" s="78"/>
      <c r="T18" s="78"/>
      <c r="U18" s="78"/>
      <c r="V18" s="78"/>
    </row>
    <row r="19" spans="1:22" ht="15">
      <c r="A19" s="78" t="s">
        <v>460</v>
      </c>
      <c r="B19" s="78">
        <v>2</v>
      </c>
      <c r="C19" s="78" t="s">
        <v>462</v>
      </c>
      <c r="D19" s="78">
        <v>1</v>
      </c>
      <c r="E19" s="78"/>
      <c r="F19" s="78"/>
      <c r="G19" s="78"/>
      <c r="H19" s="78"/>
      <c r="I19" s="78"/>
      <c r="J19" s="78"/>
      <c r="K19" s="78"/>
      <c r="L19" s="78"/>
      <c r="M19" s="78"/>
      <c r="N19" s="78"/>
      <c r="O19" s="78"/>
      <c r="P19" s="78"/>
      <c r="Q19" s="78"/>
      <c r="R19" s="78"/>
      <c r="S19" s="78"/>
      <c r="T19" s="78"/>
      <c r="U19" s="78"/>
      <c r="V19" s="78"/>
    </row>
    <row r="20" spans="1:22" ht="15">
      <c r="A20" s="78" t="s">
        <v>471</v>
      </c>
      <c r="B20" s="78">
        <v>2</v>
      </c>
      <c r="C20" s="78" t="s">
        <v>463</v>
      </c>
      <c r="D20" s="78">
        <v>1</v>
      </c>
      <c r="E20" s="78"/>
      <c r="F20" s="78"/>
      <c r="G20" s="78"/>
      <c r="H20" s="78"/>
      <c r="I20" s="78"/>
      <c r="J20" s="78"/>
      <c r="K20" s="78"/>
      <c r="L20" s="78"/>
      <c r="M20" s="78"/>
      <c r="N20" s="78"/>
      <c r="O20" s="78"/>
      <c r="P20" s="78"/>
      <c r="Q20" s="78"/>
      <c r="R20" s="78"/>
      <c r="S20" s="78"/>
      <c r="T20" s="78"/>
      <c r="U20" s="78"/>
      <c r="V20" s="78"/>
    </row>
    <row r="21" spans="1:22" ht="15">
      <c r="A21" s="78" t="s">
        <v>475</v>
      </c>
      <c r="B21" s="78">
        <v>2</v>
      </c>
      <c r="C21" s="78" t="s">
        <v>470</v>
      </c>
      <c r="D21" s="78">
        <v>1</v>
      </c>
      <c r="E21" s="78"/>
      <c r="F21" s="78"/>
      <c r="G21" s="78"/>
      <c r="H21" s="78"/>
      <c r="I21" s="78"/>
      <c r="J21" s="78"/>
      <c r="K21" s="78"/>
      <c r="L21" s="78"/>
      <c r="M21" s="78"/>
      <c r="N21" s="78"/>
      <c r="O21" s="78"/>
      <c r="P21" s="78"/>
      <c r="Q21" s="78"/>
      <c r="R21" s="78"/>
      <c r="S21" s="78"/>
      <c r="T21" s="78"/>
      <c r="U21" s="78"/>
      <c r="V21" s="78"/>
    </row>
    <row r="22" spans="1:22" ht="15">
      <c r="A22" s="78" t="s">
        <v>468</v>
      </c>
      <c r="B22" s="78">
        <v>2</v>
      </c>
      <c r="C22" s="78" t="s">
        <v>471</v>
      </c>
      <c r="D22" s="78">
        <v>1</v>
      </c>
      <c r="E22" s="78"/>
      <c r="F22" s="78"/>
      <c r="G22" s="78"/>
      <c r="H22" s="78"/>
      <c r="I22" s="78"/>
      <c r="J22" s="78"/>
      <c r="K22" s="78"/>
      <c r="L22" s="78"/>
      <c r="M22" s="78"/>
      <c r="N22" s="78"/>
      <c r="O22" s="78"/>
      <c r="P22" s="78"/>
      <c r="Q22" s="78"/>
      <c r="R22" s="78"/>
      <c r="S22" s="78"/>
      <c r="T22" s="78"/>
      <c r="U22" s="78"/>
      <c r="V22" s="78"/>
    </row>
    <row r="23" spans="1:22" ht="15">
      <c r="A23" s="78" t="s">
        <v>458</v>
      </c>
      <c r="B23" s="78">
        <v>2</v>
      </c>
      <c r="C23" s="78" t="s">
        <v>472</v>
      </c>
      <c r="D23" s="78">
        <v>1</v>
      </c>
      <c r="E23" s="78"/>
      <c r="F23" s="78"/>
      <c r="G23" s="78"/>
      <c r="H23" s="78"/>
      <c r="I23" s="78"/>
      <c r="J23" s="78"/>
      <c r="K23" s="78"/>
      <c r="L23" s="78"/>
      <c r="M23" s="78"/>
      <c r="N23" s="78"/>
      <c r="O23" s="78"/>
      <c r="P23" s="78"/>
      <c r="Q23" s="78"/>
      <c r="R23" s="78"/>
      <c r="S23" s="78"/>
      <c r="T23" s="78"/>
      <c r="U23" s="78"/>
      <c r="V23" s="78"/>
    </row>
    <row r="24" spans="1:22" ht="15">
      <c r="A24" s="78" t="s">
        <v>485</v>
      </c>
      <c r="B24" s="78">
        <v>1</v>
      </c>
      <c r="C24" s="78" t="s">
        <v>476</v>
      </c>
      <c r="D24" s="78">
        <v>1</v>
      </c>
      <c r="E24" s="78"/>
      <c r="F24" s="78"/>
      <c r="G24" s="78"/>
      <c r="H24" s="78"/>
      <c r="I24" s="78"/>
      <c r="J24" s="78"/>
      <c r="K24" s="78"/>
      <c r="L24" s="78"/>
      <c r="M24" s="78"/>
      <c r="N24" s="78"/>
      <c r="O24" s="78"/>
      <c r="P24" s="78"/>
      <c r="Q24" s="78"/>
      <c r="R24" s="78"/>
      <c r="S24" s="78"/>
      <c r="T24" s="78"/>
      <c r="U24" s="78"/>
      <c r="V24" s="78"/>
    </row>
    <row r="27" spans="1:22" ht="15" customHeight="1">
      <c r="A27" s="13" t="s">
        <v>2043</v>
      </c>
      <c r="B27" s="13" t="s">
        <v>1999</v>
      </c>
      <c r="C27" s="13" t="s">
        <v>2050</v>
      </c>
      <c r="D27" s="13" t="s">
        <v>2002</v>
      </c>
      <c r="E27" s="78" t="s">
        <v>2057</v>
      </c>
      <c r="F27" s="78" t="s">
        <v>2004</v>
      </c>
      <c r="G27" s="78" t="s">
        <v>2058</v>
      </c>
      <c r="H27" s="78" t="s">
        <v>2006</v>
      </c>
      <c r="I27" s="13" t="s">
        <v>2059</v>
      </c>
      <c r="J27" s="13" t="s">
        <v>2008</v>
      </c>
      <c r="K27" s="13" t="s">
        <v>2060</v>
      </c>
      <c r="L27" s="13" t="s">
        <v>2010</v>
      </c>
      <c r="M27" s="13" t="s">
        <v>2063</v>
      </c>
      <c r="N27" s="13" t="s">
        <v>2014</v>
      </c>
      <c r="O27" s="13" t="s">
        <v>2068</v>
      </c>
      <c r="P27" s="13" t="s">
        <v>2016</v>
      </c>
      <c r="Q27" s="13" t="s">
        <v>2069</v>
      </c>
      <c r="R27" s="13" t="s">
        <v>2018</v>
      </c>
      <c r="S27" s="13" t="s">
        <v>2073</v>
      </c>
      <c r="T27" s="13" t="s">
        <v>2020</v>
      </c>
      <c r="U27" s="78" t="s">
        <v>2078</v>
      </c>
      <c r="V27" s="78" t="s">
        <v>2021</v>
      </c>
    </row>
    <row r="28" spans="1:22" ht="15">
      <c r="A28" s="78" t="s">
        <v>2044</v>
      </c>
      <c r="B28" s="78">
        <v>5</v>
      </c>
      <c r="C28" s="78" t="s">
        <v>2046</v>
      </c>
      <c r="D28" s="78">
        <v>4</v>
      </c>
      <c r="E28" s="78"/>
      <c r="F28" s="78"/>
      <c r="G28" s="78"/>
      <c r="H28" s="78"/>
      <c r="I28" s="78" t="s">
        <v>492</v>
      </c>
      <c r="J28" s="78">
        <v>1</v>
      </c>
      <c r="K28" s="78" t="s">
        <v>2061</v>
      </c>
      <c r="L28" s="78">
        <v>1</v>
      </c>
      <c r="M28" s="78" t="s">
        <v>517</v>
      </c>
      <c r="N28" s="78">
        <v>3</v>
      </c>
      <c r="O28" s="78" t="s">
        <v>501</v>
      </c>
      <c r="P28" s="78">
        <v>1</v>
      </c>
      <c r="Q28" s="78" t="s">
        <v>2047</v>
      </c>
      <c r="R28" s="78">
        <v>4</v>
      </c>
      <c r="S28" s="78" t="s">
        <v>497</v>
      </c>
      <c r="T28" s="78">
        <v>4</v>
      </c>
      <c r="U28" s="78"/>
      <c r="V28" s="78"/>
    </row>
    <row r="29" spans="1:22" ht="15">
      <c r="A29" s="78" t="s">
        <v>2045</v>
      </c>
      <c r="B29" s="78">
        <v>5</v>
      </c>
      <c r="C29" s="78" t="s">
        <v>2049</v>
      </c>
      <c r="D29" s="78">
        <v>3</v>
      </c>
      <c r="E29" s="78"/>
      <c r="F29" s="78"/>
      <c r="G29" s="78"/>
      <c r="H29" s="78"/>
      <c r="I29" s="78"/>
      <c r="J29" s="78"/>
      <c r="K29" s="78" t="s">
        <v>2062</v>
      </c>
      <c r="L29" s="78">
        <v>1</v>
      </c>
      <c r="M29" s="78" t="s">
        <v>516</v>
      </c>
      <c r="N29" s="78">
        <v>2</v>
      </c>
      <c r="O29" s="78"/>
      <c r="P29" s="78"/>
      <c r="Q29" s="78" t="s">
        <v>2048</v>
      </c>
      <c r="R29" s="78">
        <v>4</v>
      </c>
      <c r="S29" s="78" t="s">
        <v>2074</v>
      </c>
      <c r="T29" s="78">
        <v>1</v>
      </c>
      <c r="U29" s="78"/>
      <c r="V29" s="78"/>
    </row>
    <row r="30" spans="1:22" ht="15">
      <c r="A30" s="78" t="s">
        <v>489</v>
      </c>
      <c r="B30" s="78">
        <v>4</v>
      </c>
      <c r="C30" s="78" t="s">
        <v>494</v>
      </c>
      <c r="D30" s="78">
        <v>2</v>
      </c>
      <c r="E30" s="78"/>
      <c r="F30" s="78"/>
      <c r="G30" s="78"/>
      <c r="H30" s="78"/>
      <c r="I30" s="78"/>
      <c r="J30" s="78"/>
      <c r="K30" s="78"/>
      <c r="L30" s="78"/>
      <c r="M30" s="78" t="s">
        <v>489</v>
      </c>
      <c r="N30" s="78">
        <v>1</v>
      </c>
      <c r="O30" s="78"/>
      <c r="P30" s="78"/>
      <c r="Q30" s="78" t="s">
        <v>2070</v>
      </c>
      <c r="R30" s="78">
        <v>1</v>
      </c>
      <c r="S30" s="78" t="s">
        <v>2075</v>
      </c>
      <c r="T30" s="78">
        <v>1</v>
      </c>
      <c r="U30" s="78"/>
      <c r="V30" s="78"/>
    </row>
    <row r="31" spans="1:22" ht="15">
      <c r="A31" s="78" t="s">
        <v>2046</v>
      </c>
      <c r="B31" s="78">
        <v>4</v>
      </c>
      <c r="C31" s="78" t="s">
        <v>2051</v>
      </c>
      <c r="D31" s="78">
        <v>2</v>
      </c>
      <c r="E31" s="78"/>
      <c r="F31" s="78"/>
      <c r="G31" s="78"/>
      <c r="H31" s="78"/>
      <c r="I31" s="78"/>
      <c r="J31" s="78"/>
      <c r="K31" s="78"/>
      <c r="L31" s="78"/>
      <c r="M31" s="78" t="s">
        <v>2064</v>
      </c>
      <c r="N31" s="78">
        <v>1</v>
      </c>
      <c r="O31" s="78"/>
      <c r="P31" s="78"/>
      <c r="Q31" s="78" t="s">
        <v>2071</v>
      </c>
      <c r="R31" s="78">
        <v>1</v>
      </c>
      <c r="S31" s="78" t="s">
        <v>2076</v>
      </c>
      <c r="T31" s="78">
        <v>1</v>
      </c>
      <c r="U31" s="78"/>
      <c r="V31" s="78"/>
    </row>
    <row r="32" spans="1:22" ht="15">
      <c r="A32" s="78" t="s">
        <v>497</v>
      </c>
      <c r="B32" s="78">
        <v>4</v>
      </c>
      <c r="C32" s="78" t="s">
        <v>2052</v>
      </c>
      <c r="D32" s="78">
        <v>2</v>
      </c>
      <c r="E32" s="78"/>
      <c r="F32" s="78"/>
      <c r="G32" s="78"/>
      <c r="H32" s="78"/>
      <c r="I32" s="78"/>
      <c r="J32" s="78"/>
      <c r="K32" s="78"/>
      <c r="L32" s="78"/>
      <c r="M32" s="78" t="s">
        <v>2065</v>
      </c>
      <c r="N32" s="78">
        <v>1</v>
      </c>
      <c r="O32" s="78"/>
      <c r="P32" s="78"/>
      <c r="Q32" s="78" t="s">
        <v>2072</v>
      </c>
      <c r="R32" s="78">
        <v>1</v>
      </c>
      <c r="S32" s="78" t="s">
        <v>2077</v>
      </c>
      <c r="T32" s="78">
        <v>1</v>
      </c>
      <c r="U32" s="78"/>
      <c r="V32" s="78"/>
    </row>
    <row r="33" spans="1:22" ht="15">
      <c r="A33" s="78" t="s">
        <v>2047</v>
      </c>
      <c r="B33" s="78">
        <v>4</v>
      </c>
      <c r="C33" s="78" t="s">
        <v>2053</v>
      </c>
      <c r="D33" s="78">
        <v>2</v>
      </c>
      <c r="E33" s="78"/>
      <c r="F33" s="78"/>
      <c r="G33" s="78"/>
      <c r="H33" s="78"/>
      <c r="I33" s="78"/>
      <c r="J33" s="78"/>
      <c r="K33" s="78"/>
      <c r="L33" s="78"/>
      <c r="M33" s="78" t="s">
        <v>2066</v>
      </c>
      <c r="N33" s="78">
        <v>1</v>
      </c>
      <c r="O33" s="78"/>
      <c r="P33" s="78"/>
      <c r="Q33" s="78"/>
      <c r="R33" s="78"/>
      <c r="S33" s="78"/>
      <c r="T33" s="78"/>
      <c r="U33" s="78"/>
      <c r="V33" s="78"/>
    </row>
    <row r="34" spans="1:22" ht="15">
      <c r="A34" s="78" t="s">
        <v>2048</v>
      </c>
      <c r="B34" s="78">
        <v>4</v>
      </c>
      <c r="C34" s="78" t="s">
        <v>2054</v>
      </c>
      <c r="D34" s="78">
        <v>2</v>
      </c>
      <c r="E34" s="78"/>
      <c r="F34" s="78"/>
      <c r="G34" s="78"/>
      <c r="H34" s="78"/>
      <c r="I34" s="78"/>
      <c r="J34" s="78"/>
      <c r="K34" s="78"/>
      <c r="L34" s="78"/>
      <c r="M34" s="78" t="s">
        <v>2067</v>
      </c>
      <c r="N34" s="78">
        <v>1</v>
      </c>
      <c r="O34" s="78"/>
      <c r="P34" s="78"/>
      <c r="Q34" s="78"/>
      <c r="R34" s="78"/>
      <c r="S34" s="78"/>
      <c r="T34" s="78"/>
      <c r="U34" s="78"/>
      <c r="V34" s="78"/>
    </row>
    <row r="35" spans="1:22" ht="15">
      <c r="A35" s="78" t="s">
        <v>517</v>
      </c>
      <c r="B35" s="78">
        <v>3</v>
      </c>
      <c r="C35" s="78" t="s">
        <v>2045</v>
      </c>
      <c r="D35" s="78">
        <v>2</v>
      </c>
      <c r="E35" s="78"/>
      <c r="F35" s="78"/>
      <c r="G35" s="78"/>
      <c r="H35" s="78"/>
      <c r="I35" s="78"/>
      <c r="J35" s="78"/>
      <c r="K35" s="78"/>
      <c r="L35" s="78"/>
      <c r="M35" s="78"/>
      <c r="N35" s="78"/>
      <c r="O35" s="78"/>
      <c r="P35" s="78"/>
      <c r="Q35" s="78"/>
      <c r="R35" s="78"/>
      <c r="S35" s="78"/>
      <c r="T35" s="78"/>
      <c r="U35" s="78"/>
      <c r="V35" s="78"/>
    </row>
    <row r="36" spans="1:22" ht="15">
      <c r="A36" s="78" t="s">
        <v>2049</v>
      </c>
      <c r="B36" s="78">
        <v>3</v>
      </c>
      <c r="C36" s="78" t="s">
        <v>2055</v>
      </c>
      <c r="D36" s="78">
        <v>1</v>
      </c>
      <c r="E36" s="78"/>
      <c r="F36" s="78"/>
      <c r="G36" s="78"/>
      <c r="H36" s="78"/>
      <c r="I36" s="78"/>
      <c r="J36" s="78"/>
      <c r="K36" s="78"/>
      <c r="L36" s="78"/>
      <c r="M36" s="78"/>
      <c r="N36" s="78"/>
      <c r="O36" s="78"/>
      <c r="P36" s="78"/>
      <c r="Q36" s="78"/>
      <c r="R36" s="78"/>
      <c r="S36" s="78"/>
      <c r="T36" s="78"/>
      <c r="U36" s="78"/>
      <c r="V36" s="78"/>
    </row>
    <row r="37" spans="1:22" ht="15">
      <c r="A37" s="78" t="s">
        <v>493</v>
      </c>
      <c r="B37" s="78">
        <v>3</v>
      </c>
      <c r="C37" s="78" t="s">
        <v>2056</v>
      </c>
      <c r="D37" s="78">
        <v>1</v>
      </c>
      <c r="E37" s="78"/>
      <c r="F37" s="78"/>
      <c r="G37" s="78"/>
      <c r="H37" s="78"/>
      <c r="I37" s="78"/>
      <c r="J37" s="78"/>
      <c r="K37" s="78"/>
      <c r="L37" s="78"/>
      <c r="M37" s="78"/>
      <c r="N37" s="78"/>
      <c r="O37" s="78"/>
      <c r="P37" s="78"/>
      <c r="Q37" s="78"/>
      <c r="R37" s="78"/>
      <c r="S37" s="78"/>
      <c r="T37" s="78"/>
      <c r="U37" s="78"/>
      <c r="V37" s="78"/>
    </row>
    <row r="40" spans="1:22" ht="15" customHeight="1">
      <c r="A40" s="13" t="s">
        <v>2085</v>
      </c>
      <c r="B40" s="13" t="s">
        <v>1999</v>
      </c>
      <c r="C40" s="13" t="s">
        <v>2094</v>
      </c>
      <c r="D40" s="13" t="s">
        <v>2002</v>
      </c>
      <c r="E40" s="13" t="s">
        <v>2102</v>
      </c>
      <c r="F40" s="13" t="s">
        <v>2004</v>
      </c>
      <c r="G40" s="13" t="s">
        <v>2104</v>
      </c>
      <c r="H40" s="13" t="s">
        <v>2006</v>
      </c>
      <c r="I40" s="13" t="s">
        <v>2114</v>
      </c>
      <c r="J40" s="13" t="s">
        <v>2008</v>
      </c>
      <c r="K40" s="13" t="s">
        <v>2120</v>
      </c>
      <c r="L40" s="13" t="s">
        <v>2010</v>
      </c>
      <c r="M40" s="13" t="s">
        <v>2129</v>
      </c>
      <c r="N40" s="13" t="s">
        <v>2014</v>
      </c>
      <c r="O40" s="13" t="s">
        <v>2136</v>
      </c>
      <c r="P40" s="13" t="s">
        <v>2016</v>
      </c>
      <c r="Q40" s="13" t="s">
        <v>2142</v>
      </c>
      <c r="R40" s="13" t="s">
        <v>2018</v>
      </c>
      <c r="S40" s="13" t="s">
        <v>2147</v>
      </c>
      <c r="T40" s="13" t="s">
        <v>2020</v>
      </c>
      <c r="U40" s="13" t="s">
        <v>2156</v>
      </c>
      <c r="V40" s="13" t="s">
        <v>2021</v>
      </c>
    </row>
    <row r="41" spans="1:22" ht="15">
      <c r="A41" s="86" t="s">
        <v>2086</v>
      </c>
      <c r="B41" s="86">
        <v>133</v>
      </c>
      <c r="C41" s="86" t="s">
        <v>2070</v>
      </c>
      <c r="D41" s="86">
        <v>16</v>
      </c>
      <c r="E41" s="86" t="s">
        <v>2103</v>
      </c>
      <c r="F41" s="86">
        <v>2</v>
      </c>
      <c r="G41" s="86" t="s">
        <v>2070</v>
      </c>
      <c r="H41" s="86">
        <v>18</v>
      </c>
      <c r="I41" s="86" t="s">
        <v>2115</v>
      </c>
      <c r="J41" s="86">
        <v>14</v>
      </c>
      <c r="K41" s="86" t="s">
        <v>2092</v>
      </c>
      <c r="L41" s="86">
        <v>20</v>
      </c>
      <c r="M41" s="86" t="s">
        <v>2130</v>
      </c>
      <c r="N41" s="86">
        <v>7</v>
      </c>
      <c r="O41" s="86" t="s">
        <v>2064</v>
      </c>
      <c r="P41" s="86">
        <v>6</v>
      </c>
      <c r="Q41" s="86" t="s">
        <v>2049</v>
      </c>
      <c r="R41" s="86">
        <v>5</v>
      </c>
      <c r="S41" s="86" t="s">
        <v>2148</v>
      </c>
      <c r="T41" s="86">
        <v>8</v>
      </c>
      <c r="U41" s="86" t="s">
        <v>2044</v>
      </c>
      <c r="V41" s="86">
        <v>2</v>
      </c>
    </row>
    <row r="42" spans="1:22" ht="15">
      <c r="A42" s="86" t="s">
        <v>2087</v>
      </c>
      <c r="B42" s="86">
        <v>30</v>
      </c>
      <c r="C42" s="86" t="s">
        <v>2049</v>
      </c>
      <c r="D42" s="86">
        <v>15</v>
      </c>
      <c r="E42" s="86"/>
      <c r="F42" s="86"/>
      <c r="G42" s="86" t="s">
        <v>2105</v>
      </c>
      <c r="H42" s="86">
        <v>9</v>
      </c>
      <c r="I42" s="86" t="s">
        <v>246</v>
      </c>
      <c r="J42" s="86">
        <v>9</v>
      </c>
      <c r="K42" s="86" t="s">
        <v>2093</v>
      </c>
      <c r="L42" s="86">
        <v>20</v>
      </c>
      <c r="M42" s="86" t="s">
        <v>318</v>
      </c>
      <c r="N42" s="86">
        <v>6</v>
      </c>
      <c r="O42" s="86" t="s">
        <v>2049</v>
      </c>
      <c r="P42" s="86">
        <v>5</v>
      </c>
      <c r="Q42" s="86" t="s">
        <v>2070</v>
      </c>
      <c r="R42" s="86">
        <v>4</v>
      </c>
      <c r="S42" s="86" t="s">
        <v>2149</v>
      </c>
      <c r="T42" s="86">
        <v>4</v>
      </c>
      <c r="U42" s="86" t="s">
        <v>2157</v>
      </c>
      <c r="V42" s="86">
        <v>2</v>
      </c>
    </row>
    <row r="43" spans="1:22" ht="15">
      <c r="A43" s="86" t="s">
        <v>2088</v>
      </c>
      <c r="B43" s="86">
        <v>0</v>
      </c>
      <c r="C43" s="86" t="s">
        <v>2095</v>
      </c>
      <c r="D43" s="86">
        <v>5</v>
      </c>
      <c r="E43" s="86"/>
      <c r="F43" s="86"/>
      <c r="G43" s="86" t="s">
        <v>2106</v>
      </c>
      <c r="H43" s="86">
        <v>9</v>
      </c>
      <c r="I43" s="86" t="s">
        <v>323</v>
      </c>
      <c r="J43" s="86">
        <v>9</v>
      </c>
      <c r="K43" s="86" t="s">
        <v>2121</v>
      </c>
      <c r="L43" s="86">
        <v>10</v>
      </c>
      <c r="M43" s="86" t="s">
        <v>2049</v>
      </c>
      <c r="N43" s="86">
        <v>5</v>
      </c>
      <c r="O43" s="86" t="s">
        <v>2137</v>
      </c>
      <c r="P43" s="86">
        <v>5</v>
      </c>
      <c r="Q43" s="86" t="s">
        <v>2071</v>
      </c>
      <c r="R43" s="86">
        <v>4</v>
      </c>
      <c r="S43" s="86" t="s">
        <v>2150</v>
      </c>
      <c r="T43" s="86">
        <v>4</v>
      </c>
      <c r="U43" s="86"/>
      <c r="V43" s="86"/>
    </row>
    <row r="44" spans="1:22" ht="15">
      <c r="A44" s="86" t="s">
        <v>2089</v>
      </c>
      <c r="B44" s="86">
        <v>3298</v>
      </c>
      <c r="C44" s="86" t="s">
        <v>2096</v>
      </c>
      <c r="D44" s="86">
        <v>4</v>
      </c>
      <c r="E44" s="86"/>
      <c r="F44" s="86"/>
      <c r="G44" s="86" t="s">
        <v>2107</v>
      </c>
      <c r="H44" s="86">
        <v>9</v>
      </c>
      <c r="I44" s="86" t="s">
        <v>2095</v>
      </c>
      <c r="J44" s="86">
        <v>9</v>
      </c>
      <c r="K44" s="86" t="s">
        <v>2122</v>
      </c>
      <c r="L44" s="86">
        <v>10</v>
      </c>
      <c r="M44" s="86" t="s">
        <v>2070</v>
      </c>
      <c r="N44" s="86">
        <v>5</v>
      </c>
      <c r="O44" s="86" t="s">
        <v>2096</v>
      </c>
      <c r="P44" s="86">
        <v>5</v>
      </c>
      <c r="Q44" s="86" t="s">
        <v>2143</v>
      </c>
      <c r="R44" s="86">
        <v>4</v>
      </c>
      <c r="S44" s="86" t="s">
        <v>2151</v>
      </c>
      <c r="T44" s="86">
        <v>4</v>
      </c>
      <c r="U44" s="86"/>
      <c r="V44" s="86"/>
    </row>
    <row r="45" spans="1:22" ht="15">
      <c r="A45" s="86" t="s">
        <v>2090</v>
      </c>
      <c r="B45" s="86">
        <v>3461</v>
      </c>
      <c r="C45" s="86" t="s">
        <v>2097</v>
      </c>
      <c r="D45" s="86">
        <v>4</v>
      </c>
      <c r="E45" s="86"/>
      <c r="F45" s="86"/>
      <c r="G45" s="86" t="s">
        <v>2108</v>
      </c>
      <c r="H45" s="86">
        <v>9</v>
      </c>
      <c r="I45" s="86" t="s">
        <v>2116</v>
      </c>
      <c r="J45" s="86">
        <v>9</v>
      </c>
      <c r="K45" s="86" t="s">
        <v>2123</v>
      </c>
      <c r="L45" s="86">
        <v>10</v>
      </c>
      <c r="M45" s="86" t="s">
        <v>2074</v>
      </c>
      <c r="N45" s="86">
        <v>5</v>
      </c>
      <c r="O45" s="86" t="s">
        <v>2070</v>
      </c>
      <c r="P45" s="86">
        <v>5</v>
      </c>
      <c r="Q45" s="86" t="s">
        <v>2144</v>
      </c>
      <c r="R45" s="86">
        <v>4</v>
      </c>
      <c r="S45" s="86" t="s">
        <v>329</v>
      </c>
      <c r="T45" s="86">
        <v>4</v>
      </c>
      <c r="U45" s="86"/>
      <c r="V45" s="86"/>
    </row>
    <row r="46" spans="1:22" ht="15">
      <c r="A46" s="86" t="s">
        <v>2049</v>
      </c>
      <c r="B46" s="86">
        <v>102</v>
      </c>
      <c r="C46" s="86" t="s">
        <v>2098</v>
      </c>
      <c r="D46" s="86">
        <v>3</v>
      </c>
      <c r="E46" s="86"/>
      <c r="F46" s="86"/>
      <c r="G46" s="86" t="s">
        <v>2109</v>
      </c>
      <c r="H46" s="86">
        <v>9</v>
      </c>
      <c r="I46" s="86" t="s">
        <v>2091</v>
      </c>
      <c r="J46" s="86">
        <v>9</v>
      </c>
      <c r="K46" s="86" t="s">
        <v>2124</v>
      </c>
      <c r="L46" s="86">
        <v>10</v>
      </c>
      <c r="M46" s="86" t="s">
        <v>2131</v>
      </c>
      <c r="N46" s="86">
        <v>5</v>
      </c>
      <c r="O46" s="86" t="s">
        <v>2138</v>
      </c>
      <c r="P46" s="86">
        <v>4</v>
      </c>
      <c r="Q46" s="86" t="s">
        <v>2145</v>
      </c>
      <c r="R46" s="86">
        <v>4</v>
      </c>
      <c r="S46" s="86" t="s">
        <v>2152</v>
      </c>
      <c r="T46" s="86">
        <v>4</v>
      </c>
      <c r="U46" s="86"/>
      <c r="V46" s="86"/>
    </row>
    <row r="47" spans="1:22" ht="15">
      <c r="A47" s="86" t="s">
        <v>2070</v>
      </c>
      <c r="B47" s="86">
        <v>100</v>
      </c>
      <c r="C47" s="86" t="s">
        <v>2099</v>
      </c>
      <c r="D47" s="86">
        <v>3</v>
      </c>
      <c r="E47" s="86"/>
      <c r="F47" s="86"/>
      <c r="G47" s="86" t="s">
        <v>2110</v>
      </c>
      <c r="H47" s="86">
        <v>9</v>
      </c>
      <c r="I47" s="86" t="s">
        <v>2049</v>
      </c>
      <c r="J47" s="86">
        <v>9</v>
      </c>
      <c r="K47" s="86" t="s">
        <v>2125</v>
      </c>
      <c r="L47" s="86">
        <v>10</v>
      </c>
      <c r="M47" s="86" t="s">
        <v>2132</v>
      </c>
      <c r="N47" s="86">
        <v>4</v>
      </c>
      <c r="O47" s="86" t="s">
        <v>2139</v>
      </c>
      <c r="P47" s="86">
        <v>4</v>
      </c>
      <c r="Q47" s="86" t="s">
        <v>2146</v>
      </c>
      <c r="R47" s="86">
        <v>4</v>
      </c>
      <c r="S47" s="86" t="s">
        <v>2153</v>
      </c>
      <c r="T47" s="86">
        <v>4</v>
      </c>
      <c r="U47" s="86"/>
      <c r="V47" s="86"/>
    </row>
    <row r="48" spans="1:22" ht="15">
      <c r="A48" s="86" t="s">
        <v>2091</v>
      </c>
      <c r="B48" s="86">
        <v>25</v>
      </c>
      <c r="C48" s="86" t="s">
        <v>2074</v>
      </c>
      <c r="D48" s="86">
        <v>3</v>
      </c>
      <c r="E48" s="86"/>
      <c r="F48" s="86"/>
      <c r="G48" s="86" t="s">
        <v>2111</v>
      </c>
      <c r="H48" s="86">
        <v>9</v>
      </c>
      <c r="I48" s="86" t="s">
        <v>2117</v>
      </c>
      <c r="J48" s="86">
        <v>7</v>
      </c>
      <c r="K48" s="86" t="s">
        <v>2126</v>
      </c>
      <c r="L48" s="86">
        <v>10</v>
      </c>
      <c r="M48" s="86" t="s">
        <v>2133</v>
      </c>
      <c r="N48" s="86">
        <v>4</v>
      </c>
      <c r="O48" s="86" t="s">
        <v>2140</v>
      </c>
      <c r="P48" s="86">
        <v>4</v>
      </c>
      <c r="Q48" s="86" t="s">
        <v>333</v>
      </c>
      <c r="R48" s="86">
        <v>4</v>
      </c>
      <c r="S48" s="86" t="s">
        <v>2154</v>
      </c>
      <c r="T48" s="86">
        <v>4</v>
      </c>
      <c r="U48" s="86"/>
      <c r="V48" s="86"/>
    </row>
    <row r="49" spans="1:22" ht="15">
      <c r="A49" s="86" t="s">
        <v>2092</v>
      </c>
      <c r="B49" s="86">
        <v>22</v>
      </c>
      <c r="C49" s="86" t="s">
        <v>2100</v>
      </c>
      <c r="D49" s="86">
        <v>3</v>
      </c>
      <c r="E49" s="86"/>
      <c r="F49" s="86"/>
      <c r="G49" s="86" t="s">
        <v>2112</v>
      </c>
      <c r="H49" s="86">
        <v>9</v>
      </c>
      <c r="I49" s="86" t="s">
        <v>2118</v>
      </c>
      <c r="J49" s="86">
        <v>7</v>
      </c>
      <c r="K49" s="86" t="s">
        <v>2127</v>
      </c>
      <c r="L49" s="86">
        <v>10</v>
      </c>
      <c r="M49" s="86" t="s">
        <v>2134</v>
      </c>
      <c r="N49" s="86">
        <v>3</v>
      </c>
      <c r="O49" s="86" t="s">
        <v>2141</v>
      </c>
      <c r="P49" s="86">
        <v>3</v>
      </c>
      <c r="Q49" s="86"/>
      <c r="R49" s="86"/>
      <c r="S49" s="86" t="s">
        <v>2155</v>
      </c>
      <c r="T49" s="86">
        <v>4</v>
      </c>
      <c r="U49" s="86"/>
      <c r="V49" s="86"/>
    </row>
    <row r="50" spans="1:22" ht="15">
      <c r="A50" s="86" t="s">
        <v>2093</v>
      </c>
      <c r="B50" s="86">
        <v>20</v>
      </c>
      <c r="C50" s="86" t="s">
        <v>2101</v>
      </c>
      <c r="D50" s="86">
        <v>3</v>
      </c>
      <c r="E50" s="86"/>
      <c r="F50" s="86"/>
      <c r="G50" s="86" t="s">
        <v>2113</v>
      </c>
      <c r="H50" s="86">
        <v>9</v>
      </c>
      <c r="I50" s="86" t="s">
        <v>2119</v>
      </c>
      <c r="J50" s="86">
        <v>7</v>
      </c>
      <c r="K50" s="86" t="s">
        <v>2128</v>
      </c>
      <c r="L50" s="86">
        <v>10</v>
      </c>
      <c r="M50" s="86" t="s">
        <v>2135</v>
      </c>
      <c r="N50" s="86">
        <v>3</v>
      </c>
      <c r="O50" s="86" t="s">
        <v>326</v>
      </c>
      <c r="P50" s="86">
        <v>3</v>
      </c>
      <c r="Q50" s="86"/>
      <c r="R50" s="86"/>
      <c r="S50" s="86" t="s">
        <v>2049</v>
      </c>
      <c r="T50" s="86">
        <v>4</v>
      </c>
      <c r="U50" s="86"/>
      <c r="V50" s="86"/>
    </row>
    <row r="53" spans="1:22" ht="15" customHeight="1">
      <c r="A53" s="13" t="s">
        <v>2186</v>
      </c>
      <c r="B53" s="13" t="s">
        <v>1999</v>
      </c>
      <c r="C53" s="13" t="s">
        <v>2197</v>
      </c>
      <c r="D53" s="13" t="s">
        <v>2002</v>
      </c>
      <c r="E53" s="78" t="s">
        <v>2207</v>
      </c>
      <c r="F53" s="78" t="s">
        <v>2004</v>
      </c>
      <c r="G53" s="13" t="s">
        <v>2208</v>
      </c>
      <c r="H53" s="13" t="s">
        <v>2006</v>
      </c>
      <c r="I53" s="13" t="s">
        <v>2219</v>
      </c>
      <c r="J53" s="13" t="s">
        <v>2008</v>
      </c>
      <c r="K53" s="13" t="s">
        <v>2230</v>
      </c>
      <c r="L53" s="13" t="s">
        <v>2010</v>
      </c>
      <c r="M53" s="13" t="s">
        <v>2234</v>
      </c>
      <c r="N53" s="13" t="s">
        <v>2014</v>
      </c>
      <c r="O53" s="13" t="s">
        <v>2244</v>
      </c>
      <c r="P53" s="13" t="s">
        <v>2016</v>
      </c>
      <c r="Q53" s="13" t="s">
        <v>2255</v>
      </c>
      <c r="R53" s="13" t="s">
        <v>2018</v>
      </c>
      <c r="S53" s="13" t="s">
        <v>2261</v>
      </c>
      <c r="T53" s="13" t="s">
        <v>2020</v>
      </c>
      <c r="U53" s="78" t="s">
        <v>2272</v>
      </c>
      <c r="V53" s="78" t="s">
        <v>2021</v>
      </c>
    </row>
    <row r="54" spans="1:22" ht="15">
      <c r="A54" s="86" t="s">
        <v>2187</v>
      </c>
      <c r="B54" s="86">
        <v>13</v>
      </c>
      <c r="C54" s="86" t="s">
        <v>2198</v>
      </c>
      <c r="D54" s="86">
        <v>3</v>
      </c>
      <c r="E54" s="86"/>
      <c r="F54" s="86"/>
      <c r="G54" s="86" t="s">
        <v>2209</v>
      </c>
      <c r="H54" s="86">
        <v>9</v>
      </c>
      <c r="I54" s="86" t="s">
        <v>2220</v>
      </c>
      <c r="J54" s="86">
        <v>7</v>
      </c>
      <c r="K54" s="86" t="s">
        <v>2190</v>
      </c>
      <c r="L54" s="86">
        <v>10</v>
      </c>
      <c r="M54" s="86" t="s">
        <v>2188</v>
      </c>
      <c r="N54" s="86">
        <v>5</v>
      </c>
      <c r="O54" s="86" t="s">
        <v>2245</v>
      </c>
      <c r="P54" s="86">
        <v>5</v>
      </c>
      <c r="Q54" s="86" t="s">
        <v>2188</v>
      </c>
      <c r="R54" s="86">
        <v>4</v>
      </c>
      <c r="S54" s="86" t="s">
        <v>2262</v>
      </c>
      <c r="T54" s="86">
        <v>4</v>
      </c>
      <c r="U54" s="86"/>
      <c r="V54" s="86"/>
    </row>
    <row r="55" spans="1:22" ht="15">
      <c r="A55" s="86" t="s">
        <v>2188</v>
      </c>
      <c r="B55" s="86">
        <v>12</v>
      </c>
      <c r="C55" s="86" t="s">
        <v>2199</v>
      </c>
      <c r="D55" s="86">
        <v>2</v>
      </c>
      <c r="E55" s="86"/>
      <c r="F55" s="86"/>
      <c r="G55" s="86" t="s">
        <v>2210</v>
      </c>
      <c r="H55" s="86">
        <v>9</v>
      </c>
      <c r="I55" s="86" t="s">
        <v>2221</v>
      </c>
      <c r="J55" s="86">
        <v>7</v>
      </c>
      <c r="K55" s="86" t="s">
        <v>2191</v>
      </c>
      <c r="L55" s="86">
        <v>10</v>
      </c>
      <c r="M55" s="86" t="s">
        <v>2235</v>
      </c>
      <c r="N55" s="86">
        <v>4</v>
      </c>
      <c r="O55" s="86" t="s">
        <v>2246</v>
      </c>
      <c r="P55" s="86">
        <v>5</v>
      </c>
      <c r="Q55" s="86" t="s">
        <v>2187</v>
      </c>
      <c r="R55" s="86">
        <v>4</v>
      </c>
      <c r="S55" s="86" t="s">
        <v>2263</v>
      </c>
      <c r="T55" s="86">
        <v>4</v>
      </c>
      <c r="U55" s="86"/>
      <c r="V55" s="86"/>
    </row>
    <row r="56" spans="1:22" ht="15">
      <c r="A56" s="86" t="s">
        <v>2189</v>
      </c>
      <c r="B56" s="86">
        <v>12</v>
      </c>
      <c r="C56" s="86" t="s">
        <v>2200</v>
      </c>
      <c r="D56" s="86">
        <v>2</v>
      </c>
      <c r="E56" s="86"/>
      <c r="F56" s="86"/>
      <c r="G56" s="86" t="s">
        <v>2211</v>
      </c>
      <c r="H56" s="86">
        <v>9</v>
      </c>
      <c r="I56" s="86" t="s">
        <v>2222</v>
      </c>
      <c r="J56" s="86">
        <v>7</v>
      </c>
      <c r="K56" s="86" t="s">
        <v>2192</v>
      </c>
      <c r="L56" s="86">
        <v>10</v>
      </c>
      <c r="M56" s="86" t="s">
        <v>2236</v>
      </c>
      <c r="N56" s="86">
        <v>3</v>
      </c>
      <c r="O56" s="86" t="s">
        <v>2247</v>
      </c>
      <c r="P56" s="86">
        <v>4</v>
      </c>
      <c r="Q56" s="86" t="s">
        <v>2256</v>
      </c>
      <c r="R56" s="86">
        <v>4</v>
      </c>
      <c r="S56" s="86" t="s">
        <v>2264</v>
      </c>
      <c r="T56" s="86">
        <v>4</v>
      </c>
      <c r="U56" s="86"/>
      <c r="V56" s="86"/>
    </row>
    <row r="57" spans="1:22" ht="15">
      <c r="A57" s="86" t="s">
        <v>2190</v>
      </c>
      <c r="B57" s="86">
        <v>10</v>
      </c>
      <c r="C57" s="86" t="s">
        <v>2201</v>
      </c>
      <c r="D57" s="86">
        <v>2</v>
      </c>
      <c r="E57" s="86"/>
      <c r="F57" s="86"/>
      <c r="G57" s="86" t="s">
        <v>2212</v>
      </c>
      <c r="H57" s="86">
        <v>9</v>
      </c>
      <c r="I57" s="86" t="s">
        <v>2223</v>
      </c>
      <c r="J57" s="86">
        <v>7</v>
      </c>
      <c r="K57" s="86" t="s">
        <v>2193</v>
      </c>
      <c r="L57" s="86">
        <v>10</v>
      </c>
      <c r="M57" s="86" t="s">
        <v>2237</v>
      </c>
      <c r="N57" s="86">
        <v>3</v>
      </c>
      <c r="O57" s="86" t="s">
        <v>2248</v>
      </c>
      <c r="P57" s="86">
        <v>4</v>
      </c>
      <c r="Q57" s="86" t="s">
        <v>2257</v>
      </c>
      <c r="R57" s="86">
        <v>4</v>
      </c>
      <c r="S57" s="86" t="s">
        <v>2265</v>
      </c>
      <c r="T57" s="86">
        <v>4</v>
      </c>
      <c r="U57" s="86"/>
      <c r="V57" s="86"/>
    </row>
    <row r="58" spans="1:22" ht="15">
      <c r="A58" s="86" t="s">
        <v>2191</v>
      </c>
      <c r="B58" s="86">
        <v>10</v>
      </c>
      <c r="C58" s="86" t="s">
        <v>2202</v>
      </c>
      <c r="D58" s="86">
        <v>2</v>
      </c>
      <c r="E58" s="86"/>
      <c r="F58" s="86"/>
      <c r="G58" s="86" t="s">
        <v>2213</v>
      </c>
      <c r="H58" s="86">
        <v>9</v>
      </c>
      <c r="I58" s="86" t="s">
        <v>2224</v>
      </c>
      <c r="J58" s="86">
        <v>7</v>
      </c>
      <c r="K58" s="86" t="s">
        <v>2194</v>
      </c>
      <c r="L58" s="86">
        <v>10</v>
      </c>
      <c r="M58" s="86" t="s">
        <v>2238</v>
      </c>
      <c r="N58" s="86">
        <v>3</v>
      </c>
      <c r="O58" s="86" t="s">
        <v>2249</v>
      </c>
      <c r="P58" s="86">
        <v>4</v>
      </c>
      <c r="Q58" s="86" t="s">
        <v>2258</v>
      </c>
      <c r="R58" s="86">
        <v>4</v>
      </c>
      <c r="S58" s="86" t="s">
        <v>2266</v>
      </c>
      <c r="T58" s="86">
        <v>4</v>
      </c>
      <c r="U58" s="86"/>
      <c r="V58" s="86"/>
    </row>
    <row r="59" spans="1:22" ht="15">
      <c r="A59" s="86" t="s">
        <v>2192</v>
      </c>
      <c r="B59" s="86">
        <v>10</v>
      </c>
      <c r="C59" s="86" t="s">
        <v>2203</v>
      </c>
      <c r="D59" s="86">
        <v>2</v>
      </c>
      <c r="E59" s="86"/>
      <c r="F59" s="86"/>
      <c r="G59" s="86" t="s">
        <v>2214</v>
      </c>
      <c r="H59" s="86">
        <v>9</v>
      </c>
      <c r="I59" s="86" t="s">
        <v>2225</v>
      </c>
      <c r="J59" s="86">
        <v>7</v>
      </c>
      <c r="K59" s="86" t="s">
        <v>2195</v>
      </c>
      <c r="L59" s="86">
        <v>10</v>
      </c>
      <c r="M59" s="86" t="s">
        <v>2239</v>
      </c>
      <c r="N59" s="86">
        <v>3</v>
      </c>
      <c r="O59" s="86" t="s">
        <v>2250</v>
      </c>
      <c r="P59" s="86">
        <v>4</v>
      </c>
      <c r="Q59" s="86" t="s">
        <v>2259</v>
      </c>
      <c r="R59" s="86">
        <v>4</v>
      </c>
      <c r="S59" s="86" t="s">
        <v>2267</v>
      </c>
      <c r="T59" s="86">
        <v>4</v>
      </c>
      <c r="U59" s="86"/>
      <c r="V59" s="86"/>
    </row>
    <row r="60" spans="1:22" ht="15">
      <c r="A60" s="86" t="s">
        <v>2193</v>
      </c>
      <c r="B60" s="86">
        <v>10</v>
      </c>
      <c r="C60" s="86" t="s">
        <v>2204</v>
      </c>
      <c r="D60" s="86">
        <v>2</v>
      </c>
      <c r="E60" s="86"/>
      <c r="F60" s="86"/>
      <c r="G60" s="86" t="s">
        <v>2215</v>
      </c>
      <c r="H60" s="86">
        <v>9</v>
      </c>
      <c r="I60" s="86" t="s">
        <v>2226</v>
      </c>
      <c r="J60" s="86">
        <v>7</v>
      </c>
      <c r="K60" s="86" t="s">
        <v>2196</v>
      </c>
      <c r="L60" s="86">
        <v>10</v>
      </c>
      <c r="M60" s="86" t="s">
        <v>2240</v>
      </c>
      <c r="N60" s="86">
        <v>3</v>
      </c>
      <c r="O60" s="86" t="s">
        <v>2251</v>
      </c>
      <c r="P60" s="86">
        <v>3</v>
      </c>
      <c r="Q60" s="86" t="s">
        <v>2260</v>
      </c>
      <c r="R60" s="86">
        <v>4</v>
      </c>
      <c r="S60" s="86" t="s">
        <v>2268</v>
      </c>
      <c r="T60" s="86">
        <v>4</v>
      </c>
      <c r="U60" s="86"/>
      <c r="V60" s="86"/>
    </row>
    <row r="61" spans="1:22" ht="15">
      <c r="A61" s="86" t="s">
        <v>2194</v>
      </c>
      <c r="B61" s="86">
        <v>10</v>
      </c>
      <c r="C61" s="86" t="s">
        <v>2205</v>
      </c>
      <c r="D61" s="86">
        <v>2</v>
      </c>
      <c r="E61" s="86"/>
      <c r="F61" s="86"/>
      <c r="G61" s="86" t="s">
        <v>2216</v>
      </c>
      <c r="H61" s="86">
        <v>9</v>
      </c>
      <c r="I61" s="86" t="s">
        <v>2227</v>
      </c>
      <c r="J61" s="86">
        <v>7</v>
      </c>
      <c r="K61" s="86" t="s">
        <v>2231</v>
      </c>
      <c r="L61" s="86">
        <v>10</v>
      </c>
      <c r="M61" s="86" t="s">
        <v>2241</v>
      </c>
      <c r="N61" s="86">
        <v>3</v>
      </c>
      <c r="O61" s="86" t="s">
        <v>2252</v>
      </c>
      <c r="P61" s="86">
        <v>3</v>
      </c>
      <c r="Q61" s="86"/>
      <c r="R61" s="86"/>
      <c r="S61" s="86" t="s">
        <v>2269</v>
      </c>
      <c r="T61" s="86">
        <v>4</v>
      </c>
      <c r="U61" s="86"/>
      <c r="V61" s="86"/>
    </row>
    <row r="62" spans="1:22" ht="15">
      <c r="A62" s="86" t="s">
        <v>2195</v>
      </c>
      <c r="B62" s="86">
        <v>10</v>
      </c>
      <c r="C62" s="86" t="s">
        <v>2206</v>
      </c>
      <c r="D62" s="86">
        <v>2</v>
      </c>
      <c r="E62" s="86"/>
      <c r="F62" s="86"/>
      <c r="G62" s="86" t="s">
        <v>2217</v>
      </c>
      <c r="H62" s="86">
        <v>9</v>
      </c>
      <c r="I62" s="86" t="s">
        <v>2228</v>
      </c>
      <c r="J62" s="86">
        <v>7</v>
      </c>
      <c r="K62" s="86" t="s">
        <v>2232</v>
      </c>
      <c r="L62" s="86">
        <v>10</v>
      </c>
      <c r="M62" s="86" t="s">
        <v>2242</v>
      </c>
      <c r="N62" s="86">
        <v>3</v>
      </c>
      <c r="O62" s="86" t="s">
        <v>2253</v>
      </c>
      <c r="P62" s="86">
        <v>3</v>
      </c>
      <c r="Q62" s="86"/>
      <c r="R62" s="86"/>
      <c r="S62" s="86" t="s">
        <v>2270</v>
      </c>
      <c r="T62" s="86">
        <v>4</v>
      </c>
      <c r="U62" s="86"/>
      <c r="V62" s="86"/>
    </row>
    <row r="63" spans="1:22" ht="15">
      <c r="A63" s="86" t="s">
        <v>2196</v>
      </c>
      <c r="B63" s="86">
        <v>10</v>
      </c>
      <c r="C63" s="86" t="s">
        <v>2187</v>
      </c>
      <c r="D63" s="86">
        <v>2</v>
      </c>
      <c r="E63" s="86"/>
      <c r="F63" s="86"/>
      <c r="G63" s="86" t="s">
        <v>2218</v>
      </c>
      <c r="H63" s="86">
        <v>9</v>
      </c>
      <c r="I63" s="86" t="s">
        <v>2229</v>
      </c>
      <c r="J63" s="86">
        <v>7</v>
      </c>
      <c r="K63" s="86" t="s">
        <v>2233</v>
      </c>
      <c r="L63" s="86">
        <v>10</v>
      </c>
      <c r="M63" s="86" t="s">
        <v>2243</v>
      </c>
      <c r="N63" s="86">
        <v>3</v>
      </c>
      <c r="O63" s="86" t="s">
        <v>2254</v>
      </c>
      <c r="P63" s="86">
        <v>2</v>
      </c>
      <c r="Q63" s="86"/>
      <c r="R63" s="86"/>
      <c r="S63" s="86" t="s">
        <v>2271</v>
      </c>
      <c r="T63" s="86">
        <v>4</v>
      </c>
      <c r="U63" s="86"/>
      <c r="V63" s="86"/>
    </row>
    <row r="66" spans="1:22" ht="15" customHeight="1">
      <c r="A66" s="13" t="s">
        <v>2297</v>
      </c>
      <c r="B66" s="13" t="s">
        <v>1999</v>
      </c>
      <c r="C66" s="78" t="s">
        <v>2299</v>
      </c>
      <c r="D66" s="78" t="s">
        <v>2002</v>
      </c>
      <c r="E66" s="13" t="s">
        <v>2300</v>
      </c>
      <c r="F66" s="13" t="s">
        <v>2004</v>
      </c>
      <c r="G66" s="78" t="s">
        <v>2303</v>
      </c>
      <c r="H66" s="78" t="s">
        <v>2006</v>
      </c>
      <c r="I66" s="78" t="s">
        <v>2305</v>
      </c>
      <c r="J66" s="78" t="s">
        <v>2008</v>
      </c>
      <c r="K66" s="78" t="s">
        <v>2307</v>
      </c>
      <c r="L66" s="78" t="s">
        <v>2010</v>
      </c>
      <c r="M66" s="78" t="s">
        <v>2309</v>
      </c>
      <c r="N66" s="78" t="s">
        <v>2014</v>
      </c>
      <c r="O66" s="78" t="s">
        <v>2311</v>
      </c>
      <c r="P66" s="78" t="s">
        <v>2016</v>
      </c>
      <c r="Q66" s="78" t="s">
        <v>2313</v>
      </c>
      <c r="R66" s="78" t="s">
        <v>2018</v>
      </c>
      <c r="S66" s="78" t="s">
        <v>2315</v>
      </c>
      <c r="T66" s="78" t="s">
        <v>2020</v>
      </c>
      <c r="U66" s="78" t="s">
        <v>2317</v>
      </c>
      <c r="V66" s="78" t="s">
        <v>2021</v>
      </c>
    </row>
    <row r="67" spans="1:22" ht="15">
      <c r="A67" s="78" t="s">
        <v>348</v>
      </c>
      <c r="B67" s="78">
        <v>1</v>
      </c>
      <c r="C67" s="78"/>
      <c r="D67" s="78"/>
      <c r="E67" s="78" t="s">
        <v>346</v>
      </c>
      <c r="F67" s="78">
        <v>1</v>
      </c>
      <c r="G67" s="78"/>
      <c r="H67" s="78"/>
      <c r="I67" s="78"/>
      <c r="J67" s="78"/>
      <c r="K67" s="78"/>
      <c r="L67" s="78"/>
      <c r="M67" s="78"/>
      <c r="N67" s="78"/>
      <c r="O67" s="78"/>
      <c r="P67" s="78"/>
      <c r="Q67" s="78"/>
      <c r="R67" s="78"/>
      <c r="S67" s="78"/>
      <c r="T67" s="78"/>
      <c r="U67" s="78"/>
      <c r="V67" s="78"/>
    </row>
    <row r="68" spans="1:22" ht="15">
      <c r="A68" s="78" t="s">
        <v>346</v>
      </c>
      <c r="B68" s="78">
        <v>1</v>
      </c>
      <c r="C68" s="78"/>
      <c r="D68" s="78"/>
      <c r="E68" s="78"/>
      <c r="F68" s="78"/>
      <c r="G68" s="78"/>
      <c r="H68" s="78"/>
      <c r="I68" s="78"/>
      <c r="J68" s="78"/>
      <c r="K68" s="78"/>
      <c r="L68" s="78"/>
      <c r="M68" s="78"/>
      <c r="N68" s="78"/>
      <c r="O68" s="78"/>
      <c r="P68" s="78"/>
      <c r="Q68" s="78"/>
      <c r="R68" s="78"/>
      <c r="S68" s="78"/>
      <c r="T68" s="78"/>
      <c r="U68" s="78"/>
      <c r="V68" s="78"/>
    </row>
    <row r="69" spans="1:22" ht="15">
      <c r="A69" s="78" t="s">
        <v>331</v>
      </c>
      <c r="B69" s="78">
        <v>1</v>
      </c>
      <c r="C69" s="78"/>
      <c r="D69" s="78"/>
      <c r="E69" s="78"/>
      <c r="F69" s="78"/>
      <c r="G69" s="78"/>
      <c r="H69" s="78"/>
      <c r="I69" s="78"/>
      <c r="J69" s="78"/>
      <c r="K69" s="78"/>
      <c r="L69" s="78"/>
      <c r="M69" s="78"/>
      <c r="N69" s="78"/>
      <c r="O69" s="78"/>
      <c r="P69" s="78"/>
      <c r="Q69" s="78"/>
      <c r="R69" s="78"/>
      <c r="S69" s="78"/>
      <c r="T69" s="78"/>
      <c r="U69" s="78"/>
      <c r="V69" s="78"/>
    </row>
    <row r="70" spans="1:22" ht="15">
      <c r="A70" s="78" t="s">
        <v>325</v>
      </c>
      <c r="B70" s="78">
        <v>1</v>
      </c>
      <c r="C70" s="78"/>
      <c r="D70" s="78"/>
      <c r="E70" s="78"/>
      <c r="F70" s="78"/>
      <c r="G70" s="78"/>
      <c r="H70" s="78"/>
      <c r="I70" s="78"/>
      <c r="J70" s="78"/>
      <c r="K70" s="78"/>
      <c r="L70" s="78"/>
      <c r="M70" s="78"/>
      <c r="N70" s="78"/>
      <c r="O70" s="78"/>
      <c r="P70" s="78"/>
      <c r="Q70" s="78"/>
      <c r="R70" s="78"/>
      <c r="S70" s="78"/>
      <c r="T70" s="78"/>
      <c r="U70" s="78"/>
      <c r="V70" s="78"/>
    </row>
    <row r="71" spans="1:22" ht="15">
      <c r="A71" s="78" t="s">
        <v>324</v>
      </c>
      <c r="B71" s="78">
        <v>1</v>
      </c>
      <c r="C71" s="78"/>
      <c r="D71" s="78"/>
      <c r="E71" s="78"/>
      <c r="F71" s="78"/>
      <c r="G71" s="78"/>
      <c r="H71" s="78"/>
      <c r="I71" s="78"/>
      <c r="J71" s="78"/>
      <c r="K71" s="78"/>
      <c r="L71" s="78"/>
      <c r="M71" s="78"/>
      <c r="N71" s="78"/>
      <c r="O71" s="78"/>
      <c r="P71" s="78"/>
      <c r="Q71" s="78"/>
      <c r="R71" s="78"/>
      <c r="S71" s="78"/>
      <c r="T71" s="78"/>
      <c r="U71" s="78"/>
      <c r="V71" s="78"/>
    </row>
    <row r="72" spans="1:22" ht="15">
      <c r="A72" s="78" t="s">
        <v>322</v>
      </c>
      <c r="B72" s="78">
        <v>1</v>
      </c>
      <c r="C72" s="78"/>
      <c r="D72" s="78"/>
      <c r="E72" s="78"/>
      <c r="F72" s="78"/>
      <c r="G72" s="78"/>
      <c r="H72" s="78"/>
      <c r="I72" s="78"/>
      <c r="J72" s="78"/>
      <c r="K72" s="78"/>
      <c r="L72" s="78"/>
      <c r="M72" s="78"/>
      <c r="N72" s="78"/>
      <c r="O72" s="78"/>
      <c r="P72" s="78"/>
      <c r="Q72" s="78"/>
      <c r="R72" s="78"/>
      <c r="S72" s="78"/>
      <c r="T72" s="78"/>
      <c r="U72" s="78"/>
      <c r="V72" s="78"/>
    </row>
    <row r="75" spans="1:22" ht="15" customHeight="1">
      <c r="A75" s="13" t="s">
        <v>2298</v>
      </c>
      <c r="B75" s="13" t="s">
        <v>1999</v>
      </c>
      <c r="C75" s="78" t="s">
        <v>2301</v>
      </c>
      <c r="D75" s="78" t="s">
        <v>2002</v>
      </c>
      <c r="E75" s="13" t="s">
        <v>2302</v>
      </c>
      <c r="F75" s="13" t="s">
        <v>2004</v>
      </c>
      <c r="G75" s="78" t="s">
        <v>2304</v>
      </c>
      <c r="H75" s="78" t="s">
        <v>2006</v>
      </c>
      <c r="I75" s="13" t="s">
        <v>2306</v>
      </c>
      <c r="J75" s="13" t="s">
        <v>2008</v>
      </c>
      <c r="K75" s="78" t="s">
        <v>2308</v>
      </c>
      <c r="L75" s="78" t="s">
        <v>2010</v>
      </c>
      <c r="M75" s="13" t="s">
        <v>2310</v>
      </c>
      <c r="N75" s="13" t="s">
        <v>2014</v>
      </c>
      <c r="O75" s="13" t="s">
        <v>2312</v>
      </c>
      <c r="P75" s="13" t="s">
        <v>2016</v>
      </c>
      <c r="Q75" s="13" t="s">
        <v>2314</v>
      </c>
      <c r="R75" s="13" t="s">
        <v>2018</v>
      </c>
      <c r="S75" s="13" t="s">
        <v>2316</v>
      </c>
      <c r="T75" s="13" t="s">
        <v>2020</v>
      </c>
      <c r="U75" s="13" t="s">
        <v>2318</v>
      </c>
      <c r="V75" s="13" t="s">
        <v>2021</v>
      </c>
    </row>
    <row r="76" spans="1:22" ht="15">
      <c r="A76" s="78" t="s">
        <v>246</v>
      </c>
      <c r="B76" s="78">
        <v>9</v>
      </c>
      <c r="C76" s="78"/>
      <c r="D76" s="78"/>
      <c r="E76" s="78" t="s">
        <v>345</v>
      </c>
      <c r="F76" s="78">
        <v>1</v>
      </c>
      <c r="G76" s="78"/>
      <c r="H76" s="78"/>
      <c r="I76" s="78" t="s">
        <v>246</v>
      </c>
      <c r="J76" s="78">
        <v>9</v>
      </c>
      <c r="K76" s="78"/>
      <c r="L76" s="78"/>
      <c r="M76" s="78" t="s">
        <v>318</v>
      </c>
      <c r="N76" s="78">
        <v>6</v>
      </c>
      <c r="O76" s="78" t="s">
        <v>326</v>
      </c>
      <c r="P76" s="78">
        <v>3</v>
      </c>
      <c r="Q76" s="78" t="s">
        <v>333</v>
      </c>
      <c r="R76" s="78">
        <v>4</v>
      </c>
      <c r="S76" s="78" t="s">
        <v>329</v>
      </c>
      <c r="T76" s="78">
        <v>4</v>
      </c>
      <c r="U76" s="78" t="s">
        <v>337</v>
      </c>
      <c r="V76" s="78">
        <v>1</v>
      </c>
    </row>
    <row r="77" spans="1:22" ht="15">
      <c r="A77" s="78" t="s">
        <v>323</v>
      </c>
      <c r="B77" s="78">
        <v>9</v>
      </c>
      <c r="C77" s="78"/>
      <c r="D77" s="78"/>
      <c r="E77" s="78" t="s">
        <v>344</v>
      </c>
      <c r="F77" s="78">
        <v>1</v>
      </c>
      <c r="G77" s="78"/>
      <c r="H77" s="78"/>
      <c r="I77" s="78" t="s">
        <v>323</v>
      </c>
      <c r="J77" s="78">
        <v>9</v>
      </c>
      <c r="K77" s="78"/>
      <c r="L77" s="78"/>
      <c r="M77" s="78"/>
      <c r="N77" s="78"/>
      <c r="O77" s="78" t="s">
        <v>267</v>
      </c>
      <c r="P77" s="78">
        <v>1</v>
      </c>
      <c r="Q77" s="78" t="s">
        <v>338</v>
      </c>
      <c r="R77" s="78">
        <v>1</v>
      </c>
      <c r="S77" s="78"/>
      <c r="T77" s="78"/>
      <c r="U77" s="78" t="s">
        <v>336</v>
      </c>
      <c r="V77" s="78">
        <v>1</v>
      </c>
    </row>
    <row r="78" spans="1:22" ht="15">
      <c r="A78" s="78" t="s">
        <v>318</v>
      </c>
      <c r="B78" s="78">
        <v>6</v>
      </c>
      <c r="C78" s="78"/>
      <c r="D78" s="78"/>
      <c r="E78" s="78" t="s">
        <v>343</v>
      </c>
      <c r="F78" s="78">
        <v>1</v>
      </c>
      <c r="G78" s="78"/>
      <c r="H78" s="78"/>
      <c r="I78" s="78" t="s">
        <v>245</v>
      </c>
      <c r="J78" s="78">
        <v>2</v>
      </c>
      <c r="K78" s="78"/>
      <c r="L78" s="78"/>
      <c r="M78" s="78"/>
      <c r="N78" s="78"/>
      <c r="O78" s="78" t="s">
        <v>332</v>
      </c>
      <c r="P78" s="78">
        <v>1</v>
      </c>
      <c r="Q78" s="78"/>
      <c r="R78" s="78"/>
      <c r="S78" s="78"/>
      <c r="T78" s="78"/>
      <c r="U78" s="78" t="s">
        <v>335</v>
      </c>
      <c r="V78" s="78">
        <v>1</v>
      </c>
    </row>
    <row r="79" spans="1:22" ht="15">
      <c r="A79" s="78" t="s">
        <v>329</v>
      </c>
      <c r="B79" s="78">
        <v>4</v>
      </c>
      <c r="C79" s="78"/>
      <c r="D79" s="78"/>
      <c r="E79" s="78" t="s">
        <v>342</v>
      </c>
      <c r="F79" s="78">
        <v>1</v>
      </c>
      <c r="G79" s="78"/>
      <c r="H79" s="78"/>
      <c r="I79" s="78"/>
      <c r="J79" s="78"/>
      <c r="K79" s="78"/>
      <c r="L79" s="78"/>
      <c r="M79" s="78"/>
      <c r="N79" s="78"/>
      <c r="O79" s="78"/>
      <c r="P79" s="78"/>
      <c r="Q79" s="78"/>
      <c r="R79" s="78"/>
      <c r="S79" s="78"/>
      <c r="T79" s="78"/>
      <c r="U79" s="78"/>
      <c r="V79" s="78"/>
    </row>
    <row r="80" spans="1:22" ht="15">
      <c r="A80" s="78" t="s">
        <v>333</v>
      </c>
      <c r="B80" s="78">
        <v>4</v>
      </c>
      <c r="C80" s="78"/>
      <c r="D80" s="78"/>
      <c r="E80" s="78" t="s">
        <v>341</v>
      </c>
      <c r="F80" s="78">
        <v>1</v>
      </c>
      <c r="G80" s="78"/>
      <c r="H80" s="78"/>
      <c r="I80" s="78"/>
      <c r="J80" s="78"/>
      <c r="K80" s="78"/>
      <c r="L80" s="78"/>
      <c r="M80" s="78"/>
      <c r="N80" s="78"/>
      <c r="O80" s="78"/>
      <c r="P80" s="78"/>
      <c r="Q80" s="78"/>
      <c r="R80" s="78"/>
      <c r="S80" s="78"/>
      <c r="T80" s="78"/>
      <c r="U80" s="78"/>
      <c r="V80" s="78"/>
    </row>
    <row r="81" spans="1:22" ht="15">
      <c r="A81" s="78" t="s">
        <v>326</v>
      </c>
      <c r="B81" s="78">
        <v>3</v>
      </c>
      <c r="C81" s="78"/>
      <c r="D81" s="78"/>
      <c r="E81" s="78" t="s">
        <v>340</v>
      </c>
      <c r="F81" s="78">
        <v>1</v>
      </c>
      <c r="G81" s="78"/>
      <c r="H81" s="78"/>
      <c r="I81" s="78"/>
      <c r="J81" s="78"/>
      <c r="K81" s="78"/>
      <c r="L81" s="78"/>
      <c r="M81" s="78"/>
      <c r="N81" s="78"/>
      <c r="O81" s="78"/>
      <c r="P81" s="78"/>
      <c r="Q81" s="78"/>
      <c r="R81" s="78"/>
      <c r="S81" s="78"/>
      <c r="T81" s="78"/>
      <c r="U81" s="78"/>
      <c r="V81" s="78"/>
    </row>
    <row r="82" spans="1:22" ht="15">
      <c r="A82" s="78" t="s">
        <v>328</v>
      </c>
      <c r="B82" s="78">
        <v>2</v>
      </c>
      <c r="C82" s="78"/>
      <c r="D82" s="78"/>
      <c r="E82" s="78" t="s">
        <v>339</v>
      </c>
      <c r="F82" s="78">
        <v>1</v>
      </c>
      <c r="G82" s="78"/>
      <c r="H82" s="78"/>
      <c r="I82" s="78"/>
      <c r="J82" s="78"/>
      <c r="K82" s="78"/>
      <c r="L82" s="78"/>
      <c r="M82" s="78"/>
      <c r="N82" s="78"/>
      <c r="O82" s="78"/>
      <c r="P82" s="78"/>
      <c r="Q82" s="78"/>
      <c r="R82" s="78"/>
      <c r="S82" s="78"/>
      <c r="T82" s="78"/>
      <c r="U82" s="78"/>
      <c r="V82" s="78"/>
    </row>
    <row r="83" spans="1:22" ht="15">
      <c r="A83" s="78" t="s">
        <v>327</v>
      </c>
      <c r="B83" s="78">
        <v>2</v>
      </c>
      <c r="C83" s="78"/>
      <c r="D83" s="78"/>
      <c r="E83" s="78"/>
      <c r="F83" s="78"/>
      <c r="G83" s="78"/>
      <c r="H83" s="78"/>
      <c r="I83" s="78"/>
      <c r="J83" s="78"/>
      <c r="K83" s="78"/>
      <c r="L83" s="78"/>
      <c r="M83" s="78"/>
      <c r="N83" s="78"/>
      <c r="O83" s="78"/>
      <c r="P83" s="78"/>
      <c r="Q83" s="78"/>
      <c r="R83" s="78"/>
      <c r="S83" s="78"/>
      <c r="T83" s="78"/>
      <c r="U83" s="78"/>
      <c r="V83" s="78"/>
    </row>
    <row r="84" spans="1:22" ht="15">
      <c r="A84" s="78" t="s">
        <v>245</v>
      </c>
      <c r="B84" s="78">
        <v>2</v>
      </c>
      <c r="C84" s="78"/>
      <c r="D84" s="78"/>
      <c r="E84" s="78"/>
      <c r="F84" s="78"/>
      <c r="G84" s="78"/>
      <c r="H84" s="78"/>
      <c r="I84" s="78"/>
      <c r="J84" s="78"/>
      <c r="K84" s="78"/>
      <c r="L84" s="78"/>
      <c r="M84" s="78"/>
      <c r="N84" s="78"/>
      <c r="O84" s="78"/>
      <c r="P84" s="78"/>
      <c r="Q84" s="78"/>
      <c r="R84" s="78"/>
      <c r="S84" s="78"/>
      <c r="T84" s="78"/>
      <c r="U84" s="78"/>
      <c r="V84" s="78"/>
    </row>
    <row r="85" spans="1:22" ht="15">
      <c r="A85" s="78" t="s">
        <v>274</v>
      </c>
      <c r="B85" s="78">
        <v>2</v>
      </c>
      <c r="C85" s="78"/>
      <c r="D85" s="78"/>
      <c r="E85" s="78"/>
      <c r="F85" s="78"/>
      <c r="G85" s="78"/>
      <c r="H85" s="78"/>
      <c r="I85" s="78"/>
      <c r="J85" s="78"/>
      <c r="K85" s="78"/>
      <c r="L85" s="78"/>
      <c r="M85" s="78"/>
      <c r="N85" s="78"/>
      <c r="O85" s="78"/>
      <c r="P85" s="78"/>
      <c r="Q85" s="78"/>
      <c r="R85" s="78"/>
      <c r="S85" s="78"/>
      <c r="T85" s="78"/>
      <c r="U85" s="78"/>
      <c r="V85" s="78"/>
    </row>
    <row r="88" spans="1:22" ht="15" customHeight="1">
      <c r="A88" s="13" t="s">
        <v>2328</v>
      </c>
      <c r="B88" s="13" t="s">
        <v>1999</v>
      </c>
      <c r="C88" s="13" t="s">
        <v>2329</v>
      </c>
      <c r="D88" s="13" t="s">
        <v>2002</v>
      </c>
      <c r="E88" s="13" t="s">
        <v>2330</v>
      </c>
      <c r="F88" s="13" t="s">
        <v>2004</v>
      </c>
      <c r="G88" s="13" t="s">
        <v>2331</v>
      </c>
      <c r="H88" s="13" t="s">
        <v>2006</v>
      </c>
      <c r="I88" s="13" t="s">
        <v>2332</v>
      </c>
      <c r="J88" s="13" t="s">
        <v>2008</v>
      </c>
      <c r="K88" s="13" t="s">
        <v>2333</v>
      </c>
      <c r="L88" s="13" t="s">
        <v>2010</v>
      </c>
      <c r="M88" s="13" t="s">
        <v>2334</v>
      </c>
      <c r="N88" s="13" t="s">
        <v>2014</v>
      </c>
      <c r="O88" s="13" t="s">
        <v>2335</v>
      </c>
      <c r="P88" s="13" t="s">
        <v>2016</v>
      </c>
      <c r="Q88" s="13" t="s">
        <v>2336</v>
      </c>
      <c r="R88" s="13" t="s">
        <v>2018</v>
      </c>
      <c r="S88" s="13" t="s">
        <v>2337</v>
      </c>
      <c r="T88" s="13" t="s">
        <v>2020</v>
      </c>
      <c r="U88" s="13" t="s">
        <v>2338</v>
      </c>
      <c r="V88" s="13" t="s">
        <v>2021</v>
      </c>
    </row>
    <row r="89" spans="1:22" ht="15">
      <c r="A89" s="117" t="s">
        <v>293</v>
      </c>
      <c r="B89" s="78">
        <v>643720</v>
      </c>
      <c r="C89" s="117" t="s">
        <v>294</v>
      </c>
      <c r="D89" s="78">
        <v>121355</v>
      </c>
      <c r="E89" s="117" t="s">
        <v>345</v>
      </c>
      <c r="F89" s="78">
        <v>13440</v>
      </c>
      <c r="G89" s="117" t="s">
        <v>271</v>
      </c>
      <c r="H89" s="78">
        <v>522269</v>
      </c>
      <c r="I89" s="117" t="s">
        <v>248</v>
      </c>
      <c r="J89" s="78">
        <v>30338</v>
      </c>
      <c r="K89" s="117" t="s">
        <v>238</v>
      </c>
      <c r="L89" s="78">
        <v>178902</v>
      </c>
      <c r="M89" s="117" t="s">
        <v>317</v>
      </c>
      <c r="N89" s="78">
        <v>33187</v>
      </c>
      <c r="O89" s="117" t="s">
        <v>231</v>
      </c>
      <c r="P89" s="78">
        <v>301473</v>
      </c>
      <c r="Q89" s="117" t="s">
        <v>273</v>
      </c>
      <c r="R89" s="78">
        <v>275802</v>
      </c>
      <c r="S89" s="117" t="s">
        <v>285</v>
      </c>
      <c r="T89" s="78">
        <v>20009</v>
      </c>
      <c r="U89" s="117" t="s">
        <v>336</v>
      </c>
      <c r="V89" s="78">
        <v>258363</v>
      </c>
    </row>
    <row r="90" spans="1:22" ht="15">
      <c r="A90" s="117" t="s">
        <v>271</v>
      </c>
      <c r="B90" s="78">
        <v>522269</v>
      </c>
      <c r="C90" s="117" t="s">
        <v>314</v>
      </c>
      <c r="D90" s="78">
        <v>37934</v>
      </c>
      <c r="E90" s="117" t="s">
        <v>341</v>
      </c>
      <c r="F90" s="78">
        <v>7926</v>
      </c>
      <c r="G90" s="117" t="s">
        <v>270</v>
      </c>
      <c r="H90" s="78">
        <v>116097</v>
      </c>
      <c r="I90" s="117" t="s">
        <v>225</v>
      </c>
      <c r="J90" s="78">
        <v>10501</v>
      </c>
      <c r="K90" s="117" t="s">
        <v>242</v>
      </c>
      <c r="L90" s="78">
        <v>163636</v>
      </c>
      <c r="M90" s="117" t="s">
        <v>319</v>
      </c>
      <c r="N90" s="78">
        <v>24641</v>
      </c>
      <c r="O90" s="117" t="s">
        <v>267</v>
      </c>
      <c r="P90" s="78">
        <v>106845</v>
      </c>
      <c r="Q90" s="117" t="s">
        <v>338</v>
      </c>
      <c r="R90" s="78">
        <v>15767</v>
      </c>
      <c r="S90" s="117" t="s">
        <v>259</v>
      </c>
      <c r="T90" s="78">
        <v>4862</v>
      </c>
      <c r="U90" s="117" t="s">
        <v>335</v>
      </c>
      <c r="V90" s="78">
        <v>61205</v>
      </c>
    </row>
    <row r="91" spans="1:22" ht="15">
      <c r="A91" s="117" t="s">
        <v>256</v>
      </c>
      <c r="B91" s="78">
        <v>436808</v>
      </c>
      <c r="C91" s="117" t="s">
        <v>266</v>
      </c>
      <c r="D91" s="78">
        <v>22956</v>
      </c>
      <c r="E91" s="117" t="s">
        <v>342</v>
      </c>
      <c r="F91" s="78">
        <v>7197</v>
      </c>
      <c r="G91" s="117" t="s">
        <v>300</v>
      </c>
      <c r="H91" s="78">
        <v>58853</v>
      </c>
      <c r="I91" s="117" t="s">
        <v>224</v>
      </c>
      <c r="J91" s="78">
        <v>4279</v>
      </c>
      <c r="K91" s="117" t="s">
        <v>243</v>
      </c>
      <c r="L91" s="78">
        <v>73764</v>
      </c>
      <c r="M91" s="117" t="s">
        <v>316</v>
      </c>
      <c r="N91" s="78">
        <v>10745</v>
      </c>
      <c r="O91" s="117" t="s">
        <v>232</v>
      </c>
      <c r="P91" s="78">
        <v>65463</v>
      </c>
      <c r="Q91" s="117" t="s">
        <v>333</v>
      </c>
      <c r="R91" s="78">
        <v>2139</v>
      </c>
      <c r="S91" s="117" t="s">
        <v>284</v>
      </c>
      <c r="T91" s="78">
        <v>3953</v>
      </c>
      <c r="U91" s="117" t="s">
        <v>337</v>
      </c>
      <c r="V91" s="78">
        <v>13241</v>
      </c>
    </row>
    <row r="92" spans="1:22" ht="15">
      <c r="A92" s="117" t="s">
        <v>231</v>
      </c>
      <c r="B92" s="78">
        <v>301473</v>
      </c>
      <c r="C92" s="117" t="s">
        <v>254</v>
      </c>
      <c r="D92" s="78">
        <v>18637</v>
      </c>
      <c r="E92" s="117" t="s">
        <v>343</v>
      </c>
      <c r="F92" s="78">
        <v>6526</v>
      </c>
      <c r="G92" s="117" t="s">
        <v>277</v>
      </c>
      <c r="H92" s="78">
        <v>45789</v>
      </c>
      <c r="I92" s="117" t="s">
        <v>246</v>
      </c>
      <c r="J92" s="78">
        <v>4067</v>
      </c>
      <c r="K92" s="117" t="s">
        <v>244</v>
      </c>
      <c r="L92" s="78">
        <v>37242</v>
      </c>
      <c r="M92" s="117" t="s">
        <v>315</v>
      </c>
      <c r="N92" s="78">
        <v>2971</v>
      </c>
      <c r="O92" s="117" t="s">
        <v>276</v>
      </c>
      <c r="P92" s="78">
        <v>3296</v>
      </c>
      <c r="Q92" s="117" t="s">
        <v>301</v>
      </c>
      <c r="R92" s="78">
        <v>632</v>
      </c>
      <c r="S92" s="117" t="s">
        <v>258</v>
      </c>
      <c r="T92" s="78">
        <v>1046</v>
      </c>
      <c r="U92" s="117" t="s">
        <v>295</v>
      </c>
      <c r="V92" s="78">
        <v>2122</v>
      </c>
    </row>
    <row r="93" spans="1:22" ht="15">
      <c r="A93" s="117" t="s">
        <v>273</v>
      </c>
      <c r="B93" s="78">
        <v>275802</v>
      </c>
      <c r="C93" s="117" t="s">
        <v>262</v>
      </c>
      <c r="D93" s="78">
        <v>14243</v>
      </c>
      <c r="E93" s="117" t="s">
        <v>305</v>
      </c>
      <c r="F93" s="78">
        <v>1245</v>
      </c>
      <c r="G93" s="117" t="s">
        <v>268</v>
      </c>
      <c r="H93" s="78">
        <v>26178</v>
      </c>
      <c r="I93" s="117" t="s">
        <v>249</v>
      </c>
      <c r="J93" s="78">
        <v>2279</v>
      </c>
      <c r="K93" s="117" t="s">
        <v>236</v>
      </c>
      <c r="L93" s="78">
        <v>32990</v>
      </c>
      <c r="M93" s="117" t="s">
        <v>318</v>
      </c>
      <c r="N93" s="78">
        <v>760</v>
      </c>
      <c r="O93" s="117" t="s">
        <v>332</v>
      </c>
      <c r="P93" s="78">
        <v>2616</v>
      </c>
      <c r="Q93" s="117" t="s">
        <v>272</v>
      </c>
      <c r="R93" s="78">
        <v>233</v>
      </c>
      <c r="S93" s="117" t="s">
        <v>329</v>
      </c>
      <c r="T93" s="78">
        <v>482</v>
      </c>
      <c r="U93" s="117"/>
      <c r="V93" s="78"/>
    </row>
    <row r="94" spans="1:22" ht="15">
      <c r="A94" s="117" t="s">
        <v>281</v>
      </c>
      <c r="B94" s="78">
        <v>265035</v>
      </c>
      <c r="C94" s="117" t="s">
        <v>247</v>
      </c>
      <c r="D94" s="78">
        <v>12191</v>
      </c>
      <c r="E94" s="117" t="s">
        <v>346</v>
      </c>
      <c r="F94" s="78">
        <v>1124</v>
      </c>
      <c r="G94" s="117" t="s">
        <v>278</v>
      </c>
      <c r="H94" s="78">
        <v>8363</v>
      </c>
      <c r="I94" s="117" t="s">
        <v>245</v>
      </c>
      <c r="J94" s="78">
        <v>680</v>
      </c>
      <c r="K94" s="117" t="s">
        <v>235</v>
      </c>
      <c r="L94" s="78">
        <v>19880</v>
      </c>
      <c r="M94" s="117" t="s">
        <v>216</v>
      </c>
      <c r="N94" s="78">
        <v>296</v>
      </c>
      <c r="O94" s="117" t="s">
        <v>326</v>
      </c>
      <c r="P94" s="78">
        <v>1328</v>
      </c>
      <c r="Q94" s="117"/>
      <c r="R94" s="78"/>
      <c r="S94" s="117"/>
      <c r="T94" s="78"/>
      <c r="U94" s="117"/>
      <c r="V94" s="78"/>
    </row>
    <row r="95" spans="1:22" ht="15">
      <c r="A95" s="117" t="s">
        <v>336</v>
      </c>
      <c r="B95" s="78">
        <v>258363</v>
      </c>
      <c r="C95" s="117" t="s">
        <v>279</v>
      </c>
      <c r="D95" s="78">
        <v>4107</v>
      </c>
      <c r="E95" s="117" t="s">
        <v>344</v>
      </c>
      <c r="F95" s="78">
        <v>1074</v>
      </c>
      <c r="G95" s="117" t="s">
        <v>269</v>
      </c>
      <c r="H95" s="78">
        <v>6688</v>
      </c>
      <c r="I95" s="117" t="s">
        <v>233</v>
      </c>
      <c r="J95" s="78">
        <v>447</v>
      </c>
      <c r="K95" s="117" t="s">
        <v>241</v>
      </c>
      <c r="L95" s="78">
        <v>16895</v>
      </c>
      <c r="M95" s="117"/>
      <c r="N95" s="78"/>
      <c r="O95" s="117"/>
      <c r="P95" s="78"/>
      <c r="Q95" s="117"/>
      <c r="R95" s="78"/>
      <c r="S95" s="117"/>
      <c r="T95" s="78"/>
      <c r="U95" s="117"/>
      <c r="V95" s="78"/>
    </row>
    <row r="96" spans="1:22" ht="15">
      <c r="A96" s="117" t="s">
        <v>238</v>
      </c>
      <c r="B96" s="78">
        <v>178902</v>
      </c>
      <c r="C96" s="117" t="s">
        <v>296</v>
      </c>
      <c r="D96" s="78">
        <v>3543</v>
      </c>
      <c r="E96" s="117" t="s">
        <v>339</v>
      </c>
      <c r="F96" s="78">
        <v>572</v>
      </c>
      <c r="G96" s="117" t="s">
        <v>299</v>
      </c>
      <c r="H96" s="78">
        <v>1721</v>
      </c>
      <c r="I96" s="117" t="s">
        <v>229</v>
      </c>
      <c r="J96" s="78">
        <v>277</v>
      </c>
      <c r="K96" s="117" t="s">
        <v>234</v>
      </c>
      <c r="L96" s="78">
        <v>9296</v>
      </c>
      <c r="M96" s="117"/>
      <c r="N96" s="78"/>
      <c r="O96" s="117"/>
      <c r="P96" s="78"/>
      <c r="Q96" s="117"/>
      <c r="R96" s="78"/>
      <c r="S96" s="117"/>
      <c r="T96" s="78"/>
      <c r="U96" s="117"/>
      <c r="V96" s="78"/>
    </row>
    <row r="97" spans="1:22" ht="15">
      <c r="A97" s="117" t="s">
        <v>242</v>
      </c>
      <c r="B97" s="78">
        <v>163636</v>
      </c>
      <c r="C97" s="117" t="s">
        <v>310</v>
      </c>
      <c r="D97" s="78">
        <v>2999</v>
      </c>
      <c r="E97" s="117" t="s">
        <v>340</v>
      </c>
      <c r="F97" s="78">
        <v>13</v>
      </c>
      <c r="G97" s="117" t="s">
        <v>286</v>
      </c>
      <c r="H97" s="78">
        <v>535</v>
      </c>
      <c r="I97" s="117" t="s">
        <v>323</v>
      </c>
      <c r="J97" s="78">
        <v>112</v>
      </c>
      <c r="K97" s="117" t="s">
        <v>237</v>
      </c>
      <c r="L97" s="78">
        <v>4805</v>
      </c>
      <c r="M97" s="117"/>
      <c r="N97" s="78"/>
      <c r="O97" s="117"/>
      <c r="P97" s="78"/>
      <c r="Q97" s="117"/>
      <c r="R97" s="78"/>
      <c r="S97" s="117"/>
      <c r="T97" s="78"/>
      <c r="U97" s="117"/>
      <c r="V97" s="78"/>
    </row>
    <row r="98" spans="1:22" ht="15">
      <c r="A98" s="117" t="s">
        <v>217</v>
      </c>
      <c r="B98" s="78">
        <v>158668</v>
      </c>
      <c r="C98" s="117" t="s">
        <v>257</v>
      </c>
      <c r="D98" s="78">
        <v>2473</v>
      </c>
      <c r="E98" s="117"/>
      <c r="F98" s="78"/>
      <c r="G98" s="117"/>
      <c r="H98" s="78"/>
      <c r="I98" s="117"/>
      <c r="J98" s="78"/>
      <c r="K98" s="117"/>
      <c r="L98" s="78"/>
      <c r="M98" s="117"/>
      <c r="N98" s="78"/>
      <c r="O98" s="117"/>
      <c r="P98" s="78"/>
      <c r="Q98" s="117"/>
      <c r="R98" s="78"/>
      <c r="S98" s="117"/>
      <c r="T98" s="78"/>
      <c r="U98" s="117"/>
      <c r="V98" s="78"/>
    </row>
  </sheetData>
  <hyperlinks>
    <hyperlink ref="A2" r:id="rId1" display="https://peopledevelopmentmagazine.com/2017/04/29/increasing-organizational-diversity/"/>
    <hyperlink ref="A3" r:id="rId2" display="https://www.i4cp.com/productivity-blog/what-organizational-network-analysis-is-and-how-it-benefits-companies"/>
    <hyperlink ref="A4" r:id="rId3" display="https://www.hrzone.com/engage/employees/how-organizational-network-analytics-is-transforming-diversity-and-inclusion"/>
    <hyperlink ref="A5" r:id="rId4" display="https://www2.deloitte.com/insights/us/en/focus/technology-and-the-future-of-work/organizational-network-analysis-network-of-teams.html"/>
    <hyperlink ref="A6" r:id="rId5" display="https://ajws.org/press-releases/20-jewish-organizations-urge-under-secretary-of-treasury-to-impose-targeted-sanctions-against-burmese-military/"/>
    <hyperlink ref="A7" r:id="rId6" display="https://www.digitalhrtech.com/organizational-network-analysis-the-missing-piece-of-digital-transformation/"/>
    <hyperlink ref="A8" r:id="rId7" display="https://www.jdsupra.com/legalnews/3-ways-proactive-legal-ops-teams-can-86585/"/>
    <hyperlink ref="A9" r:id="rId8" display="https://www.linkedin.com/pulse/best-hr-people-analytics-articles-july-2019-david-green/"/>
    <hyperlink ref="A10" r:id="rId9" display="https://ihrim.site-ym.com/events/EventDetails.aspx?id=1248436"/>
    <hyperlink ref="A11" r:id="rId10" display="http://www.kcfastpitch.com/forums/showthread.php?s=18e113fa7c8155e585e397812b7ef954&amp;p=105056#post105056"/>
    <hyperlink ref="C2" r:id="rId11" display="https://www.cues.org/professional-development/training-education/conferences/ceo-executive-team-network"/>
    <hyperlink ref="C3" r:id="rId12" display="https://www.hrzone.com/engage/employees/how-organizational-network-analytics-is-transforming-diversity-and-inclusion"/>
    <hyperlink ref="C4" r:id="rId13" display="https://mailchi.mp/0a3f4a5bf915/meeting-minutes-2019-organizational-meeting-of-the-eagle-scout-network-esn-579853"/>
    <hyperlink ref="C5" r:id="rId14" display="https://www.instagram.com/p/B1O4wdZhBEc/?igshid=4za9kvwtkjv2"/>
    <hyperlink ref="C6" r:id="rId15" display="https://www.edmontonchamber.com/events/event-details/?eventId=99285213-b3be-e911-a986-000d3a32890b"/>
    <hyperlink ref="C7" r:id="rId16" display="https://app.work4labs.com/w4d/job-redirect/108439419173980/125858260?data=slashref___post_id%2F5b1f148ce06b0ee59d51cd2bcb75683bae223dc6%2Fjob_distributor_id%2F66670%2Fuid%2F10154323230403763%2Flanguage%2Fen%2Fnetwork%2Ftwitter&amp;ref=distributor_share&amp;no_card=1"/>
    <hyperlink ref="C8" r:id="rId17" display="https://pbet.io/"/>
    <hyperlink ref="C9" r:id="rId18" display="https://www2.deloitte.com/insights/us/en/focus/technology-and-the-future-of-work/organizational-network-analysis-network-of-teams.html"/>
    <hyperlink ref="C10" r:id="rId19" display="https://journals.sagepub.com/doi/full/10.1177/1094428119857469"/>
    <hyperlink ref="C11" r:id="rId20" display="https://app.work4labs.com/w4d/job-redirect/159083610825448/125948044?data=slashref___post_id%2Fb5b8e39025151f09a48f32b480b111b966d40eaa%2Fjob_distributor_id%2F63089%2Fuid%2F131458833995147%2Flanguage%2Fen%2Fnetwork%2Ftwitter&amp;ref=distributor_share&amp;no_card=1"/>
    <hyperlink ref="I2" r:id="rId21" display="https://orghelpto.ca/"/>
    <hyperlink ref="I3" r:id="rId22" display="https://orghelpto.ca/"/>
    <hyperlink ref="K2" r:id="rId23" display="https://thinkprogress.org/the-koch-brothers-are-now-funding-the-bundy-land-seizure-agenda-901b90b3e1c6/amp/"/>
    <hyperlink ref="M2" r:id="rId24" display="https://www.linkedin.com/pulse/best-hr-people-analytics-articles-july-2019-david-green/"/>
    <hyperlink ref="M3" r:id="rId25" display="https://www.hrzone.com/engage/employees/how-organizational-network-analytics-is-transforming-diversity-and-inclusion"/>
    <hyperlink ref="M4" r:id="rId26" display="https://ihrim.site-ym.com/events/EventDetails.aspx?id=1248436"/>
    <hyperlink ref="M5" r:id="rId27" display="https://www.linkedin.com/slink?code=gKunUsh"/>
    <hyperlink ref="M6" r:id="rId28" display="https://www.linkedin.com/slink?code=gmRVGvS"/>
    <hyperlink ref="O2" r:id="rId29" display="https://peopledevelopmentmagazine.com/2017/04/29/increasing-organizational-diversity/"/>
    <hyperlink ref="O3" r:id="rId30" display="https://peopledevelopmentmagazine.com/2019/04/26/job-interview/"/>
    <hyperlink ref="Q2" r:id="rId31" display="https://www.digitalhrtech.com/organizational-network-analysis-the-missing-piece-of-digital-transformation/"/>
    <hyperlink ref="Q3" r:id="rId32" display="https://www2.deloitte.com/insights/us/en/focus/technology-and-the-future-of-work/organizational-network-analysis-network-of-teams.html"/>
    <hyperlink ref="S2" r:id="rId33" display="https://surveyentrance.com/wcm"/>
    <hyperlink ref="U2" r:id="rId34" display="https://ajws.org/press-releases/20-jewish-organizations-urge-under-secretary-of-treasury-to-impose-targeted-sanctions-against-burmese-military/"/>
  </hyperlinks>
  <printOptions/>
  <pageMargins left="0.7" right="0.7" top="0.75" bottom="0.75" header="0.3" footer="0.3"/>
  <pageSetup orientation="portrait" paperSize="9"/>
  <tableParts>
    <tablePart r:id="rId36"/>
    <tablePart r:id="rId42"/>
    <tablePart r:id="rId35"/>
    <tablePart r:id="rId41"/>
    <tablePart r:id="rId39"/>
    <tablePart r:id="rId40"/>
    <tablePart r:id="rId38"/>
    <tablePart r:id="rId37"/>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49"/>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2488</v>
      </c>
      <c r="B1" s="13" t="s">
        <v>2821</v>
      </c>
      <c r="C1" s="13" t="s">
        <v>2822</v>
      </c>
      <c r="D1" s="13" t="s">
        <v>144</v>
      </c>
      <c r="E1" s="13" t="s">
        <v>2824</v>
      </c>
      <c r="F1" s="13" t="s">
        <v>2825</v>
      </c>
      <c r="G1" s="13" t="s">
        <v>2826</v>
      </c>
    </row>
    <row r="2" spans="1:7" ht="15">
      <c r="A2" s="78" t="s">
        <v>2086</v>
      </c>
      <c r="B2" s="78">
        <v>133</v>
      </c>
      <c r="C2" s="120">
        <v>0.038428199942213234</v>
      </c>
      <c r="D2" s="78" t="s">
        <v>2823</v>
      </c>
      <c r="E2" s="78"/>
      <c r="F2" s="78"/>
      <c r="G2" s="78"/>
    </row>
    <row r="3" spans="1:7" ht="15">
      <c r="A3" s="78" t="s">
        <v>2087</v>
      </c>
      <c r="B3" s="78">
        <v>30</v>
      </c>
      <c r="C3" s="120">
        <v>0.008668015024559377</v>
      </c>
      <c r="D3" s="78" t="s">
        <v>2823</v>
      </c>
      <c r="E3" s="78"/>
      <c r="F3" s="78"/>
      <c r="G3" s="78"/>
    </row>
    <row r="4" spans="1:7" ht="15">
      <c r="A4" s="78" t="s">
        <v>2088</v>
      </c>
      <c r="B4" s="78">
        <v>0</v>
      </c>
      <c r="C4" s="120">
        <v>0</v>
      </c>
      <c r="D4" s="78" t="s">
        <v>2823</v>
      </c>
      <c r="E4" s="78"/>
      <c r="F4" s="78"/>
      <c r="G4" s="78"/>
    </row>
    <row r="5" spans="1:7" ht="15">
      <c r="A5" s="78" t="s">
        <v>2089</v>
      </c>
      <c r="B5" s="78">
        <v>3298</v>
      </c>
      <c r="C5" s="120">
        <v>0.9529037850332274</v>
      </c>
      <c r="D5" s="78" t="s">
        <v>2823</v>
      </c>
      <c r="E5" s="78"/>
      <c r="F5" s="78"/>
      <c r="G5" s="78"/>
    </row>
    <row r="6" spans="1:7" ht="15">
      <c r="A6" s="78" t="s">
        <v>2090</v>
      </c>
      <c r="B6" s="78">
        <v>3461</v>
      </c>
      <c r="C6" s="120">
        <v>1</v>
      </c>
      <c r="D6" s="78" t="s">
        <v>2823</v>
      </c>
      <c r="E6" s="78"/>
      <c r="F6" s="78"/>
      <c r="G6" s="78"/>
    </row>
    <row r="7" spans="1:7" ht="15">
      <c r="A7" s="86" t="s">
        <v>2049</v>
      </c>
      <c r="B7" s="86">
        <v>102</v>
      </c>
      <c r="C7" s="121">
        <v>0.002603537680524677</v>
      </c>
      <c r="D7" s="86" t="s">
        <v>2823</v>
      </c>
      <c r="E7" s="86" t="b">
        <v>0</v>
      </c>
      <c r="F7" s="86" t="b">
        <v>0</v>
      </c>
      <c r="G7" s="86" t="b">
        <v>0</v>
      </c>
    </row>
    <row r="8" spans="1:7" ht="15">
      <c r="A8" s="86" t="s">
        <v>2070</v>
      </c>
      <c r="B8" s="86">
        <v>100</v>
      </c>
      <c r="C8" s="121">
        <v>0.005092330945532675</v>
      </c>
      <c r="D8" s="86" t="s">
        <v>2823</v>
      </c>
      <c r="E8" s="86" t="b">
        <v>0</v>
      </c>
      <c r="F8" s="86" t="b">
        <v>0</v>
      </c>
      <c r="G8" s="86" t="b">
        <v>0</v>
      </c>
    </row>
    <row r="9" spans="1:7" ht="15">
      <c r="A9" s="86" t="s">
        <v>2091</v>
      </c>
      <c r="B9" s="86">
        <v>25</v>
      </c>
      <c r="C9" s="121">
        <v>0.00707255921641427</v>
      </c>
      <c r="D9" s="86" t="s">
        <v>2823</v>
      </c>
      <c r="E9" s="86" t="b">
        <v>1</v>
      </c>
      <c r="F9" s="86" t="b">
        <v>0</v>
      </c>
      <c r="G9" s="86" t="b">
        <v>0</v>
      </c>
    </row>
    <row r="10" spans="1:7" ht="15">
      <c r="A10" s="86" t="s">
        <v>2092</v>
      </c>
      <c r="B10" s="86">
        <v>22</v>
      </c>
      <c r="C10" s="121">
        <v>0.00955324137924926</v>
      </c>
      <c r="D10" s="86" t="s">
        <v>2823</v>
      </c>
      <c r="E10" s="86" t="b">
        <v>0</v>
      </c>
      <c r="F10" s="86" t="b">
        <v>0</v>
      </c>
      <c r="G10" s="86" t="b">
        <v>0</v>
      </c>
    </row>
    <row r="11" spans="1:7" ht="15">
      <c r="A11" s="86" t="s">
        <v>2093</v>
      </c>
      <c r="B11" s="86">
        <v>20</v>
      </c>
      <c r="C11" s="121">
        <v>0.009036145918734452</v>
      </c>
      <c r="D11" s="86" t="s">
        <v>2823</v>
      </c>
      <c r="E11" s="86" t="b">
        <v>0</v>
      </c>
      <c r="F11" s="86" t="b">
        <v>0</v>
      </c>
      <c r="G11" s="86" t="b">
        <v>0</v>
      </c>
    </row>
    <row r="12" spans="1:7" ht="15">
      <c r="A12" s="86" t="s">
        <v>2489</v>
      </c>
      <c r="B12" s="86">
        <v>16</v>
      </c>
      <c r="C12" s="121">
        <v>0.006236536187087813</v>
      </c>
      <c r="D12" s="86" t="s">
        <v>2823</v>
      </c>
      <c r="E12" s="86" t="b">
        <v>0</v>
      </c>
      <c r="F12" s="86" t="b">
        <v>0</v>
      </c>
      <c r="G12" s="86" t="b">
        <v>0</v>
      </c>
    </row>
    <row r="13" spans="1:7" ht="15">
      <c r="A13" s="86" t="s">
        <v>2095</v>
      </c>
      <c r="B13" s="86">
        <v>16</v>
      </c>
      <c r="C13" s="121">
        <v>0.00603305079912555</v>
      </c>
      <c r="D13" s="86" t="s">
        <v>2823</v>
      </c>
      <c r="E13" s="86" t="b">
        <v>0</v>
      </c>
      <c r="F13" s="86" t="b">
        <v>0</v>
      </c>
      <c r="G13" s="86" t="b">
        <v>0</v>
      </c>
    </row>
    <row r="14" spans="1:7" ht="15">
      <c r="A14" s="86" t="s">
        <v>2115</v>
      </c>
      <c r="B14" s="86">
        <v>15</v>
      </c>
      <c r="C14" s="121">
        <v>0.0073941086729731</v>
      </c>
      <c r="D14" s="86" t="s">
        <v>2823</v>
      </c>
      <c r="E14" s="86" t="b">
        <v>0</v>
      </c>
      <c r="F14" s="86" t="b">
        <v>0</v>
      </c>
      <c r="G14" s="86" t="b">
        <v>0</v>
      </c>
    </row>
    <row r="15" spans="1:7" ht="15">
      <c r="A15" s="86" t="s">
        <v>2123</v>
      </c>
      <c r="B15" s="86">
        <v>14</v>
      </c>
      <c r="C15" s="121">
        <v>0.005456969163701837</v>
      </c>
      <c r="D15" s="86" t="s">
        <v>2823</v>
      </c>
      <c r="E15" s="86" t="b">
        <v>0</v>
      </c>
      <c r="F15" s="86" t="b">
        <v>0</v>
      </c>
      <c r="G15" s="86" t="b">
        <v>0</v>
      </c>
    </row>
    <row r="16" spans="1:7" ht="15">
      <c r="A16" s="86" t="s">
        <v>2071</v>
      </c>
      <c r="B16" s="86">
        <v>13</v>
      </c>
      <c r="C16" s="121">
        <v>0.005244775161273796</v>
      </c>
      <c r="D16" s="86" t="s">
        <v>2823</v>
      </c>
      <c r="E16" s="86" t="b">
        <v>0</v>
      </c>
      <c r="F16" s="86" t="b">
        <v>0</v>
      </c>
      <c r="G16" s="86" t="b">
        <v>0</v>
      </c>
    </row>
    <row r="17" spans="1:7" ht="15">
      <c r="A17" s="86" t="s">
        <v>2112</v>
      </c>
      <c r="B17" s="86">
        <v>13</v>
      </c>
      <c r="C17" s="121">
        <v>0.005244775161273796</v>
      </c>
      <c r="D17" s="86" t="s">
        <v>2823</v>
      </c>
      <c r="E17" s="86" t="b">
        <v>0</v>
      </c>
      <c r="F17" s="86" t="b">
        <v>0</v>
      </c>
      <c r="G17" s="86" t="b">
        <v>0</v>
      </c>
    </row>
    <row r="18" spans="1:7" ht="15">
      <c r="A18" s="86" t="s">
        <v>2490</v>
      </c>
      <c r="B18" s="86">
        <v>13</v>
      </c>
      <c r="C18" s="121">
        <v>0.00564509717864729</v>
      </c>
      <c r="D18" s="86" t="s">
        <v>2823</v>
      </c>
      <c r="E18" s="86" t="b">
        <v>0</v>
      </c>
      <c r="F18" s="86" t="b">
        <v>0</v>
      </c>
      <c r="G18" s="86" t="b">
        <v>0</v>
      </c>
    </row>
    <row r="19" spans="1:7" ht="15">
      <c r="A19" s="86" t="s">
        <v>2491</v>
      </c>
      <c r="B19" s="86">
        <v>13</v>
      </c>
      <c r="C19" s="121">
        <v>0.005244775161273796</v>
      </c>
      <c r="D19" s="86" t="s">
        <v>2823</v>
      </c>
      <c r="E19" s="86" t="b">
        <v>0</v>
      </c>
      <c r="F19" s="86" t="b">
        <v>0</v>
      </c>
      <c r="G19" s="86" t="b">
        <v>0</v>
      </c>
    </row>
    <row r="20" spans="1:7" ht="15">
      <c r="A20" s="86" t="s">
        <v>2098</v>
      </c>
      <c r="B20" s="86">
        <v>12</v>
      </c>
      <c r="C20" s="121">
        <v>0.005018387486481971</v>
      </c>
      <c r="D20" s="86" t="s">
        <v>2823</v>
      </c>
      <c r="E20" s="86" t="b">
        <v>0</v>
      </c>
      <c r="F20" s="86" t="b">
        <v>0</v>
      </c>
      <c r="G20" s="86" t="b">
        <v>0</v>
      </c>
    </row>
    <row r="21" spans="1:7" ht="15">
      <c r="A21" s="86" t="s">
        <v>2096</v>
      </c>
      <c r="B21" s="86">
        <v>12</v>
      </c>
      <c r="C21" s="121">
        <v>0.005018387486481971</v>
      </c>
      <c r="D21" s="86" t="s">
        <v>2823</v>
      </c>
      <c r="E21" s="86" t="b">
        <v>0</v>
      </c>
      <c r="F21" s="86" t="b">
        <v>0</v>
      </c>
      <c r="G21" s="86" t="b">
        <v>0</v>
      </c>
    </row>
    <row r="22" spans="1:7" ht="15">
      <c r="A22" s="86" t="s">
        <v>2137</v>
      </c>
      <c r="B22" s="86">
        <v>12</v>
      </c>
      <c r="C22" s="121">
        <v>0.005018387486481971</v>
      </c>
      <c r="D22" s="86" t="s">
        <v>2823</v>
      </c>
      <c r="E22" s="86" t="b">
        <v>0</v>
      </c>
      <c r="F22" s="86" t="b">
        <v>0</v>
      </c>
      <c r="G22" s="86" t="b">
        <v>0</v>
      </c>
    </row>
    <row r="23" spans="1:7" ht="15">
      <c r="A23" s="86" t="s">
        <v>2110</v>
      </c>
      <c r="B23" s="86">
        <v>12</v>
      </c>
      <c r="C23" s="121">
        <v>0.005018387486481971</v>
      </c>
      <c r="D23" s="86" t="s">
        <v>2823</v>
      </c>
      <c r="E23" s="86" t="b">
        <v>0</v>
      </c>
      <c r="F23" s="86" t="b">
        <v>0</v>
      </c>
      <c r="G23" s="86" t="b">
        <v>0</v>
      </c>
    </row>
    <row r="24" spans="1:7" ht="15">
      <c r="A24" s="86" t="s">
        <v>2116</v>
      </c>
      <c r="B24" s="86">
        <v>11</v>
      </c>
      <c r="C24" s="121">
        <v>0.00477662068962463</v>
      </c>
      <c r="D24" s="86" t="s">
        <v>2823</v>
      </c>
      <c r="E24" s="86" t="b">
        <v>0</v>
      </c>
      <c r="F24" s="86" t="b">
        <v>0</v>
      </c>
      <c r="G24" s="86" t="b">
        <v>0</v>
      </c>
    </row>
    <row r="25" spans="1:7" ht="15">
      <c r="A25" s="86" t="s">
        <v>2492</v>
      </c>
      <c r="B25" s="86">
        <v>11</v>
      </c>
      <c r="C25" s="121">
        <v>0.004969880255303948</v>
      </c>
      <c r="D25" s="86" t="s">
        <v>2823</v>
      </c>
      <c r="E25" s="86" t="b">
        <v>0</v>
      </c>
      <c r="F25" s="86" t="b">
        <v>0</v>
      </c>
      <c r="G25" s="86" t="b">
        <v>0</v>
      </c>
    </row>
    <row r="26" spans="1:7" ht="15">
      <c r="A26" s="86" t="s">
        <v>2493</v>
      </c>
      <c r="B26" s="86">
        <v>11</v>
      </c>
      <c r="C26" s="121">
        <v>0.00477662068962463</v>
      </c>
      <c r="D26" s="86" t="s">
        <v>2823</v>
      </c>
      <c r="E26" s="86" t="b">
        <v>0</v>
      </c>
      <c r="F26" s="86" t="b">
        <v>0</v>
      </c>
      <c r="G26" s="86" t="b">
        <v>0</v>
      </c>
    </row>
    <row r="27" spans="1:7" ht="15">
      <c r="A27" s="86" t="s">
        <v>2148</v>
      </c>
      <c r="B27" s="86">
        <v>11</v>
      </c>
      <c r="C27" s="121">
        <v>0.005693106723828216</v>
      </c>
      <c r="D27" s="86" t="s">
        <v>2823</v>
      </c>
      <c r="E27" s="86" t="b">
        <v>0</v>
      </c>
      <c r="F27" s="86" t="b">
        <v>0</v>
      </c>
      <c r="G27" s="86" t="b">
        <v>0</v>
      </c>
    </row>
    <row r="28" spans="1:7" ht="15">
      <c r="A28" s="86" t="s">
        <v>2157</v>
      </c>
      <c r="B28" s="86">
        <v>11</v>
      </c>
      <c r="C28" s="121">
        <v>0.005693106723828216</v>
      </c>
      <c r="D28" s="86" t="s">
        <v>2823</v>
      </c>
      <c r="E28" s="86" t="b">
        <v>0</v>
      </c>
      <c r="F28" s="86" t="b">
        <v>0</v>
      </c>
      <c r="G28" s="86" t="b">
        <v>0</v>
      </c>
    </row>
    <row r="29" spans="1:7" ht="15">
      <c r="A29" s="86" t="s">
        <v>2494</v>
      </c>
      <c r="B29" s="86">
        <v>10</v>
      </c>
      <c r="C29" s="121">
        <v>0.004518072959367226</v>
      </c>
      <c r="D29" s="86" t="s">
        <v>2823</v>
      </c>
      <c r="E29" s="86" t="b">
        <v>0</v>
      </c>
      <c r="F29" s="86" t="b">
        <v>0</v>
      </c>
      <c r="G29" s="86" t="b">
        <v>0</v>
      </c>
    </row>
    <row r="30" spans="1:7" ht="15">
      <c r="A30" s="86" t="s">
        <v>2109</v>
      </c>
      <c r="B30" s="86">
        <v>10</v>
      </c>
      <c r="C30" s="121">
        <v>0.004518072959367226</v>
      </c>
      <c r="D30" s="86" t="s">
        <v>2823</v>
      </c>
      <c r="E30" s="86" t="b">
        <v>0</v>
      </c>
      <c r="F30" s="86" t="b">
        <v>0</v>
      </c>
      <c r="G30" s="86" t="b">
        <v>0</v>
      </c>
    </row>
    <row r="31" spans="1:7" ht="15">
      <c r="A31" s="86" t="s">
        <v>2121</v>
      </c>
      <c r="B31" s="86">
        <v>10</v>
      </c>
      <c r="C31" s="121">
        <v>0.004518072959367226</v>
      </c>
      <c r="D31" s="86" t="s">
        <v>2823</v>
      </c>
      <c r="E31" s="86" t="b">
        <v>0</v>
      </c>
      <c r="F31" s="86" t="b">
        <v>0</v>
      </c>
      <c r="G31" s="86" t="b">
        <v>0</v>
      </c>
    </row>
    <row r="32" spans="1:7" ht="15">
      <c r="A32" s="86" t="s">
        <v>2122</v>
      </c>
      <c r="B32" s="86">
        <v>10</v>
      </c>
      <c r="C32" s="121">
        <v>0.004518072959367226</v>
      </c>
      <c r="D32" s="86" t="s">
        <v>2823</v>
      </c>
      <c r="E32" s="86" t="b">
        <v>0</v>
      </c>
      <c r="F32" s="86" t="b">
        <v>0</v>
      </c>
      <c r="G32" s="86" t="b">
        <v>0</v>
      </c>
    </row>
    <row r="33" spans="1:7" ht="15">
      <c r="A33" s="86" t="s">
        <v>2124</v>
      </c>
      <c r="B33" s="86">
        <v>10</v>
      </c>
      <c r="C33" s="121">
        <v>0.004518072959367226</v>
      </c>
      <c r="D33" s="86" t="s">
        <v>2823</v>
      </c>
      <c r="E33" s="86" t="b">
        <v>0</v>
      </c>
      <c r="F33" s="86" t="b">
        <v>0</v>
      </c>
      <c r="G33" s="86" t="b">
        <v>0</v>
      </c>
    </row>
    <row r="34" spans="1:7" ht="15">
      <c r="A34" s="86" t="s">
        <v>2125</v>
      </c>
      <c r="B34" s="86">
        <v>10</v>
      </c>
      <c r="C34" s="121">
        <v>0.004518072959367226</v>
      </c>
      <c r="D34" s="86" t="s">
        <v>2823</v>
      </c>
      <c r="E34" s="86" t="b">
        <v>0</v>
      </c>
      <c r="F34" s="86" t="b">
        <v>0</v>
      </c>
      <c r="G34" s="86" t="b">
        <v>0</v>
      </c>
    </row>
    <row r="35" spans="1:7" ht="15">
      <c r="A35" s="86" t="s">
        <v>2126</v>
      </c>
      <c r="B35" s="86">
        <v>10</v>
      </c>
      <c r="C35" s="121">
        <v>0.004518072959367226</v>
      </c>
      <c r="D35" s="86" t="s">
        <v>2823</v>
      </c>
      <c r="E35" s="86" t="b">
        <v>0</v>
      </c>
      <c r="F35" s="86" t="b">
        <v>0</v>
      </c>
      <c r="G35" s="86" t="b">
        <v>0</v>
      </c>
    </row>
    <row r="36" spans="1:7" ht="15">
      <c r="A36" s="86" t="s">
        <v>2127</v>
      </c>
      <c r="B36" s="86">
        <v>10</v>
      </c>
      <c r="C36" s="121">
        <v>0.004518072959367226</v>
      </c>
      <c r="D36" s="86" t="s">
        <v>2823</v>
      </c>
      <c r="E36" s="86" t="b">
        <v>0</v>
      </c>
      <c r="F36" s="86" t="b">
        <v>0</v>
      </c>
      <c r="G36" s="86" t="b">
        <v>0</v>
      </c>
    </row>
    <row r="37" spans="1:7" ht="15">
      <c r="A37" s="86" t="s">
        <v>2128</v>
      </c>
      <c r="B37" s="86">
        <v>10</v>
      </c>
      <c r="C37" s="121">
        <v>0.004518072959367226</v>
      </c>
      <c r="D37" s="86" t="s">
        <v>2823</v>
      </c>
      <c r="E37" s="86" t="b">
        <v>0</v>
      </c>
      <c r="F37" s="86" t="b">
        <v>0</v>
      </c>
      <c r="G37" s="86" t="b">
        <v>0</v>
      </c>
    </row>
    <row r="38" spans="1:7" ht="15">
      <c r="A38" s="86" t="s">
        <v>2495</v>
      </c>
      <c r="B38" s="86">
        <v>10</v>
      </c>
      <c r="C38" s="121">
        <v>0.004518072959367226</v>
      </c>
      <c r="D38" s="86" t="s">
        <v>2823</v>
      </c>
      <c r="E38" s="86" t="b">
        <v>0</v>
      </c>
      <c r="F38" s="86" t="b">
        <v>0</v>
      </c>
      <c r="G38" s="86" t="b">
        <v>0</v>
      </c>
    </row>
    <row r="39" spans="1:7" ht="15">
      <c r="A39" s="86" t="s">
        <v>2496</v>
      </c>
      <c r="B39" s="86">
        <v>10</v>
      </c>
      <c r="C39" s="121">
        <v>0.004518072959367226</v>
      </c>
      <c r="D39" s="86" t="s">
        <v>2823</v>
      </c>
      <c r="E39" s="86" t="b">
        <v>0</v>
      </c>
      <c r="F39" s="86" t="b">
        <v>0</v>
      </c>
      <c r="G39" s="86" t="b">
        <v>0</v>
      </c>
    </row>
    <row r="40" spans="1:7" ht="15">
      <c r="A40" s="86" t="s">
        <v>2497</v>
      </c>
      <c r="B40" s="86">
        <v>10</v>
      </c>
      <c r="C40" s="121">
        <v>0.004518072959367226</v>
      </c>
      <c r="D40" s="86" t="s">
        <v>2823</v>
      </c>
      <c r="E40" s="86" t="b">
        <v>0</v>
      </c>
      <c r="F40" s="86" t="b">
        <v>0</v>
      </c>
      <c r="G40" s="86" t="b">
        <v>0</v>
      </c>
    </row>
    <row r="41" spans="1:7" ht="15">
      <c r="A41" s="86" t="s">
        <v>2498</v>
      </c>
      <c r="B41" s="86">
        <v>10</v>
      </c>
      <c r="C41" s="121">
        <v>0.004518072959367226</v>
      </c>
      <c r="D41" s="86" t="s">
        <v>2823</v>
      </c>
      <c r="E41" s="86" t="b">
        <v>0</v>
      </c>
      <c r="F41" s="86" t="b">
        <v>0</v>
      </c>
      <c r="G41" s="86" t="b">
        <v>0</v>
      </c>
    </row>
    <row r="42" spans="1:7" ht="15">
      <c r="A42" s="86" t="s">
        <v>2499</v>
      </c>
      <c r="B42" s="86">
        <v>10</v>
      </c>
      <c r="C42" s="121">
        <v>0.004518072959367226</v>
      </c>
      <c r="D42" s="86" t="s">
        <v>2823</v>
      </c>
      <c r="E42" s="86" t="b">
        <v>0</v>
      </c>
      <c r="F42" s="86" t="b">
        <v>0</v>
      </c>
      <c r="G42" s="86" t="b">
        <v>0</v>
      </c>
    </row>
    <row r="43" spans="1:7" ht="15">
      <c r="A43" s="86" t="s">
        <v>2500</v>
      </c>
      <c r="B43" s="86">
        <v>10</v>
      </c>
      <c r="C43" s="121">
        <v>0.004518072959367226</v>
      </c>
      <c r="D43" s="86" t="s">
        <v>2823</v>
      </c>
      <c r="E43" s="86" t="b">
        <v>0</v>
      </c>
      <c r="F43" s="86" t="b">
        <v>0</v>
      </c>
      <c r="G43" s="86" t="b">
        <v>0</v>
      </c>
    </row>
    <row r="44" spans="1:7" ht="15">
      <c r="A44" s="86" t="s">
        <v>2501</v>
      </c>
      <c r="B44" s="86">
        <v>10</v>
      </c>
      <c r="C44" s="121">
        <v>0.004518072959367226</v>
      </c>
      <c r="D44" s="86" t="s">
        <v>2823</v>
      </c>
      <c r="E44" s="86" t="b">
        <v>0</v>
      </c>
      <c r="F44" s="86" t="b">
        <v>0</v>
      </c>
      <c r="G44" s="86" t="b">
        <v>0</v>
      </c>
    </row>
    <row r="45" spans="1:7" ht="15">
      <c r="A45" s="86" t="s">
        <v>2502</v>
      </c>
      <c r="B45" s="86">
        <v>10</v>
      </c>
      <c r="C45" s="121">
        <v>0.004518072959367226</v>
      </c>
      <c r="D45" s="86" t="s">
        <v>2823</v>
      </c>
      <c r="E45" s="86" t="b">
        <v>0</v>
      </c>
      <c r="F45" s="86" t="b">
        <v>0</v>
      </c>
      <c r="G45" s="86" t="b">
        <v>0</v>
      </c>
    </row>
    <row r="46" spans="1:7" ht="15">
      <c r="A46" s="86" t="s">
        <v>2064</v>
      </c>
      <c r="B46" s="86">
        <v>9</v>
      </c>
      <c r="C46" s="121">
        <v>0.004657996410404905</v>
      </c>
      <c r="D46" s="86" t="s">
        <v>2823</v>
      </c>
      <c r="E46" s="86" t="b">
        <v>0</v>
      </c>
      <c r="F46" s="86" t="b">
        <v>0</v>
      </c>
      <c r="G46" s="86" t="b">
        <v>0</v>
      </c>
    </row>
    <row r="47" spans="1:7" ht="15">
      <c r="A47" s="86" t="s">
        <v>2503</v>
      </c>
      <c r="B47" s="86">
        <v>9</v>
      </c>
      <c r="C47" s="121">
        <v>0.004241060831107106</v>
      </c>
      <c r="D47" s="86" t="s">
        <v>2823</v>
      </c>
      <c r="E47" s="86" t="b">
        <v>0</v>
      </c>
      <c r="F47" s="86" t="b">
        <v>0</v>
      </c>
      <c r="G47" s="86" t="b">
        <v>0</v>
      </c>
    </row>
    <row r="48" spans="1:7" ht="15">
      <c r="A48" s="86" t="s">
        <v>2504</v>
      </c>
      <c r="B48" s="86">
        <v>9</v>
      </c>
      <c r="C48" s="121">
        <v>0.004241060831107106</v>
      </c>
      <c r="D48" s="86" t="s">
        <v>2823</v>
      </c>
      <c r="E48" s="86" t="b">
        <v>0</v>
      </c>
      <c r="F48" s="86" t="b">
        <v>0</v>
      </c>
      <c r="G48" s="86" t="b">
        <v>0</v>
      </c>
    </row>
    <row r="49" spans="1:7" ht="15">
      <c r="A49" s="86" t="s">
        <v>2105</v>
      </c>
      <c r="B49" s="86">
        <v>9</v>
      </c>
      <c r="C49" s="121">
        <v>0.004241060831107106</v>
      </c>
      <c r="D49" s="86" t="s">
        <v>2823</v>
      </c>
      <c r="E49" s="86" t="b">
        <v>0</v>
      </c>
      <c r="F49" s="86" t="b">
        <v>0</v>
      </c>
      <c r="G49" s="86" t="b">
        <v>0</v>
      </c>
    </row>
    <row r="50" spans="1:7" ht="15">
      <c r="A50" s="86" t="s">
        <v>2106</v>
      </c>
      <c r="B50" s="86">
        <v>9</v>
      </c>
      <c r="C50" s="121">
        <v>0.004241060831107106</v>
      </c>
      <c r="D50" s="86" t="s">
        <v>2823</v>
      </c>
      <c r="E50" s="86" t="b">
        <v>0</v>
      </c>
      <c r="F50" s="86" t="b">
        <v>0</v>
      </c>
      <c r="G50" s="86" t="b">
        <v>0</v>
      </c>
    </row>
    <row r="51" spans="1:7" ht="15">
      <c r="A51" s="86" t="s">
        <v>2107</v>
      </c>
      <c r="B51" s="86">
        <v>9</v>
      </c>
      <c r="C51" s="121">
        <v>0.004241060831107106</v>
      </c>
      <c r="D51" s="86" t="s">
        <v>2823</v>
      </c>
      <c r="E51" s="86" t="b">
        <v>0</v>
      </c>
      <c r="F51" s="86" t="b">
        <v>0</v>
      </c>
      <c r="G51" s="86" t="b">
        <v>0</v>
      </c>
    </row>
    <row r="52" spans="1:7" ht="15">
      <c r="A52" s="86" t="s">
        <v>2108</v>
      </c>
      <c r="B52" s="86">
        <v>9</v>
      </c>
      <c r="C52" s="121">
        <v>0.004241060831107106</v>
      </c>
      <c r="D52" s="86" t="s">
        <v>2823</v>
      </c>
      <c r="E52" s="86" t="b">
        <v>0</v>
      </c>
      <c r="F52" s="86" t="b">
        <v>0</v>
      </c>
      <c r="G52" s="86" t="b">
        <v>0</v>
      </c>
    </row>
    <row r="53" spans="1:7" ht="15">
      <c r="A53" s="86" t="s">
        <v>2111</v>
      </c>
      <c r="B53" s="86">
        <v>9</v>
      </c>
      <c r="C53" s="121">
        <v>0.004241060831107106</v>
      </c>
      <c r="D53" s="86" t="s">
        <v>2823</v>
      </c>
      <c r="E53" s="86" t="b">
        <v>0</v>
      </c>
      <c r="F53" s="86" t="b">
        <v>0</v>
      </c>
      <c r="G53" s="86" t="b">
        <v>0</v>
      </c>
    </row>
    <row r="54" spans="1:7" ht="15">
      <c r="A54" s="86" t="s">
        <v>2113</v>
      </c>
      <c r="B54" s="86">
        <v>9</v>
      </c>
      <c r="C54" s="121">
        <v>0.004241060831107106</v>
      </c>
      <c r="D54" s="86" t="s">
        <v>2823</v>
      </c>
      <c r="E54" s="86" t="b">
        <v>0</v>
      </c>
      <c r="F54" s="86" t="b">
        <v>0</v>
      </c>
      <c r="G54" s="86" t="b">
        <v>0</v>
      </c>
    </row>
    <row r="55" spans="1:7" ht="15">
      <c r="A55" s="86" t="s">
        <v>2505</v>
      </c>
      <c r="B55" s="86">
        <v>9</v>
      </c>
      <c r="C55" s="121">
        <v>0.004241060831107106</v>
      </c>
      <c r="D55" s="86" t="s">
        <v>2823</v>
      </c>
      <c r="E55" s="86" t="b">
        <v>0</v>
      </c>
      <c r="F55" s="86" t="b">
        <v>0</v>
      </c>
      <c r="G55" s="86" t="b">
        <v>0</v>
      </c>
    </row>
    <row r="56" spans="1:7" ht="15">
      <c r="A56" s="86" t="s">
        <v>2506</v>
      </c>
      <c r="B56" s="86">
        <v>9</v>
      </c>
      <c r="C56" s="121">
        <v>0.004241060831107106</v>
      </c>
      <c r="D56" s="86" t="s">
        <v>2823</v>
      </c>
      <c r="E56" s="86" t="b">
        <v>0</v>
      </c>
      <c r="F56" s="86" t="b">
        <v>0</v>
      </c>
      <c r="G56" s="86" t="b">
        <v>0</v>
      </c>
    </row>
    <row r="57" spans="1:7" ht="15">
      <c r="A57" s="86" t="s">
        <v>2507</v>
      </c>
      <c r="B57" s="86">
        <v>9</v>
      </c>
      <c r="C57" s="121">
        <v>0.004241060831107106</v>
      </c>
      <c r="D57" s="86" t="s">
        <v>2823</v>
      </c>
      <c r="E57" s="86" t="b">
        <v>0</v>
      </c>
      <c r="F57" s="86" t="b">
        <v>1</v>
      </c>
      <c r="G57" s="86" t="b">
        <v>0</v>
      </c>
    </row>
    <row r="58" spans="1:7" ht="15">
      <c r="A58" s="86" t="s">
        <v>2508</v>
      </c>
      <c r="B58" s="86">
        <v>9</v>
      </c>
      <c r="C58" s="121">
        <v>0.004241060831107106</v>
      </c>
      <c r="D58" s="86" t="s">
        <v>2823</v>
      </c>
      <c r="E58" s="86" t="b">
        <v>0</v>
      </c>
      <c r="F58" s="86" t="b">
        <v>0</v>
      </c>
      <c r="G58" s="86" t="b">
        <v>0</v>
      </c>
    </row>
    <row r="59" spans="1:7" ht="15">
      <c r="A59" s="86" t="s">
        <v>2509</v>
      </c>
      <c r="B59" s="86">
        <v>9</v>
      </c>
      <c r="C59" s="121">
        <v>0.004241060831107106</v>
      </c>
      <c r="D59" s="86" t="s">
        <v>2823</v>
      </c>
      <c r="E59" s="86" t="b">
        <v>0</v>
      </c>
      <c r="F59" s="86" t="b">
        <v>0</v>
      </c>
      <c r="G59" s="86" t="b">
        <v>0</v>
      </c>
    </row>
    <row r="60" spans="1:7" ht="15">
      <c r="A60" s="86" t="s">
        <v>2510</v>
      </c>
      <c r="B60" s="86">
        <v>9</v>
      </c>
      <c r="C60" s="121">
        <v>0.004241060831107106</v>
      </c>
      <c r="D60" s="86" t="s">
        <v>2823</v>
      </c>
      <c r="E60" s="86" t="b">
        <v>0</v>
      </c>
      <c r="F60" s="86" t="b">
        <v>0</v>
      </c>
      <c r="G60" s="86" t="b">
        <v>0</v>
      </c>
    </row>
    <row r="61" spans="1:7" ht="15">
      <c r="A61" s="86" t="s">
        <v>2511</v>
      </c>
      <c r="B61" s="86">
        <v>9</v>
      </c>
      <c r="C61" s="121">
        <v>0.004241060831107106</v>
      </c>
      <c r="D61" s="86" t="s">
        <v>2823</v>
      </c>
      <c r="E61" s="86" t="b">
        <v>0</v>
      </c>
      <c r="F61" s="86" t="b">
        <v>0</v>
      </c>
      <c r="G61" s="86" t="b">
        <v>0</v>
      </c>
    </row>
    <row r="62" spans="1:7" ht="15">
      <c r="A62" s="86" t="s">
        <v>497</v>
      </c>
      <c r="B62" s="86">
        <v>9</v>
      </c>
      <c r="C62" s="121">
        <v>0.00443646520378386</v>
      </c>
      <c r="D62" s="86" t="s">
        <v>2823</v>
      </c>
      <c r="E62" s="86" t="b">
        <v>0</v>
      </c>
      <c r="F62" s="86" t="b">
        <v>0</v>
      </c>
      <c r="G62" s="86" t="b">
        <v>0</v>
      </c>
    </row>
    <row r="63" spans="1:7" ht="15">
      <c r="A63" s="86" t="s">
        <v>2512</v>
      </c>
      <c r="B63" s="86">
        <v>9</v>
      </c>
      <c r="C63" s="121">
        <v>0.004241060831107106</v>
      </c>
      <c r="D63" s="86" t="s">
        <v>2823</v>
      </c>
      <c r="E63" s="86" t="b">
        <v>0</v>
      </c>
      <c r="F63" s="86" t="b">
        <v>0</v>
      </c>
      <c r="G63" s="86" t="b">
        <v>0</v>
      </c>
    </row>
    <row r="64" spans="1:7" ht="15">
      <c r="A64" s="86" t="s">
        <v>2117</v>
      </c>
      <c r="B64" s="86">
        <v>9</v>
      </c>
      <c r="C64" s="121">
        <v>0.004241060831107106</v>
      </c>
      <c r="D64" s="86" t="s">
        <v>2823</v>
      </c>
      <c r="E64" s="86" t="b">
        <v>0</v>
      </c>
      <c r="F64" s="86" t="b">
        <v>0</v>
      </c>
      <c r="G64" s="86" t="b">
        <v>0</v>
      </c>
    </row>
    <row r="65" spans="1:7" ht="15">
      <c r="A65" s="86" t="s">
        <v>246</v>
      </c>
      <c r="B65" s="86">
        <v>9</v>
      </c>
      <c r="C65" s="121">
        <v>0.004241060831107106</v>
      </c>
      <c r="D65" s="86" t="s">
        <v>2823</v>
      </c>
      <c r="E65" s="86" t="b">
        <v>0</v>
      </c>
      <c r="F65" s="86" t="b">
        <v>0</v>
      </c>
      <c r="G65" s="86" t="b">
        <v>0</v>
      </c>
    </row>
    <row r="66" spans="1:7" ht="15">
      <c r="A66" s="86" t="s">
        <v>323</v>
      </c>
      <c r="B66" s="86">
        <v>9</v>
      </c>
      <c r="C66" s="121">
        <v>0.004241060831107106</v>
      </c>
      <c r="D66" s="86" t="s">
        <v>2823</v>
      </c>
      <c r="E66" s="86" t="b">
        <v>0</v>
      </c>
      <c r="F66" s="86" t="b">
        <v>0</v>
      </c>
      <c r="G66" s="86" t="b">
        <v>0</v>
      </c>
    </row>
    <row r="67" spans="1:7" ht="15">
      <c r="A67" s="86" t="s">
        <v>2074</v>
      </c>
      <c r="B67" s="86">
        <v>8</v>
      </c>
      <c r="C67" s="121">
        <v>0.003943524625585653</v>
      </c>
      <c r="D67" s="86" t="s">
        <v>2823</v>
      </c>
      <c r="E67" s="86" t="b">
        <v>0</v>
      </c>
      <c r="F67" s="86" t="b">
        <v>0</v>
      </c>
      <c r="G67" s="86" t="b">
        <v>0</v>
      </c>
    </row>
    <row r="68" spans="1:7" ht="15">
      <c r="A68" s="86" t="s">
        <v>2513</v>
      </c>
      <c r="B68" s="86">
        <v>8</v>
      </c>
      <c r="C68" s="121">
        <v>0.004140441253693249</v>
      </c>
      <c r="D68" s="86" t="s">
        <v>2823</v>
      </c>
      <c r="E68" s="86" t="b">
        <v>0</v>
      </c>
      <c r="F68" s="86" t="b">
        <v>0</v>
      </c>
      <c r="G68" s="86" t="b">
        <v>0</v>
      </c>
    </row>
    <row r="69" spans="1:7" ht="15">
      <c r="A69" s="86" t="s">
        <v>2044</v>
      </c>
      <c r="B69" s="86">
        <v>8</v>
      </c>
      <c r="C69" s="121">
        <v>0.004965697785734995</v>
      </c>
      <c r="D69" s="86" t="s">
        <v>2823</v>
      </c>
      <c r="E69" s="86" t="b">
        <v>0</v>
      </c>
      <c r="F69" s="86" t="b">
        <v>0</v>
      </c>
      <c r="G69" s="86" t="b">
        <v>0</v>
      </c>
    </row>
    <row r="70" spans="1:7" ht="15">
      <c r="A70" s="86" t="s">
        <v>2514</v>
      </c>
      <c r="B70" s="86">
        <v>8</v>
      </c>
      <c r="C70" s="121">
        <v>0.003943524625585653</v>
      </c>
      <c r="D70" s="86" t="s">
        <v>2823</v>
      </c>
      <c r="E70" s="86" t="b">
        <v>0</v>
      </c>
      <c r="F70" s="86" t="b">
        <v>0</v>
      </c>
      <c r="G70" s="86" t="b">
        <v>0</v>
      </c>
    </row>
    <row r="71" spans="1:7" ht="15">
      <c r="A71" s="86" t="s">
        <v>2515</v>
      </c>
      <c r="B71" s="86">
        <v>7</v>
      </c>
      <c r="C71" s="121">
        <v>0.003622886096981592</v>
      </c>
      <c r="D71" s="86" t="s">
        <v>2823</v>
      </c>
      <c r="E71" s="86" t="b">
        <v>0</v>
      </c>
      <c r="F71" s="86" t="b">
        <v>0</v>
      </c>
      <c r="G71" s="86" t="b">
        <v>0</v>
      </c>
    </row>
    <row r="72" spans="1:7" ht="15">
      <c r="A72" s="86" t="s">
        <v>2130</v>
      </c>
      <c r="B72" s="86">
        <v>7</v>
      </c>
      <c r="C72" s="121">
        <v>0.003622886096981592</v>
      </c>
      <c r="D72" s="86" t="s">
        <v>2823</v>
      </c>
      <c r="E72" s="86" t="b">
        <v>0</v>
      </c>
      <c r="F72" s="86" t="b">
        <v>0</v>
      </c>
      <c r="G72" s="86" t="b">
        <v>0</v>
      </c>
    </row>
    <row r="73" spans="1:7" ht="15">
      <c r="A73" s="86" t="s">
        <v>2100</v>
      </c>
      <c r="B73" s="86">
        <v>7</v>
      </c>
      <c r="C73" s="121">
        <v>0.003622886096981592</v>
      </c>
      <c r="D73" s="86" t="s">
        <v>2823</v>
      </c>
      <c r="E73" s="86" t="b">
        <v>0</v>
      </c>
      <c r="F73" s="86" t="b">
        <v>0</v>
      </c>
      <c r="G73" s="86" t="b">
        <v>0</v>
      </c>
    </row>
    <row r="74" spans="1:7" ht="15">
      <c r="A74" s="86" t="s">
        <v>2516</v>
      </c>
      <c r="B74" s="86">
        <v>7</v>
      </c>
      <c r="C74" s="121">
        <v>0.003622886096981592</v>
      </c>
      <c r="D74" s="86" t="s">
        <v>2823</v>
      </c>
      <c r="E74" s="86" t="b">
        <v>0</v>
      </c>
      <c r="F74" s="86" t="b">
        <v>0</v>
      </c>
      <c r="G74" s="86" t="b">
        <v>0</v>
      </c>
    </row>
    <row r="75" spans="1:7" ht="15">
      <c r="A75" s="86" t="s">
        <v>2517</v>
      </c>
      <c r="B75" s="86">
        <v>7</v>
      </c>
      <c r="C75" s="121">
        <v>0.003622886096981592</v>
      </c>
      <c r="D75" s="86" t="s">
        <v>2823</v>
      </c>
      <c r="E75" s="86" t="b">
        <v>0</v>
      </c>
      <c r="F75" s="86" t="b">
        <v>0</v>
      </c>
      <c r="G75" s="86" t="b">
        <v>0</v>
      </c>
    </row>
    <row r="76" spans="1:7" ht="15">
      <c r="A76" s="86" t="s">
        <v>2518</v>
      </c>
      <c r="B76" s="86">
        <v>7</v>
      </c>
      <c r="C76" s="121">
        <v>0.003622886096981592</v>
      </c>
      <c r="D76" s="86" t="s">
        <v>2823</v>
      </c>
      <c r="E76" s="86" t="b">
        <v>0</v>
      </c>
      <c r="F76" s="86" t="b">
        <v>0</v>
      </c>
      <c r="G76" s="86" t="b">
        <v>0</v>
      </c>
    </row>
    <row r="77" spans="1:7" ht="15">
      <c r="A77" s="86" t="s">
        <v>2519</v>
      </c>
      <c r="B77" s="86">
        <v>7</v>
      </c>
      <c r="C77" s="121">
        <v>0.003622886096981592</v>
      </c>
      <c r="D77" s="86" t="s">
        <v>2823</v>
      </c>
      <c r="E77" s="86" t="b">
        <v>0</v>
      </c>
      <c r="F77" s="86" t="b">
        <v>0</v>
      </c>
      <c r="G77" s="86" t="b">
        <v>0</v>
      </c>
    </row>
    <row r="78" spans="1:7" ht="15">
      <c r="A78" s="86" t="s">
        <v>2520</v>
      </c>
      <c r="B78" s="86">
        <v>7</v>
      </c>
      <c r="C78" s="121">
        <v>0.003622886096981592</v>
      </c>
      <c r="D78" s="86" t="s">
        <v>2823</v>
      </c>
      <c r="E78" s="86" t="b">
        <v>0</v>
      </c>
      <c r="F78" s="86" t="b">
        <v>0</v>
      </c>
      <c r="G78" s="86" t="b">
        <v>0</v>
      </c>
    </row>
    <row r="79" spans="1:7" ht="15">
      <c r="A79" s="86" t="s">
        <v>2521</v>
      </c>
      <c r="B79" s="86">
        <v>7</v>
      </c>
      <c r="C79" s="121">
        <v>0.003622886096981592</v>
      </c>
      <c r="D79" s="86" t="s">
        <v>2823</v>
      </c>
      <c r="E79" s="86" t="b">
        <v>0</v>
      </c>
      <c r="F79" s="86" t="b">
        <v>0</v>
      </c>
      <c r="G79" s="86" t="b">
        <v>0</v>
      </c>
    </row>
    <row r="80" spans="1:7" ht="15">
      <c r="A80" s="86" t="s">
        <v>2522</v>
      </c>
      <c r="B80" s="86">
        <v>7</v>
      </c>
      <c r="C80" s="121">
        <v>0.003622886096981592</v>
      </c>
      <c r="D80" s="86" t="s">
        <v>2823</v>
      </c>
      <c r="E80" s="86" t="b">
        <v>0</v>
      </c>
      <c r="F80" s="86" t="b">
        <v>0</v>
      </c>
      <c r="G80" s="86" t="b">
        <v>0</v>
      </c>
    </row>
    <row r="81" spans="1:7" ht="15">
      <c r="A81" s="86" t="s">
        <v>2523</v>
      </c>
      <c r="B81" s="86">
        <v>7</v>
      </c>
      <c r="C81" s="121">
        <v>0.003622886096981592</v>
      </c>
      <c r="D81" s="86" t="s">
        <v>2823</v>
      </c>
      <c r="E81" s="86" t="b">
        <v>0</v>
      </c>
      <c r="F81" s="86" t="b">
        <v>0</v>
      </c>
      <c r="G81" s="86" t="b">
        <v>0</v>
      </c>
    </row>
    <row r="82" spans="1:7" ht="15">
      <c r="A82" s="86" t="s">
        <v>2524</v>
      </c>
      <c r="B82" s="86">
        <v>7</v>
      </c>
      <c r="C82" s="121">
        <v>0.003622886096981592</v>
      </c>
      <c r="D82" s="86" t="s">
        <v>2823</v>
      </c>
      <c r="E82" s="86" t="b">
        <v>0</v>
      </c>
      <c r="F82" s="86" t="b">
        <v>0</v>
      </c>
      <c r="G82" s="86" t="b">
        <v>0</v>
      </c>
    </row>
    <row r="83" spans="1:7" ht="15">
      <c r="A83" s="86" t="s">
        <v>2525</v>
      </c>
      <c r="B83" s="86">
        <v>7</v>
      </c>
      <c r="C83" s="121">
        <v>0.003622886096981592</v>
      </c>
      <c r="D83" s="86" t="s">
        <v>2823</v>
      </c>
      <c r="E83" s="86" t="b">
        <v>0</v>
      </c>
      <c r="F83" s="86" t="b">
        <v>0</v>
      </c>
      <c r="G83" s="86" t="b">
        <v>0</v>
      </c>
    </row>
    <row r="84" spans="1:7" ht="15">
      <c r="A84" s="86" t="s">
        <v>2526</v>
      </c>
      <c r="B84" s="86">
        <v>7</v>
      </c>
      <c r="C84" s="121">
        <v>0.003622886096981592</v>
      </c>
      <c r="D84" s="86" t="s">
        <v>2823</v>
      </c>
      <c r="E84" s="86" t="b">
        <v>0</v>
      </c>
      <c r="F84" s="86" t="b">
        <v>0</v>
      </c>
      <c r="G84" s="86" t="b">
        <v>0</v>
      </c>
    </row>
    <row r="85" spans="1:7" ht="15">
      <c r="A85" s="86" t="s">
        <v>2527</v>
      </c>
      <c r="B85" s="86">
        <v>7</v>
      </c>
      <c r="C85" s="121">
        <v>0.003622886096981592</v>
      </c>
      <c r="D85" s="86" t="s">
        <v>2823</v>
      </c>
      <c r="E85" s="86" t="b">
        <v>0</v>
      </c>
      <c r="F85" s="86" t="b">
        <v>0</v>
      </c>
      <c r="G85" s="86" t="b">
        <v>0</v>
      </c>
    </row>
    <row r="86" spans="1:7" ht="15">
      <c r="A86" s="86" t="s">
        <v>2045</v>
      </c>
      <c r="B86" s="86">
        <v>7</v>
      </c>
      <c r="C86" s="121">
        <v>0.004344985562518121</v>
      </c>
      <c r="D86" s="86" t="s">
        <v>2823</v>
      </c>
      <c r="E86" s="86" t="b">
        <v>0</v>
      </c>
      <c r="F86" s="86" t="b">
        <v>0</v>
      </c>
      <c r="G86" s="86" t="b">
        <v>0</v>
      </c>
    </row>
    <row r="87" spans="1:7" ht="15">
      <c r="A87" s="86" t="s">
        <v>2528</v>
      </c>
      <c r="B87" s="86">
        <v>7</v>
      </c>
      <c r="C87" s="121">
        <v>0.003622886096981592</v>
      </c>
      <c r="D87" s="86" t="s">
        <v>2823</v>
      </c>
      <c r="E87" s="86" t="b">
        <v>0</v>
      </c>
      <c r="F87" s="86" t="b">
        <v>0</v>
      </c>
      <c r="G87" s="86" t="b">
        <v>0</v>
      </c>
    </row>
    <row r="88" spans="1:7" ht="15">
      <c r="A88" s="86" t="s">
        <v>2153</v>
      </c>
      <c r="B88" s="86">
        <v>7</v>
      </c>
      <c r="C88" s="121">
        <v>0.003622886096981592</v>
      </c>
      <c r="D88" s="86" t="s">
        <v>2823</v>
      </c>
      <c r="E88" s="86" t="b">
        <v>0</v>
      </c>
      <c r="F88" s="86" t="b">
        <v>0</v>
      </c>
      <c r="G88" s="86" t="b">
        <v>0</v>
      </c>
    </row>
    <row r="89" spans="1:7" ht="15">
      <c r="A89" s="86" t="s">
        <v>2118</v>
      </c>
      <c r="B89" s="86">
        <v>7</v>
      </c>
      <c r="C89" s="121">
        <v>0.003622886096981592</v>
      </c>
      <c r="D89" s="86" t="s">
        <v>2823</v>
      </c>
      <c r="E89" s="86" t="b">
        <v>0</v>
      </c>
      <c r="F89" s="86" t="b">
        <v>0</v>
      </c>
      <c r="G89" s="86" t="b">
        <v>0</v>
      </c>
    </row>
    <row r="90" spans="1:7" ht="15">
      <c r="A90" s="86" t="s">
        <v>2119</v>
      </c>
      <c r="B90" s="86">
        <v>7</v>
      </c>
      <c r="C90" s="121">
        <v>0.003622886096981592</v>
      </c>
      <c r="D90" s="86" t="s">
        <v>2823</v>
      </c>
      <c r="E90" s="86" t="b">
        <v>0</v>
      </c>
      <c r="F90" s="86" t="b">
        <v>0</v>
      </c>
      <c r="G90" s="86" t="b">
        <v>0</v>
      </c>
    </row>
    <row r="91" spans="1:7" ht="15">
      <c r="A91" s="86" t="s">
        <v>2529</v>
      </c>
      <c r="B91" s="86">
        <v>7</v>
      </c>
      <c r="C91" s="121">
        <v>0.003622886096981592</v>
      </c>
      <c r="D91" s="86" t="s">
        <v>2823</v>
      </c>
      <c r="E91" s="86" t="b">
        <v>0</v>
      </c>
      <c r="F91" s="86" t="b">
        <v>0</v>
      </c>
      <c r="G91" s="86" t="b">
        <v>0</v>
      </c>
    </row>
    <row r="92" spans="1:7" ht="15">
      <c r="A92" s="86" t="s">
        <v>2530</v>
      </c>
      <c r="B92" s="86">
        <v>7</v>
      </c>
      <c r="C92" s="121">
        <v>0.003622886096981592</v>
      </c>
      <c r="D92" s="86" t="s">
        <v>2823</v>
      </c>
      <c r="E92" s="86" t="b">
        <v>0</v>
      </c>
      <c r="F92" s="86" t="b">
        <v>0</v>
      </c>
      <c r="G92" s="86" t="b">
        <v>0</v>
      </c>
    </row>
    <row r="93" spans="1:7" ht="15">
      <c r="A93" s="86" t="s">
        <v>2531</v>
      </c>
      <c r="B93" s="86">
        <v>7</v>
      </c>
      <c r="C93" s="121">
        <v>0.003622886096981592</v>
      </c>
      <c r="D93" s="86" t="s">
        <v>2823</v>
      </c>
      <c r="E93" s="86" t="b">
        <v>0</v>
      </c>
      <c r="F93" s="86" t="b">
        <v>0</v>
      </c>
      <c r="G93" s="86" t="b">
        <v>0</v>
      </c>
    </row>
    <row r="94" spans="1:7" ht="15">
      <c r="A94" s="86" t="s">
        <v>2532</v>
      </c>
      <c r="B94" s="86">
        <v>7</v>
      </c>
      <c r="C94" s="121">
        <v>0.003622886096981592</v>
      </c>
      <c r="D94" s="86" t="s">
        <v>2823</v>
      </c>
      <c r="E94" s="86" t="b">
        <v>0</v>
      </c>
      <c r="F94" s="86" t="b">
        <v>0</v>
      </c>
      <c r="G94" s="86" t="b">
        <v>0</v>
      </c>
    </row>
    <row r="95" spans="1:7" ht="15">
      <c r="A95" s="86" t="s">
        <v>2533</v>
      </c>
      <c r="B95" s="86">
        <v>7</v>
      </c>
      <c r="C95" s="121">
        <v>0.003622886096981592</v>
      </c>
      <c r="D95" s="86" t="s">
        <v>2823</v>
      </c>
      <c r="E95" s="86" t="b">
        <v>0</v>
      </c>
      <c r="F95" s="86" t="b">
        <v>0</v>
      </c>
      <c r="G95" s="86" t="b">
        <v>0</v>
      </c>
    </row>
    <row r="96" spans="1:7" ht="15">
      <c r="A96" s="86" t="s">
        <v>2134</v>
      </c>
      <c r="B96" s="86">
        <v>6</v>
      </c>
      <c r="C96" s="121">
        <v>0.003275823613352992</v>
      </c>
      <c r="D96" s="86" t="s">
        <v>2823</v>
      </c>
      <c r="E96" s="86" t="b">
        <v>1</v>
      </c>
      <c r="F96" s="86" t="b">
        <v>0</v>
      </c>
      <c r="G96" s="86" t="b">
        <v>0</v>
      </c>
    </row>
    <row r="97" spans="1:7" ht="15">
      <c r="A97" s="86" t="s">
        <v>318</v>
      </c>
      <c r="B97" s="86">
        <v>6</v>
      </c>
      <c r="C97" s="121">
        <v>0.003275823613352992</v>
      </c>
      <c r="D97" s="86" t="s">
        <v>2823</v>
      </c>
      <c r="E97" s="86" t="b">
        <v>0</v>
      </c>
      <c r="F97" s="86" t="b">
        <v>0</v>
      </c>
      <c r="G97" s="86" t="b">
        <v>0</v>
      </c>
    </row>
    <row r="98" spans="1:7" ht="15">
      <c r="A98" s="86" t="s">
        <v>2149</v>
      </c>
      <c r="B98" s="86">
        <v>6</v>
      </c>
      <c r="C98" s="121">
        <v>0.003275823613352992</v>
      </c>
      <c r="D98" s="86" t="s">
        <v>2823</v>
      </c>
      <c r="E98" s="86" t="b">
        <v>0</v>
      </c>
      <c r="F98" s="86" t="b">
        <v>0</v>
      </c>
      <c r="G98" s="86" t="b">
        <v>0</v>
      </c>
    </row>
    <row r="99" spans="1:7" ht="15">
      <c r="A99" s="86" t="s">
        <v>2133</v>
      </c>
      <c r="B99" s="86">
        <v>6</v>
      </c>
      <c r="C99" s="121">
        <v>0.004042453483464999</v>
      </c>
      <c r="D99" s="86" t="s">
        <v>2823</v>
      </c>
      <c r="E99" s="86" t="b">
        <v>0</v>
      </c>
      <c r="F99" s="86" t="b">
        <v>0</v>
      </c>
      <c r="G99" s="86" t="b">
        <v>0</v>
      </c>
    </row>
    <row r="100" spans="1:7" ht="15">
      <c r="A100" s="86" t="s">
        <v>2534</v>
      </c>
      <c r="B100" s="86">
        <v>6</v>
      </c>
      <c r="C100" s="121">
        <v>0.003275823613352992</v>
      </c>
      <c r="D100" s="86" t="s">
        <v>2823</v>
      </c>
      <c r="E100" s="86" t="b">
        <v>1</v>
      </c>
      <c r="F100" s="86" t="b">
        <v>0</v>
      </c>
      <c r="G100" s="86" t="b">
        <v>0</v>
      </c>
    </row>
    <row r="101" spans="1:7" ht="15">
      <c r="A101" s="86" t="s">
        <v>2535</v>
      </c>
      <c r="B101" s="86">
        <v>6</v>
      </c>
      <c r="C101" s="121">
        <v>0.004042453483464999</v>
      </c>
      <c r="D101" s="86" t="s">
        <v>2823</v>
      </c>
      <c r="E101" s="86" t="b">
        <v>0</v>
      </c>
      <c r="F101" s="86" t="b">
        <v>0</v>
      </c>
      <c r="G101" s="86" t="b">
        <v>0</v>
      </c>
    </row>
    <row r="102" spans="1:7" ht="15">
      <c r="A102" s="86" t="s">
        <v>2536</v>
      </c>
      <c r="B102" s="86">
        <v>6</v>
      </c>
      <c r="C102" s="121">
        <v>0.004042453483464999</v>
      </c>
      <c r="D102" s="86" t="s">
        <v>2823</v>
      </c>
      <c r="E102" s="86" t="b">
        <v>0</v>
      </c>
      <c r="F102" s="86" t="b">
        <v>0</v>
      </c>
      <c r="G102" s="86" t="b">
        <v>0</v>
      </c>
    </row>
    <row r="103" spans="1:7" ht="15">
      <c r="A103" s="86" t="s">
        <v>2537</v>
      </c>
      <c r="B103" s="86">
        <v>6</v>
      </c>
      <c r="C103" s="121">
        <v>0.003275823613352992</v>
      </c>
      <c r="D103" s="86" t="s">
        <v>2823</v>
      </c>
      <c r="E103" s="86" t="b">
        <v>0</v>
      </c>
      <c r="F103" s="86" t="b">
        <v>0</v>
      </c>
      <c r="G103" s="86" t="b">
        <v>0</v>
      </c>
    </row>
    <row r="104" spans="1:7" ht="15">
      <c r="A104" s="86" t="s">
        <v>2538</v>
      </c>
      <c r="B104" s="86">
        <v>6</v>
      </c>
      <c r="C104" s="121">
        <v>0.003275823613352992</v>
      </c>
      <c r="D104" s="86" t="s">
        <v>2823</v>
      </c>
      <c r="E104" s="86" t="b">
        <v>0</v>
      </c>
      <c r="F104" s="86" t="b">
        <v>0</v>
      </c>
      <c r="G104" s="86" t="b">
        <v>0</v>
      </c>
    </row>
    <row r="105" spans="1:7" ht="15">
      <c r="A105" s="86" t="s">
        <v>2539</v>
      </c>
      <c r="B105" s="86">
        <v>6</v>
      </c>
      <c r="C105" s="121">
        <v>0.003275823613352992</v>
      </c>
      <c r="D105" s="86" t="s">
        <v>2823</v>
      </c>
      <c r="E105" s="86" t="b">
        <v>0</v>
      </c>
      <c r="F105" s="86" t="b">
        <v>0</v>
      </c>
      <c r="G105" s="86" t="b">
        <v>0</v>
      </c>
    </row>
    <row r="106" spans="1:7" ht="15">
      <c r="A106" s="86" t="s">
        <v>2141</v>
      </c>
      <c r="B106" s="86">
        <v>6</v>
      </c>
      <c r="C106" s="121">
        <v>0.0037242733393012466</v>
      </c>
      <c r="D106" s="86" t="s">
        <v>2823</v>
      </c>
      <c r="E106" s="86" t="b">
        <v>0</v>
      </c>
      <c r="F106" s="86" t="b">
        <v>0</v>
      </c>
      <c r="G106" s="86" t="b">
        <v>0</v>
      </c>
    </row>
    <row r="107" spans="1:7" ht="15">
      <c r="A107" s="86" t="s">
        <v>2540</v>
      </c>
      <c r="B107" s="86">
        <v>6</v>
      </c>
      <c r="C107" s="121">
        <v>0.003275823613352992</v>
      </c>
      <c r="D107" s="86" t="s">
        <v>2823</v>
      </c>
      <c r="E107" s="86" t="b">
        <v>1</v>
      </c>
      <c r="F107" s="86" t="b">
        <v>0</v>
      </c>
      <c r="G107" s="86" t="b">
        <v>0</v>
      </c>
    </row>
    <row r="108" spans="1:7" ht="15">
      <c r="A108" s="86" t="s">
        <v>2541</v>
      </c>
      <c r="B108" s="86">
        <v>6</v>
      </c>
      <c r="C108" s="121">
        <v>0.003275823613352992</v>
      </c>
      <c r="D108" s="86" t="s">
        <v>2823</v>
      </c>
      <c r="E108" s="86" t="b">
        <v>0</v>
      </c>
      <c r="F108" s="86" t="b">
        <v>0</v>
      </c>
      <c r="G108" s="86" t="b">
        <v>0</v>
      </c>
    </row>
    <row r="109" spans="1:7" ht="15">
      <c r="A109" s="86" t="s">
        <v>2542</v>
      </c>
      <c r="B109" s="86">
        <v>5</v>
      </c>
      <c r="C109" s="121">
        <v>0.002897894704776952</v>
      </c>
      <c r="D109" s="86" t="s">
        <v>2823</v>
      </c>
      <c r="E109" s="86" t="b">
        <v>0</v>
      </c>
      <c r="F109" s="86" t="b">
        <v>0</v>
      </c>
      <c r="G109" s="86" t="b">
        <v>0</v>
      </c>
    </row>
    <row r="110" spans="1:7" ht="15">
      <c r="A110" s="86" t="s">
        <v>2543</v>
      </c>
      <c r="B110" s="86">
        <v>5</v>
      </c>
      <c r="C110" s="121">
        <v>0.002897894704776952</v>
      </c>
      <c r="D110" s="86" t="s">
        <v>2823</v>
      </c>
      <c r="E110" s="86" t="b">
        <v>0</v>
      </c>
      <c r="F110" s="86" t="b">
        <v>0</v>
      </c>
      <c r="G110" s="86" t="b">
        <v>0</v>
      </c>
    </row>
    <row r="111" spans="1:7" ht="15">
      <c r="A111" s="86" t="s">
        <v>2544</v>
      </c>
      <c r="B111" s="86">
        <v>5</v>
      </c>
      <c r="C111" s="121">
        <v>0.002897894704776952</v>
      </c>
      <c r="D111" s="86" t="s">
        <v>2823</v>
      </c>
      <c r="E111" s="86" t="b">
        <v>0</v>
      </c>
      <c r="F111" s="86" t="b">
        <v>0</v>
      </c>
      <c r="G111" s="86" t="b">
        <v>0</v>
      </c>
    </row>
    <row r="112" spans="1:7" ht="15">
      <c r="A112" s="86" t="s">
        <v>2545</v>
      </c>
      <c r="B112" s="86">
        <v>5</v>
      </c>
      <c r="C112" s="121">
        <v>0.002897894704776952</v>
      </c>
      <c r="D112" s="86" t="s">
        <v>2823</v>
      </c>
      <c r="E112" s="86" t="b">
        <v>0</v>
      </c>
      <c r="F112" s="86" t="b">
        <v>0</v>
      </c>
      <c r="G112" s="86" t="b">
        <v>0</v>
      </c>
    </row>
    <row r="113" spans="1:7" ht="15">
      <c r="A113" s="86" t="s">
        <v>2131</v>
      </c>
      <c r="B113" s="86">
        <v>5</v>
      </c>
      <c r="C113" s="121">
        <v>0.002897894704776952</v>
      </c>
      <c r="D113" s="86" t="s">
        <v>2823</v>
      </c>
      <c r="E113" s="86" t="b">
        <v>0</v>
      </c>
      <c r="F113" s="86" t="b">
        <v>0</v>
      </c>
      <c r="G113" s="86" t="b">
        <v>0</v>
      </c>
    </row>
    <row r="114" spans="1:7" ht="15">
      <c r="A114" s="86" t="s">
        <v>2099</v>
      </c>
      <c r="B114" s="86">
        <v>5</v>
      </c>
      <c r="C114" s="121">
        <v>0.002897894704776952</v>
      </c>
      <c r="D114" s="86" t="s">
        <v>2823</v>
      </c>
      <c r="E114" s="86" t="b">
        <v>0</v>
      </c>
      <c r="F114" s="86" t="b">
        <v>0</v>
      </c>
      <c r="G114" s="86" t="b">
        <v>0</v>
      </c>
    </row>
    <row r="115" spans="1:7" ht="15">
      <c r="A115" s="86" t="s">
        <v>2546</v>
      </c>
      <c r="B115" s="86">
        <v>5</v>
      </c>
      <c r="C115" s="121">
        <v>0.002897894704776952</v>
      </c>
      <c r="D115" s="86" t="s">
        <v>2823</v>
      </c>
      <c r="E115" s="86" t="b">
        <v>1</v>
      </c>
      <c r="F115" s="86" t="b">
        <v>0</v>
      </c>
      <c r="G115" s="86" t="b">
        <v>0</v>
      </c>
    </row>
    <row r="116" spans="1:7" ht="15">
      <c r="A116" s="86" t="s">
        <v>2547</v>
      </c>
      <c r="B116" s="86">
        <v>5</v>
      </c>
      <c r="C116" s="121">
        <v>0.003368711236220832</v>
      </c>
      <c r="D116" s="86" t="s">
        <v>2823</v>
      </c>
      <c r="E116" s="86" t="b">
        <v>0</v>
      </c>
      <c r="F116" s="86" t="b">
        <v>0</v>
      </c>
      <c r="G116" s="86" t="b">
        <v>0</v>
      </c>
    </row>
    <row r="117" spans="1:7" ht="15">
      <c r="A117" s="86" t="s">
        <v>2548</v>
      </c>
      <c r="B117" s="86">
        <v>5</v>
      </c>
      <c r="C117" s="121">
        <v>0.002897894704776952</v>
      </c>
      <c r="D117" s="86" t="s">
        <v>2823</v>
      </c>
      <c r="E117" s="86" t="b">
        <v>0</v>
      </c>
      <c r="F117" s="86" t="b">
        <v>0</v>
      </c>
      <c r="G117" s="86" t="b">
        <v>0</v>
      </c>
    </row>
    <row r="118" spans="1:7" ht="15">
      <c r="A118" s="86" t="s">
        <v>2549</v>
      </c>
      <c r="B118" s="86">
        <v>5</v>
      </c>
      <c r="C118" s="121">
        <v>0.002897894704776952</v>
      </c>
      <c r="D118" s="86" t="s">
        <v>2823</v>
      </c>
      <c r="E118" s="86" t="b">
        <v>0</v>
      </c>
      <c r="F118" s="86" t="b">
        <v>0</v>
      </c>
      <c r="G118" s="86" t="b">
        <v>0</v>
      </c>
    </row>
    <row r="119" spans="1:7" ht="15">
      <c r="A119" s="86" t="s">
        <v>2550</v>
      </c>
      <c r="B119" s="86">
        <v>5</v>
      </c>
      <c r="C119" s="121">
        <v>0.003368711236220832</v>
      </c>
      <c r="D119" s="86" t="s">
        <v>2823</v>
      </c>
      <c r="E119" s="86" t="b">
        <v>0</v>
      </c>
      <c r="F119" s="86" t="b">
        <v>0</v>
      </c>
      <c r="G119" s="86" t="b">
        <v>0</v>
      </c>
    </row>
    <row r="120" spans="1:7" ht="15">
      <c r="A120" s="86" t="s">
        <v>2551</v>
      </c>
      <c r="B120" s="86">
        <v>5</v>
      </c>
      <c r="C120" s="121">
        <v>0.002897894704776952</v>
      </c>
      <c r="D120" s="86" t="s">
        <v>2823</v>
      </c>
      <c r="E120" s="86" t="b">
        <v>0</v>
      </c>
      <c r="F120" s="86" t="b">
        <v>0</v>
      </c>
      <c r="G120" s="86" t="b">
        <v>0</v>
      </c>
    </row>
    <row r="121" spans="1:7" ht="15">
      <c r="A121" s="86" t="s">
        <v>2552</v>
      </c>
      <c r="B121" s="86">
        <v>5</v>
      </c>
      <c r="C121" s="121">
        <v>0.002897894704776952</v>
      </c>
      <c r="D121" s="86" t="s">
        <v>2823</v>
      </c>
      <c r="E121" s="86" t="b">
        <v>0</v>
      </c>
      <c r="F121" s="86" t="b">
        <v>0</v>
      </c>
      <c r="G121" s="86" t="b">
        <v>0</v>
      </c>
    </row>
    <row r="122" spans="1:7" ht="15">
      <c r="A122" s="86" t="s">
        <v>2553</v>
      </c>
      <c r="B122" s="86">
        <v>5</v>
      </c>
      <c r="C122" s="121">
        <v>0.002897894704776952</v>
      </c>
      <c r="D122" s="86" t="s">
        <v>2823</v>
      </c>
      <c r="E122" s="86" t="b">
        <v>0</v>
      </c>
      <c r="F122" s="86" t="b">
        <v>0</v>
      </c>
      <c r="G122" s="86" t="b">
        <v>0</v>
      </c>
    </row>
    <row r="123" spans="1:7" ht="15">
      <c r="A123" s="86" t="s">
        <v>2554</v>
      </c>
      <c r="B123" s="86">
        <v>5</v>
      </c>
      <c r="C123" s="121">
        <v>0.002897894704776952</v>
      </c>
      <c r="D123" s="86" t="s">
        <v>2823</v>
      </c>
      <c r="E123" s="86" t="b">
        <v>0</v>
      </c>
      <c r="F123" s="86" t="b">
        <v>0</v>
      </c>
      <c r="G123" s="86" t="b">
        <v>0</v>
      </c>
    </row>
    <row r="124" spans="1:7" ht="15">
      <c r="A124" s="86" t="s">
        <v>2555</v>
      </c>
      <c r="B124" s="86">
        <v>4</v>
      </c>
      <c r="C124" s="121">
        <v>0.0024828488928674976</v>
      </c>
      <c r="D124" s="86" t="s">
        <v>2823</v>
      </c>
      <c r="E124" s="86" t="b">
        <v>0</v>
      </c>
      <c r="F124" s="86" t="b">
        <v>0</v>
      </c>
      <c r="G124" s="86" t="b">
        <v>0</v>
      </c>
    </row>
    <row r="125" spans="1:7" ht="15">
      <c r="A125" s="86" t="s">
        <v>2556</v>
      </c>
      <c r="B125" s="86">
        <v>4</v>
      </c>
      <c r="C125" s="121">
        <v>0.0024828488928674976</v>
      </c>
      <c r="D125" s="86" t="s">
        <v>2823</v>
      </c>
      <c r="E125" s="86" t="b">
        <v>0</v>
      </c>
      <c r="F125" s="86" t="b">
        <v>0</v>
      </c>
      <c r="G125" s="86" t="b">
        <v>0</v>
      </c>
    </row>
    <row r="126" spans="1:7" ht="15">
      <c r="A126" s="86" t="s">
        <v>2557</v>
      </c>
      <c r="B126" s="86">
        <v>4</v>
      </c>
      <c r="C126" s="121">
        <v>0.0024828488928674976</v>
      </c>
      <c r="D126" s="86" t="s">
        <v>2823</v>
      </c>
      <c r="E126" s="86" t="b">
        <v>0</v>
      </c>
      <c r="F126" s="86" t="b">
        <v>0</v>
      </c>
      <c r="G126" s="86" t="b">
        <v>0</v>
      </c>
    </row>
    <row r="127" spans="1:7" ht="15">
      <c r="A127" s="86" t="s">
        <v>2132</v>
      </c>
      <c r="B127" s="86">
        <v>4</v>
      </c>
      <c r="C127" s="121">
        <v>0.0024828488928674976</v>
      </c>
      <c r="D127" s="86" t="s">
        <v>2823</v>
      </c>
      <c r="E127" s="86" t="b">
        <v>0</v>
      </c>
      <c r="F127" s="86" t="b">
        <v>0</v>
      </c>
      <c r="G127" s="86" t="b">
        <v>0</v>
      </c>
    </row>
    <row r="128" spans="1:7" ht="15">
      <c r="A128" s="86" t="s">
        <v>2558</v>
      </c>
      <c r="B128" s="86">
        <v>4</v>
      </c>
      <c r="C128" s="121">
        <v>0.0024828488928674976</v>
      </c>
      <c r="D128" s="86" t="s">
        <v>2823</v>
      </c>
      <c r="E128" s="86" t="b">
        <v>0</v>
      </c>
      <c r="F128" s="86" t="b">
        <v>0</v>
      </c>
      <c r="G128" s="86" t="b">
        <v>0</v>
      </c>
    </row>
    <row r="129" spans="1:7" ht="15">
      <c r="A129" s="86" t="s">
        <v>2559</v>
      </c>
      <c r="B129" s="86">
        <v>4</v>
      </c>
      <c r="C129" s="121">
        <v>0.0024828488928674976</v>
      </c>
      <c r="D129" s="86" t="s">
        <v>2823</v>
      </c>
      <c r="E129" s="86" t="b">
        <v>0</v>
      </c>
      <c r="F129" s="86" t="b">
        <v>1</v>
      </c>
      <c r="G129" s="86" t="b">
        <v>0</v>
      </c>
    </row>
    <row r="130" spans="1:7" ht="15">
      <c r="A130" s="86" t="s">
        <v>2560</v>
      </c>
      <c r="B130" s="86">
        <v>4</v>
      </c>
      <c r="C130" s="121">
        <v>0.0024828488928674976</v>
      </c>
      <c r="D130" s="86" t="s">
        <v>2823</v>
      </c>
      <c r="E130" s="86" t="b">
        <v>0</v>
      </c>
      <c r="F130" s="86" t="b">
        <v>0</v>
      </c>
      <c r="G130" s="86" t="b">
        <v>0</v>
      </c>
    </row>
    <row r="131" spans="1:7" ht="15">
      <c r="A131" s="86" t="s">
        <v>2561</v>
      </c>
      <c r="B131" s="86">
        <v>4</v>
      </c>
      <c r="C131" s="121">
        <v>0.0024828488928674976</v>
      </c>
      <c r="D131" s="86" t="s">
        <v>2823</v>
      </c>
      <c r="E131" s="86" t="b">
        <v>0</v>
      </c>
      <c r="F131" s="86" t="b">
        <v>0</v>
      </c>
      <c r="G131" s="86" t="b">
        <v>0</v>
      </c>
    </row>
    <row r="132" spans="1:7" ht="15">
      <c r="A132" s="86" t="s">
        <v>2562</v>
      </c>
      <c r="B132" s="86">
        <v>4</v>
      </c>
      <c r="C132" s="121">
        <v>0.0026949689889766656</v>
      </c>
      <c r="D132" s="86" t="s">
        <v>2823</v>
      </c>
      <c r="E132" s="86" t="b">
        <v>1</v>
      </c>
      <c r="F132" s="86" t="b">
        <v>0</v>
      </c>
      <c r="G132" s="86" t="b">
        <v>0</v>
      </c>
    </row>
    <row r="133" spans="1:7" ht="15">
      <c r="A133" s="86" t="s">
        <v>2563</v>
      </c>
      <c r="B133" s="86">
        <v>4</v>
      </c>
      <c r="C133" s="121">
        <v>0.0024828488928674976</v>
      </c>
      <c r="D133" s="86" t="s">
        <v>2823</v>
      </c>
      <c r="E133" s="86" t="b">
        <v>0</v>
      </c>
      <c r="F133" s="86" t="b">
        <v>0</v>
      </c>
      <c r="G133" s="86" t="b">
        <v>0</v>
      </c>
    </row>
    <row r="134" spans="1:7" ht="15">
      <c r="A134" s="86" t="s">
        <v>2564</v>
      </c>
      <c r="B134" s="86">
        <v>4</v>
      </c>
      <c r="C134" s="121">
        <v>0.0024828488928674976</v>
      </c>
      <c r="D134" s="86" t="s">
        <v>2823</v>
      </c>
      <c r="E134" s="86" t="b">
        <v>0</v>
      </c>
      <c r="F134" s="86" t="b">
        <v>0</v>
      </c>
      <c r="G134" s="86" t="b">
        <v>0</v>
      </c>
    </row>
    <row r="135" spans="1:7" ht="15">
      <c r="A135" s="86" t="s">
        <v>2565</v>
      </c>
      <c r="B135" s="86">
        <v>4</v>
      </c>
      <c r="C135" s="121">
        <v>0.0024828488928674976</v>
      </c>
      <c r="D135" s="86" t="s">
        <v>2823</v>
      </c>
      <c r="E135" s="86" t="b">
        <v>0</v>
      </c>
      <c r="F135" s="86" t="b">
        <v>0</v>
      </c>
      <c r="G135" s="86" t="b">
        <v>0</v>
      </c>
    </row>
    <row r="136" spans="1:7" ht="15">
      <c r="A136" s="86" t="s">
        <v>2566</v>
      </c>
      <c r="B136" s="86">
        <v>4</v>
      </c>
      <c r="C136" s="121">
        <v>0.0024828488928674976</v>
      </c>
      <c r="D136" s="86" t="s">
        <v>2823</v>
      </c>
      <c r="E136" s="86" t="b">
        <v>0</v>
      </c>
      <c r="F136" s="86" t="b">
        <v>0</v>
      </c>
      <c r="G136" s="86" t="b">
        <v>0</v>
      </c>
    </row>
    <row r="137" spans="1:7" ht="15">
      <c r="A137" s="86" t="s">
        <v>2097</v>
      </c>
      <c r="B137" s="86">
        <v>4</v>
      </c>
      <c r="C137" s="121">
        <v>0.0029939354729421686</v>
      </c>
      <c r="D137" s="86" t="s">
        <v>2823</v>
      </c>
      <c r="E137" s="86" t="b">
        <v>0</v>
      </c>
      <c r="F137" s="86" t="b">
        <v>0</v>
      </c>
      <c r="G137" s="86" t="b">
        <v>0</v>
      </c>
    </row>
    <row r="138" spans="1:7" ht="15">
      <c r="A138" s="86" t="s">
        <v>2567</v>
      </c>
      <c r="B138" s="86">
        <v>4</v>
      </c>
      <c r="C138" s="121">
        <v>0.0024828488928674976</v>
      </c>
      <c r="D138" s="86" t="s">
        <v>2823</v>
      </c>
      <c r="E138" s="86" t="b">
        <v>0</v>
      </c>
      <c r="F138" s="86" t="b">
        <v>0</v>
      </c>
      <c r="G138" s="86" t="b">
        <v>0</v>
      </c>
    </row>
    <row r="139" spans="1:7" ht="15">
      <c r="A139" s="86" t="s">
        <v>2568</v>
      </c>
      <c r="B139" s="86">
        <v>4</v>
      </c>
      <c r="C139" s="121">
        <v>0.0024828488928674976</v>
      </c>
      <c r="D139" s="86" t="s">
        <v>2823</v>
      </c>
      <c r="E139" s="86" t="b">
        <v>0</v>
      </c>
      <c r="F139" s="86" t="b">
        <v>0</v>
      </c>
      <c r="G139" s="86" t="b">
        <v>0</v>
      </c>
    </row>
    <row r="140" spans="1:7" ht="15">
      <c r="A140" s="86" t="s">
        <v>2569</v>
      </c>
      <c r="B140" s="86">
        <v>4</v>
      </c>
      <c r="C140" s="121">
        <v>0.0024828488928674976</v>
      </c>
      <c r="D140" s="86" t="s">
        <v>2823</v>
      </c>
      <c r="E140" s="86" t="b">
        <v>0</v>
      </c>
      <c r="F140" s="86" t="b">
        <v>0</v>
      </c>
      <c r="G140" s="86" t="b">
        <v>0</v>
      </c>
    </row>
    <row r="141" spans="1:7" ht="15">
      <c r="A141" s="86" t="s">
        <v>2570</v>
      </c>
      <c r="B141" s="86">
        <v>4</v>
      </c>
      <c r="C141" s="121">
        <v>0.0026949689889766656</v>
      </c>
      <c r="D141" s="86" t="s">
        <v>2823</v>
      </c>
      <c r="E141" s="86" t="b">
        <v>0</v>
      </c>
      <c r="F141" s="86" t="b">
        <v>0</v>
      </c>
      <c r="G141" s="86" t="b">
        <v>0</v>
      </c>
    </row>
    <row r="142" spans="1:7" ht="15">
      <c r="A142" s="86" t="s">
        <v>2150</v>
      </c>
      <c r="B142" s="86">
        <v>4</v>
      </c>
      <c r="C142" s="121">
        <v>0.0024828488928674976</v>
      </c>
      <c r="D142" s="86" t="s">
        <v>2823</v>
      </c>
      <c r="E142" s="86" t="b">
        <v>0</v>
      </c>
      <c r="F142" s="86" t="b">
        <v>0</v>
      </c>
      <c r="G142" s="86" t="b">
        <v>0</v>
      </c>
    </row>
    <row r="143" spans="1:7" ht="15">
      <c r="A143" s="86" t="s">
        <v>2151</v>
      </c>
      <c r="B143" s="86">
        <v>4</v>
      </c>
      <c r="C143" s="121">
        <v>0.0024828488928674976</v>
      </c>
      <c r="D143" s="86" t="s">
        <v>2823</v>
      </c>
      <c r="E143" s="86" t="b">
        <v>0</v>
      </c>
      <c r="F143" s="86" t="b">
        <v>0</v>
      </c>
      <c r="G143" s="86" t="b">
        <v>0</v>
      </c>
    </row>
    <row r="144" spans="1:7" ht="15">
      <c r="A144" s="86" t="s">
        <v>329</v>
      </c>
      <c r="B144" s="86">
        <v>4</v>
      </c>
      <c r="C144" s="121">
        <v>0.0024828488928674976</v>
      </c>
      <c r="D144" s="86" t="s">
        <v>2823</v>
      </c>
      <c r="E144" s="86" t="b">
        <v>0</v>
      </c>
      <c r="F144" s="86" t="b">
        <v>0</v>
      </c>
      <c r="G144" s="86" t="b">
        <v>0</v>
      </c>
    </row>
    <row r="145" spans="1:7" ht="15">
      <c r="A145" s="86" t="s">
        <v>2152</v>
      </c>
      <c r="B145" s="86">
        <v>4</v>
      </c>
      <c r="C145" s="121">
        <v>0.0024828488928674976</v>
      </c>
      <c r="D145" s="86" t="s">
        <v>2823</v>
      </c>
      <c r="E145" s="86" t="b">
        <v>0</v>
      </c>
      <c r="F145" s="86" t="b">
        <v>0</v>
      </c>
      <c r="G145" s="86" t="b">
        <v>0</v>
      </c>
    </row>
    <row r="146" spans="1:7" ht="15">
      <c r="A146" s="86" t="s">
        <v>2154</v>
      </c>
      <c r="B146" s="86">
        <v>4</v>
      </c>
      <c r="C146" s="121">
        <v>0.0024828488928674976</v>
      </c>
      <c r="D146" s="86" t="s">
        <v>2823</v>
      </c>
      <c r="E146" s="86" t="b">
        <v>0</v>
      </c>
      <c r="F146" s="86" t="b">
        <v>0</v>
      </c>
      <c r="G146" s="86" t="b">
        <v>0</v>
      </c>
    </row>
    <row r="147" spans="1:7" ht="15">
      <c r="A147" s="86" t="s">
        <v>2155</v>
      </c>
      <c r="B147" s="86">
        <v>4</v>
      </c>
      <c r="C147" s="121">
        <v>0.0024828488928674976</v>
      </c>
      <c r="D147" s="86" t="s">
        <v>2823</v>
      </c>
      <c r="E147" s="86" t="b">
        <v>0</v>
      </c>
      <c r="F147" s="86" t="b">
        <v>0</v>
      </c>
      <c r="G147" s="86" t="b">
        <v>0</v>
      </c>
    </row>
    <row r="148" spans="1:7" ht="15">
      <c r="A148" s="86" t="s">
        <v>2571</v>
      </c>
      <c r="B148" s="86">
        <v>4</v>
      </c>
      <c r="C148" s="121">
        <v>0.0024828488928674976</v>
      </c>
      <c r="D148" s="86" t="s">
        <v>2823</v>
      </c>
      <c r="E148" s="86" t="b">
        <v>0</v>
      </c>
      <c r="F148" s="86" t="b">
        <v>0</v>
      </c>
      <c r="G148" s="86" t="b">
        <v>0</v>
      </c>
    </row>
    <row r="149" spans="1:7" ht="15">
      <c r="A149" s="86" t="s">
        <v>2572</v>
      </c>
      <c r="B149" s="86">
        <v>4</v>
      </c>
      <c r="C149" s="121">
        <v>0.0024828488928674976</v>
      </c>
      <c r="D149" s="86" t="s">
        <v>2823</v>
      </c>
      <c r="E149" s="86" t="b">
        <v>0</v>
      </c>
      <c r="F149" s="86" t="b">
        <v>0</v>
      </c>
      <c r="G149" s="86" t="b">
        <v>0</v>
      </c>
    </row>
    <row r="150" spans="1:7" ht="15">
      <c r="A150" s="86" t="s">
        <v>2573</v>
      </c>
      <c r="B150" s="86">
        <v>4</v>
      </c>
      <c r="C150" s="121">
        <v>0.0024828488928674976</v>
      </c>
      <c r="D150" s="86" t="s">
        <v>2823</v>
      </c>
      <c r="E150" s="86" t="b">
        <v>0</v>
      </c>
      <c r="F150" s="86" t="b">
        <v>0</v>
      </c>
      <c r="G150" s="86" t="b">
        <v>0</v>
      </c>
    </row>
    <row r="151" spans="1:7" ht="15">
      <c r="A151" s="86" t="s">
        <v>2574</v>
      </c>
      <c r="B151" s="86">
        <v>4</v>
      </c>
      <c r="C151" s="121">
        <v>0.0024828488928674976</v>
      </c>
      <c r="D151" s="86" t="s">
        <v>2823</v>
      </c>
      <c r="E151" s="86" t="b">
        <v>0</v>
      </c>
      <c r="F151" s="86" t="b">
        <v>0</v>
      </c>
      <c r="G151" s="86" t="b">
        <v>0</v>
      </c>
    </row>
    <row r="152" spans="1:7" ht="15">
      <c r="A152" s="86" t="s">
        <v>2575</v>
      </c>
      <c r="B152" s="86">
        <v>4</v>
      </c>
      <c r="C152" s="121">
        <v>0.0024828488928674976</v>
      </c>
      <c r="D152" s="86" t="s">
        <v>2823</v>
      </c>
      <c r="E152" s="86" t="b">
        <v>0</v>
      </c>
      <c r="F152" s="86" t="b">
        <v>0</v>
      </c>
      <c r="G152" s="86" t="b">
        <v>0</v>
      </c>
    </row>
    <row r="153" spans="1:7" ht="15">
      <c r="A153" s="86" t="s">
        <v>2576</v>
      </c>
      <c r="B153" s="86">
        <v>4</v>
      </c>
      <c r="C153" s="121">
        <v>0.0024828488928674976</v>
      </c>
      <c r="D153" s="86" t="s">
        <v>2823</v>
      </c>
      <c r="E153" s="86" t="b">
        <v>0</v>
      </c>
      <c r="F153" s="86" t="b">
        <v>0</v>
      </c>
      <c r="G153" s="86" t="b">
        <v>0</v>
      </c>
    </row>
    <row r="154" spans="1:7" ht="15">
      <c r="A154" s="86" t="s">
        <v>2577</v>
      </c>
      <c r="B154" s="86">
        <v>4</v>
      </c>
      <c r="C154" s="121">
        <v>0.0024828488928674976</v>
      </c>
      <c r="D154" s="86" t="s">
        <v>2823</v>
      </c>
      <c r="E154" s="86" t="b">
        <v>0</v>
      </c>
      <c r="F154" s="86" t="b">
        <v>0</v>
      </c>
      <c r="G154" s="86" t="b">
        <v>0</v>
      </c>
    </row>
    <row r="155" spans="1:7" ht="15">
      <c r="A155" s="86" t="s">
        <v>2138</v>
      </c>
      <c r="B155" s="86">
        <v>4</v>
      </c>
      <c r="C155" s="121">
        <v>0.0024828488928674976</v>
      </c>
      <c r="D155" s="86" t="s">
        <v>2823</v>
      </c>
      <c r="E155" s="86" t="b">
        <v>0</v>
      </c>
      <c r="F155" s="86" t="b">
        <v>0</v>
      </c>
      <c r="G155" s="86" t="b">
        <v>0</v>
      </c>
    </row>
    <row r="156" spans="1:7" ht="15">
      <c r="A156" s="86" t="s">
        <v>2139</v>
      </c>
      <c r="B156" s="86">
        <v>4</v>
      </c>
      <c r="C156" s="121">
        <v>0.0024828488928674976</v>
      </c>
      <c r="D156" s="86" t="s">
        <v>2823</v>
      </c>
      <c r="E156" s="86" t="b">
        <v>0</v>
      </c>
      <c r="F156" s="86" t="b">
        <v>0</v>
      </c>
      <c r="G156" s="86" t="b">
        <v>0</v>
      </c>
    </row>
    <row r="157" spans="1:7" ht="15">
      <c r="A157" s="86" t="s">
        <v>2140</v>
      </c>
      <c r="B157" s="86">
        <v>4</v>
      </c>
      <c r="C157" s="121">
        <v>0.0024828488928674976</v>
      </c>
      <c r="D157" s="86" t="s">
        <v>2823</v>
      </c>
      <c r="E157" s="86" t="b">
        <v>0</v>
      </c>
      <c r="F157" s="86" t="b">
        <v>0</v>
      </c>
      <c r="G157" s="86" t="b">
        <v>0</v>
      </c>
    </row>
    <row r="158" spans="1:7" ht="15">
      <c r="A158" s="86" t="s">
        <v>2143</v>
      </c>
      <c r="B158" s="86">
        <v>4</v>
      </c>
      <c r="C158" s="121">
        <v>0.0024828488928674976</v>
      </c>
      <c r="D158" s="86" t="s">
        <v>2823</v>
      </c>
      <c r="E158" s="86" t="b">
        <v>0</v>
      </c>
      <c r="F158" s="86" t="b">
        <v>0</v>
      </c>
      <c r="G158" s="86" t="b">
        <v>0</v>
      </c>
    </row>
    <row r="159" spans="1:7" ht="15">
      <c r="A159" s="86" t="s">
        <v>2144</v>
      </c>
      <c r="B159" s="86">
        <v>4</v>
      </c>
      <c r="C159" s="121">
        <v>0.0024828488928674976</v>
      </c>
      <c r="D159" s="86" t="s">
        <v>2823</v>
      </c>
      <c r="E159" s="86" t="b">
        <v>0</v>
      </c>
      <c r="F159" s="86" t="b">
        <v>0</v>
      </c>
      <c r="G159" s="86" t="b">
        <v>0</v>
      </c>
    </row>
    <row r="160" spans="1:7" ht="15">
      <c r="A160" s="86" t="s">
        <v>2145</v>
      </c>
      <c r="B160" s="86">
        <v>4</v>
      </c>
      <c r="C160" s="121">
        <v>0.0024828488928674976</v>
      </c>
      <c r="D160" s="86" t="s">
        <v>2823</v>
      </c>
      <c r="E160" s="86" t="b">
        <v>0</v>
      </c>
      <c r="F160" s="86" t="b">
        <v>0</v>
      </c>
      <c r="G160" s="86" t="b">
        <v>0</v>
      </c>
    </row>
    <row r="161" spans="1:7" ht="15">
      <c r="A161" s="86" t="s">
        <v>2146</v>
      </c>
      <c r="B161" s="86">
        <v>4</v>
      </c>
      <c r="C161" s="121">
        <v>0.0024828488928674976</v>
      </c>
      <c r="D161" s="86" t="s">
        <v>2823</v>
      </c>
      <c r="E161" s="86" t="b">
        <v>0</v>
      </c>
      <c r="F161" s="86" t="b">
        <v>0</v>
      </c>
      <c r="G161" s="86" t="b">
        <v>0</v>
      </c>
    </row>
    <row r="162" spans="1:7" ht="15">
      <c r="A162" s="86" t="s">
        <v>333</v>
      </c>
      <c r="B162" s="86">
        <v>4</v>
      </c>
      <c r="C162" s="121">
        <v>0.0024828488928674976</v>
      </c>
      <c r="D162" s="86" t="s">
        <v>2823</v>
      </c>
      <c r="E162" s="86" t="b">
        <v>0</v>
      </c>
      <c r="F162" s="86" t="b">
        <v>0</v>
      </c>
      <c r="G162" s="86" t="b">
        <v>0</v>
      </c>
    </row>
    <row r="163" spans="1:7" ht="15">
      <c r="A163" s="86" t="s">
        <v>2578</v>
      </c>
      <c r="B163" s="86">
        <v>4</v>
      </c>
      <c r="C163" s="121">
        <v>0.0024828488928674976</v>
      </c>
      <c r="D163" s="86" t="s">
        <v>2823</v>
      </c>
      <c r="E163" s="86" t="b">
        <v>0</v>
      </c>
      <c r="F163" s="86" t="b">
        <v>0</v>
      </c>
      <c r="G163" s="86" t="b">
        <v>0</v>
      </c>
    </row>
    <row r="164" spans="1:7" ht="15">
      <c r="A164" s="86" t="s">
        <v>2579</v>
      </c>
      <c r="B164" s="86">
        <v>4</v>
      </c>
      <c r="C164" s="121">
        <v>0.0024828488928674976</v>
      </c>
      <c r="D164" s="86" t="s">
        <v>2823</v>
      </c>
      <c r="E164" s="86" t="b">
        <v>0</v>
      </c>
      <c r="F164" s="86" t="b">
        <v>0</v>
      </c>
      <c r="G164" s="86" t="b">
        <v>0</v>
      </c>
    </row>
    <row r="165" spans="1:7" ht="15">
      <c r="A165" s="86" t="s">
        <v>2580</v>
      </c>
      <c r="B165" s="86">
        <v>4</v>
      </c>
      <c r="C165" s="121">
        <v>0.0029939354729421686</v>
      </c>
      <c r="D165" s="86" t="s">
        <v>2823</v>
      </c>
      <c r="E165" s="86" t="b">
        <v>0</v>
      </c>
      <c r="F165" s="86" t="b">
        <v>0</v>
      </c>
      <c r="G165" s="86" t="b">
        <v>0</v>
      </c>
    </row>
    <row r="166" spans="1:7" ht="15">
      <c r="A166" s="86" t="s">
        <v>2581</v>
      </c>
      <c r="B166" s="86">
        <v>4</v>
      </c>
      <c r="C166" s="121">
        <v>0.0024828488928674976</v>
      </c>
      <c r="D166" s="86" t="s">
        <v>2823</v>
      </c>
      <c r="E166" s="86" t="b">
        <v>0</v>
      </c>
      <c r="F166" s="86" t="b">
        <v>0</v>
      </c>
      <c r="G166" s="86" t="b">
        <v>0</v>
      </c>
    </row>
    <row r="167" spans="1:7" ht="15">
      <c r="A167" s="86" t="s">
        <v>2582</v>
      </c>
      <c r="B167" s="86">
        <v>4</v>
      </c>
      <c r="C167" s="121">
        <v>0.0029939354729421686</v>
      </c>
      <c r="D167" s="86" t="s">
        <v>2823</v>
      </c>
      <c r="E167" s="86" t="b">
        <v>0</v>
      </c>
      <c r="F167" s="86" t="b">
        <v>0</v>
      </c>
      <c r="G167" s="86" t="b">
        <v>0</v>
      </c>
    </row>
    <row r="168" spans="1:7" ht="15">
      <c r="A168" s="86" t="s">
        <v>2583</v>
      </c>
      <c r="B168" s="86">
        <v>4</v>
      </c>
      <c r="C168" s="121">
        <v>0.0024828488928674976</v>
      </c>
      <c r="D168" s="86" t="s">
        <v>2823</v>
      </c>
      <c r="E168" s="86" t="b">
        <v>0</v>
      </c>
      <c r="F168" s="86" t="b">
        <v>0</v>
      </c>
      <c r="G168" s="86" t="b">
        <v>0</v>
      </c>
    </row>
    <row r="169" spans="1:7" ht="15">
      <c r="A169" s="86" t="s">
        <v>2584</v>
      </c>
      <c r="B169" s="86">
        <v>4</v>
      </c>
      <c r="C169" s="121">
        <v>0.0029939354729421686</v>
      </c>
      <c r="D169" s="86" t="s">
        <v>2823</v>
      </c>
      <c r="E169" s="86" t="b">
        <v>0</v>
      </c>
      <c r="F169" s="86" t="b">
        <v>0</v>
      </c>
      <c r="G169" s="86" t="b">
        <v>0</v>
      </c>
    </row>
    <row r="170" spans="1:7" ht="15">
      <c r="A170" s="86" t="s">
        <v>2585</v>
      </c>
      <c r="B170" s="86">
        <v>4</v>
      </c>
      <c r="C170" s="121">
        <v>0.0024828488928674976</v>
      </c>
      <c r="D170" s="86" t="s">
        <v>2823</v>
      </c>
      <c r="E170" s="86" t="b">
        <v>0</v>
      </c>
      <c r="F170" s="86" t="b">
        <v>0</v>
      </c>
      <c r="G170" s="86" t="b">
        <v>0</v>
      </c>
    </row>
    <row r="171" spans="1:7" ht="15">
      <c r="A171" s="86" t="s">
        <v>2586</v>
      </c>
      <c r="B171" s="86">
        <v>3</v>
      </c>
      <c r="C171" s="121">
        <v>0.0020212267417324993</v>
      </c>
      <c r="D171" s="86" t="s">
        <v>2823</v>
      </c>
      <c r="E171" s="86" t="b">
        <v>0</v>
      </c>
      <c r="F171" s="86" t="b">
        <v>0</v>
      </c>
      <c r="G171" s="86" t="b">
        <v>0</v>
      </c>
    </row>
    <row r="172" spans="1:7" ht="15">
      <c r="A172" s="86" t="s">
        <v>2587</v>
      </c>
      <c r="B172" s="86">
        <v>3</v>
      </c>
      <c r="C172" s="121">
        <v>0.0020212267417324993</v>
      </c>
      <c r="D172" s="86" t="s">
        <v>2823</v>
      </c>
      <c r="E172" s="86" t="b">
        <v>0</v>
      </c>
      <c r="F172" s="86" t="b">
        <v>0</v>
      </c>
      <c r="G172" s="86" t="b">
        <v>0</v>
      </c>
    </row>
    <row r="173" spans="1:7" ht="15">
      <c r="A173" s="86" t="s">
        <v>2588</v>
      </c>
      <c r="B173" s="86">
        <v>3</v>
      </c>
      <c r="C173" s="121">
        <v>0.0020212267417324993</v>
      </c>
      <c r="D173" s="86" t="s">
        <v>2823</v>
      </c>
      <c r="E173" s="86" t="b">
        <v>0</v>
      </c>
      <c r="F173" s="86" t="b">
        <v>0</v>
      </c>
      <c r="G173" s="86" t="b">
        <v>0</v>
      </c>
    </row>
    <row r="174" spans="1:7" ht="15">
      <c r="A174" s="86" t="s">
        <v>2135</v>
      </c>
      <c r="B174" s="86">
        <v>3</v>
      </c>
      <c r="C174" s="121">
        <v>0.0020212267417324993</v>
      </c>
      <c r="D174" s="86" t="s">
        <v>2823</v>
      </c>
      <c r="E174" s="86" t="b">
        <v>0</v>
      </c>
      <c r="F174" s="86" t="b">
        <v>0</v>
      </c>
      <c r="G174" s="86" t="b">
        <v>0</v>
      </c>
    </row>
    <row r="175" spans="1:7" ht="15">
      <c r="A175" s="86" t="s">
        <v>2589</v>
      </c>
      <c r="B175" s="86">
        <v>3</v>
      </c>
      <c r="C175" s="121">
        <v>0.0020212267417324993</v>
      </c>
      <c r="D175" s="86" t="s">
        <v>2823</v>
      </c>
      <c r="E175" s="86" t="b">
        <v>0</v>
      </c>
      <c r="F175" s="86" t="b">
        <v>0</v>
      </c>
      <c r="G175" s="86" t="b">
        <v>0</v>
      </c>
    </row>
    <row r="176" spans="1:7" ht="15">
      <c r="A176" s="86" t="s">
        <v>2590</v>
      </c>
      <c r="B176" s="86">
        <v>3</v>
      </c>
      <c r="C176" s="121">
        <v>0.0020212267417324993</v>
      </c>
      <c r="D176" s="86" t="s">
        <v>2823</v>
      </c>
      <c r="E176" s="86" t="b">
        <v>0</v>
      </c>
      <c r="F176" s="86" t="b">
        <v>0</v>
      </c>
      <c r="G176" s="86" t="b">
        <v>0</v>
      </c>
    </row>
    <row r="177" spans="1:7" ht="15">
      <c r="A177" s="86" t="s">
        <v>2591</v>
      </c>
      <c r="B177" s="86">
        <v>3</v>
      </c>
      <c r="C177" s="121">
        <v>0.0020212267417324993</v>
      </c>
      <c r="D177" s="86" t="s">
        <v>2823</v>
      </c>
      <c r="E177" s="86" t="b">
        <v>0</v>
      </c>
      <c r="F177" s="86" t="b">
        <v>0</v>
      </c>
      <c r="G177" s="86" t="b">
        <v>0</v>
      </c>
    </row>
    <row r="178" spans="1:7" ht="15">
      <c r="A178" s="86" t="s">
        <v>2592</v>
      </c>
      <c r="B178" s="86">
        <v>3</v>
      </c>
      <c r="C178" s="121">
        <v>0.0020212267417324993</v>
      </c>
      <c r="D178" s="86" t="s">
        <v>2823</v>
      </c>
      <c r="E178" s="86" t="b">
        <v>0</v>
      </c>
      <c r="F178" s="86" t="b">
        <v>0</v>
      </c>
      <c r="G178" s="86" t="b">
        <v>0</v>
      </c>
    </row>
    <row r="179" spans="1:7" ht="15">
      <c r="A179" s="86" t="s">
        <v>2593</v>
      </c>
      <c r="B179" s="86">
        <v>3</v>
      </c>
      <c r="C179" s="121">
        <v>0.0020212267417324993</v>
      </c>
      <c r="D179" s="86" t="s">
        <v>2823</v>
      </c>
      <c r="E179" s="86" t="b">
        <v>0</v>
      </c>
      <c r="F179" s="86" t="b">
        <v>0</v>
      </c>
      <c r="G179" s="86" t="b">
        <v>0</v>
      </c>
    </row>
    <row r="180" spans="1:7" ht="15">
      <c r="A180" s="86" t="s">
        <v>2594</v>
      </c>
      <c r="B180" s="86">
        <v>3</v>
      </c>
      <c r="C180" s="121">
        <v>0.0020212267417324993</v>
      </c>
      <c r="D180" s="86" t="s">
        <v>2823</v>
      </c>
      <c r="E180" s="86" t="b">
        <v>0</v>
      </c>
      <c r="F180" s="86" t="b">
        <v>0</v>
      </c>
      <c r="G180" s="86" t="b">
        <v>0</v>
      </c>
    </row>
    <row r="181" spans="1:7" ht="15">
      <c r="A181" s="86" t="s">
        <v>2595</v>
      </c>
      <c r="B181" s="86">
        <v>3</v>
      </c>
      <c r="C181" s="121">
        <v>0.0020212267417324993</v>
      </c>
      <c r="D181" s="86" t="s">
        <v>2823</v>
      </c>
      <c r="E181" s="86" t="b">
        <v>0</v>
      </c>
      <c r="F181" s="86" t="b">
        <v>0</v>
      </c>
      <c r="G181" s="86" t="b">
        <v>0</v>
      </c>
    </row>
    <row r="182" spans="1:7" ht="15">
      <c r="A182" s="86" t="s">
        <v>2596</v>
      </c>
      <c r="B182" s="86">
        <v>3</v>
      </c>
      <c r="C182" s="121">
        <v>0.0020212267417324993</v>
      </c>
      <c r="D182" s="86" t="s">
        <v>2823</v>
      </c>
      <c r="E182" s="86" t="b">
        <v>0</v>
      </c>
      <c r="F182" s="86" t="b">
        <v>1</v>
      </c>
      <c r="G182" s="86" t="b">
        <v>0</v>
      </c>
    </row>
    <row r="183" spans="1:7" ht="15">
      <c r="A183" s="86" t="s">
        <v>2597</v>
      </c>
      <c r="B183" s="86">
        <v>3</v>
      </c>
      <c r="C183" s="121">
        <v>0.0020212267417324993</v>
      </c>
      <c r="D183" s="86" t="s">
        <v>2823</v>
      </c>
      <c r="E183" s="86" t="b">
        <v>0</v>
      </c>
      <c r="F183" s="86" t="b">
        <v>0</v>
      </c>
      <c r="G183" s="86" t="b">
        <v>0</v>
      </c>
    </row>
    <row r="184" spans="1:7" ht="15">
      <c r="A184" s="86" t="s">
        <v>2598</v>
      </c>
      <c r="B184" s="86">
        <v>3</v>
      </c>
      <c r="C184" s="121">
        <v>0.0020212267417324993</v>
      </c>
      <c r="D184" s="86" t="s">
        <v>2823</v>
      </c>
      <c r="E184" s="86" t="b">
        <v>0</v>
      </c>
      <c r="F184" s="86" t="b">
        <v>0</v>
      </c>
      <c r="G184" s="86" t="b">
        <v>0</v>
      </c>
    </row>
    <row r="185" spans="1:7" ht="15">
      <c r="A185" s="86" t="s">
        <v>2599</v>
      </c>
      <c r="B185" s="86">
        <v>3</v>
      </c>
      <c r="C185" s="121">
        <v>0.0020212267417324993</v>
      </c>
      <c r="D185" s="86" t="s">
        <v>2823</v>
      </c>
      <c r="E185" s="86" t="b">
        <v>0</v>
      </c>
      <c r="F185" s="86" t="b">
        <v>0</v>
      </c>
      <c r="G185" s="86" t="b">
        <v>0</v>
      </c>
    </row>
    <row r="186" spans="1:7" ht="15">
      <c r="A186" s="86" t="s">
        <v>2600</v>
      </c>
      <c r="B186" s="86">
        <v>3</v>
      </c>
      <c r="C186" s="121">
        <v>0.0020212267417324993</v>
      </c>
      <c r="D186" s="86" t="s">
        <v>2823</v>
      </c>
      <c r="E186" s="86" t="b">
        <v>0</v>
      </c>
      <c r="F186" s="86" t="b">
        <v>0</v>
      </c>
      <c r="G186" s="86" t="b">
        <v>0</v>
      </c>
    </row>
    <row r="187" spans="1:7" ht="15">
      <c r="A187" s="86" t="s">
        <v>2601</v>
      </c>
      <c r="B187" s="86">
        <v>3</v>
      </c>
      <c r="C187" s="121">
        <v>0.0020212267417324993</v>
      </c>
      <c r="D187" s="86" t="s">
        <v>2823</v>
      </c>
      <c r="E187" s="86" t="b">
        <v>0</v>
      </c>
      <c r="F187" s="86" t="b">
        <v>0</v>
      </c>
      <c r="G187" s="86" t="b">
        <v>0</v>
      </c>
    </row>
    <row r="188" spans="1:7" ht="15">
      <c r="A188" s="86" t="s">
        <v>2602</v>
      </c>
      <c r="B188" s="86">
        <v>3</v>
      </c>
      <c r="C188" s="121">
        <v>0.0020212267417324993</v>
      </c>
      <c r="D188" s="86" t="s">
        <v>2823</v>
      </c>
      <c r="E188" s="86" t="b">
        <v>1</v>
      </c>
      <c r="F188" s="86" t="b">
        <v>0</v>
      </c>
      <c r="G188" s="86" t="b">
        <v>0</v>
      </c>
    </row>
    <row r="189" spans="1:7" ht="15">
      <c r="A189" s="86" t="s">
        <v>2603</v>
      </c>
      <c r="B189" s="86">
        <v>3</v>
      </c>
      <c r="C189" s="121">
        <v>0.0020212267417324993</v>
      </c>
      <c r="D189" s="86" t="s">
        <v>2823</v>
      </c>
      <c r="E189" s="86" t="b">
        <v>0</v>
      </c>
      <c r="F189" s="86" t="b">
        <v>0</v>
      </c>
      <c r="G189" s="86" t="b">
        <v>0</v>
      </c>
    </row>
    <row r="190" spans="1:7" ht="15">
      <c r="A190" s="86" t="s">
        <v>2604</v>
      </c>
      <c r="B190" s="86">
        <v>3</v>
      </c>
      <c r="C190" s="121">
        <v>0.0020212267417324993</v>
      </c>
      <c r="D190" s="86" t="s">
        <v>2823</v>
      </c>
      <c r="E190" s="86" t="b">
        <v>0</v>
      </c>
      <c r="F190" s="86" t="b">
        <v>0</v>
      </c>
      <c r="G190" s="86" t="b">
        <v>0</v>
      </c>
    </row>
    <row r="191" spans="1:7" ht="15">
      <c r="A191" s="86" t="s">
        <v>2605</v>
      </c>
      <c r="B191" s="86">
        <v>3</v>
      </c>
      <c r="C191" s="121">
        <v>0.0020212267417324993</v>
      </c>
      <c r="D191" s="86" t="s">
        <v>2823</v>
      </c>
      <c r="E191" s="86" t="b">
        <v>1</v>
      </c>
      <c r="F191" s="86" t="b">
        <v>0</v>
      </c>
      <c r="G191" s="86" t="b">
        <v>0</v>
      </c>
    </row>
    <row r="192" spans="1:7" ht="15">
      <c r="A192" s="86" t="s">
        <v>2606</v>
      </c>
      <c r="B192" s="86">
        <v>3</v>
      </c>
      <c r="C192" s="121">
        <v>0.0020212267417324993</v>
      </c>
      <c r="D192" s="86" t="s">
        <v>2823</v>
      </c>
      <c r="E192" s="86" t="b">
        <v>0</v>
      </c>
      <c r="F192" s="86" t="b">
        <v>0</v>
      </c>
      <c r="G192" s="86" t="b">
        <v>0</v>
      </c>
    </row>
    <row r="193" spans="1:7" ht="15">
      <c r="A193" s="86" t="s">
        <v>2607</v>
      </c>
      <c r="B193" s="86">
        <v>3</v>
      </c>
      <c r="C193" s="121">
        <v>0.0020212267417324993</v>
      </c>
      <c r="D193" s="86" t="s">
        <v>2823</v>
      </c>
      <c r="E193" s="86" t="b">
        <v>1</v>
      </c>
      <c r="F193" s="86" t="b">
        <v>0</v>
      </c>
      <c r="G193" s="86" t="b">
        <v>0</v>
      </c>
    </row>
    <row r="194" spans="1:7" ht="15">
      <c r="A194" s="86" t="s">
        <v>2608</v>
      </c>
      <c r="B194" s="86">
        <v>3</v>
      </c>
      <c r="C194" s="121">
        <v>0.0020212267417324993</v>
      </c>
      <c r="D194" s="86" t="s">
        <v>2823</v>
      </c>
      <c r="E194" s="86" t="b">
        <v>0</v>
      </c>
      <c r="F194" s="86" t="b">
        <v>0</v>
      </c>
      <c r="G194" s="86" t="b">
        <v>0</v>
      </c>
    </row>
    <row r="195" spans="1:7" ht="15">
      <c r="A195" s="86" t="s">
        <v>2072</v>
      </c>
      <c r="B195" s="86">
        <v>3</v>
      </c>
      <c r="C195" s="121">
        <v>0.0020212267417324993</v>
      </c>
      <c r="D195" s="86" t="s">
        <v>2823</v>
      </c>
      <c r="E195" s="86" t="b">
        <v>1</v>
      </c>
      <c r="F195" s="86" t="b">
        <v>0</v>
      </c>
      <c r="G195" s="86" t="b">
        <v>0</v>
      </c>
    </row>
    <row r="196" spans="1:7" ht="15">
      <c r="A196" s="86" t="s">
        <v>2048</v>
      </c>
      <c r="B196" s="86">
        <v>3</v>
      </c>
      <c r="C196" s="121">
        <v>0.0020212267417324993</v>
      </c>
      <c r="D196" s="86" t="s">
        <v>2823</v>
      </c>
      <c r="E196" s="86" t="b">
        <v>0</v>
      </c>
      <c r="F196" s="86" t="b">
        <v>0</v>
      </c>
      <c r="G196" s="86" t="b">
        <v>0</v>
      </c>
    </row>
    <row r="197" spans="1:7" ht="15">
      <c r="A197" s="86" t="s">
        <v>2609</v>
      </c>
      <c r="B197" s="86">
        <v>3</v>
      </c>
      <c r="C197" s="121">
        <v>0.0020212267417324993</v>
      </c>
      <c r="D197" s="86" t="s">
        <v>2823</v>
      </c>
      <c r="E197" s="86" t="b">
        <v>1</v>
      </c>
      <c r="F197" s="86" t="b">
        <v>0</v>
      </c>
      <c r="G197" s="86" t="b">
        <v>0</v>
      </c>
    </row>
    <row r="198" spans="1:7" ht="15">
      <c r="A198" s="86" t="s">
        <v>2610</v>
      </c>
      <c r="B198" s="86">
        <v>3</v>
      </c>
      <c r="C198" s="121">
        <v>0.0020212267417324993</v>
      </c>
      <c r="D198" s="86" t="s">
        <v>2823</v>
      </c>
      <c r="E198" s="86" t="b">
        <v>0</v>
      </c>
      <c r="F198" s="86" t="b">
        <v>0</v>
      </c>
      <c r="G198" s="86" t="b">
        <v>0</v>
      </c>
    </row>
    <row r="199" spans="1:7" ht="15">
      <c r="A199" s="86" t="s">
        <v>2611</v>
      </c>
      <c r="B199" s="86">
        <v>3</v>
      </c>
      <c r="C199" s="121">
        <v>0.0020212267417324993</v>
      </c>
      <c r="D199" s="86" t="s">
        <v>2823</v>
      </c>
      <c r="E199" s="86" t="b">
        <v>0</v>
      </c>
      <c r="F199" s="86" t="b">
        <v>0</v>
      </c>
      <c r="G199" s="86" t="b">
        <v>0</v>
      </c>
    </row>
    <row r="200" spans="1:7" ht="15">
      <c r="A200" s="86" t="s">
        <v>2612</v>
      </c>
      <c r="B200" s="86">
        <v>3</v>
      </c>
      <c r="C200" s="121">
        <v>0.0020212267417324993</v>
      </c>
      <c r="D200" s="86" t="s">
        <v>2823</v>
      </c>
      <c r="E200" s="86" t="b">
        <v>0</v>
      </c>
      <c r="F200" s="86" t="b">
        <v>0</v>
      </c>
      <c r="G200" s="86" t="b">
        <v>0</v>
      </c>
    </row>
    <row r="201" spans="1:7" ht="15">
      <c r="A201" s="86" t="s">
        <v>2613</v>
      </c>
      <c r="B201" s="86">
        <v>3</v>
      </c>
      <c r="C201" s="121">
        <v>0.0020212267417324993</v>
      </c>
      <c r="D201" s="86" t="s">
        <v>2823</v>
      </c>
      <c r="E201" s="86" t="b">
        <v>0</v>
      </c>
      <c r="F201" s="86" t="b">
        <v>0</v>
      </c>
      <c r="G201" s="86" t="b">
        <v>0</v>
      </c>
    </row>
    <row r="202" spans="1:7" ht="15">
      <c r="A202" s="86" t="s">
        <v>2614</v>
      </c>
      <c r="B202" s="86">
        <v>3</v>
      </c>
      <c r="C202" s="121">
        <v>0.0020212267417324993</v>
      </c>
      <c r="D202" s="86" t="s">
        <v>2823</v>
      </c>
      <c r="E202" s="86" t="b">
        <v>0</v>
      </c>
      <c r="F202" s="86" t="b">
        <v>0</v>
      </c>
      <c r="G202" s="86" t="b">
        <v>0</v>
      </c>
    </row>
    <row r="203" spans="1:7" ht="15">
      <c r="A203" s="86" t="s">
        <v>2615</v>
      </c>
      <c r="B203" s="86">
        <v>3</v>
      </c>
      <c r="C203" s="121">
        <v>0.0020212267417324993</v>
      </c>
      <c r="D203" s="86" t="s">
        <v>2823</v>
      </c>
      <c r="E203" s="86" t="b">
        <v>1</v>
      </c>
      <c r="F203" s="86" t="b">
        <v>0</v>
      </c>
      <c r="G203" s="86" t="b">
        <v>0</v>
      </c>
    </row>
    <row r="204" spans="1:7" ht="15">
      <c r="A204" s="86" t="s">
        <v>2616</v>
      </c>
      <c r="B204" s="86">
        <v>3</v>
      </c>
      <c r="C204" s="121">
        <v>0.0020212267417324993</v>
      </c>
      <c r="D204" s="86" t="s">
        <v>2823</v>
      </c>
      <c r="E204" s="86" t="b">
        <v>0</v>
      </c>
      <c r="F204" s="86" t="b">
        <v>0</v>
      </c>
      <c r="G204" s="86" t="b">
        <v>0</v>
      </c>
    </row>
    <row r="205" spans="1:7" ht="15">
      <c r="A205" s="86" t="s">
        <v>2617</v>
      </c>
      <c r="B205" s="86">
        <v>3</v>
      </c>
      <c r="C205" s="121">
        <v>0.0020212267417324993</v>
      </c>
      <c r="D205" s="86" t="s">
        <v>2823</v>
      </c>
      <c r="E205" s="86" t="b">
        <v>0</v>
      </c>
      <c r="F205" s="86" t="b">
        <v>0</v>
      </c>
      <c r="G205" s="86" t="b">
        <v>0</v>
      </c>
    </row>
    <row r="206" spans="1:7" ht="15">
      <c r="A206" s="86" t="s">
        <v>303</v>
      </c>
      <c r="B206" s="86">
        <v>3</v>
      </c>
      <c r="C206" s="121">
        <v>0.0020212267417324993</v>
      </c>
      <c r="D206" s="86" t="s">
        <v>2823</v>
      </c>
      <c r="E206" s="86" t="b">
        <v>0</v>
      </c>
      <c r="F206" s="86" t="b">
        <v>0</v>
      </c>
      <c r="G206" s="86" t="b">
        <v>0</v>
      </c>
    </row>
    <row r="207" spans="1:7" ht="15">
      <c r="A207" s="86" t="s">
        <v>2618</v>
      </c>
      <c r="B207" s="86">
        <v>3</v>
      </c>
      <c r="C207" s="121">
        <v>0.0020212267417324993</v>
      </c>
      <c r="D207" s="86" t="s">
        <v>2823</v>
      </c>
      <c r="E207" s="86" t="b">
        <v>0</v>
      </c>
      <c r="F207" s="86" t="b">
        <v>0</v>
      </c>
      <c r="G207" s="86" t="b">
        <v>0</v>
      </c>
    </row>
    <row r="208" spans="1:7" ht="15">
      <c r="A208" s="86" t="s">
        <v>2619</v>
      </c>
      <c r="B208" s="86">
        <v>3</v>
      </c>
      <c r="C208" s="121">
        <v>0.0020212267417324993</v>
      </c>
      <c r="D208" s="86" t="s">
        <v>2823</v>
      </c>
      <c r="E208" s="86" t="b">
        <v>1</v>
      </c>
      <c r="F208" s="86" t="b">
        <v>0</v>
      </c>
      <c r="G208" s="86" t="b">
        <v>0</v>
      </c>
    </row>
    <row r="209" spans="1:7" ht="15">
      <c r="A209" s="86" t="s">
        <v>2620</v>
      </c>
      <c r="B209" s="86">
        <v>3</v>
      </c>
      <c r="C209" s="121">
        <v>0.0020212267417324993</v>
      </c>
      <c r="D209" s="86" t="s">
        <v>2823</v>
      </c>
      <c r="E209" s="86" t="b">
        <v>0</v>
      </c>
      <c r="F209" s="86" t="b">
        <v>0</v>
      </c>
      <c r="G209" s="86" t="b">
        <v>0</v>
      </c>
    </row>
    <row r="210" spans="1:7" ht="15">
      <c r="A210" s="86" t="s">
        <v>2621</v>
      </c>
      <c r="B210" s="86">
        <v>3</v>
      </c>
      <c r="C210" s="121">
        <v>0.0020212267417324993</v>
      </c>
      <c r="D210" s="86" t="s">
        <v>2823</v>
      </c>
      <c r="E210" s="86" t="b">
        <v>0</v>
      </c>
      <c r="F210" s="86" t="b">
        <v>0</v>
      </c>
      <c r="G210" s="86" t="b">
        <v>0</v>
      </c>
    </row>
    <row r="211" spans="1:7" ht="15">
      <c r="A211" s="86" t="s">
        <v>2622</v>
      </c>
      <c r="B211" s="86">
        <v>3</v>
      </c>
      <c r="C211" s="121">
        <v>0.0020212267417324993</v>
      </c>
      <c r="D211" s="86" t="s">
        <v>2823</v>
      </c>
      <c r="E211" s="86" t="b">
        <v>0</v>
      </c>
      <c r="F211" s="86" t="b">
        <v>0</v>
      </c>
      <c r="G211" s="86" t="b">
        <v>0</v>
      </c>
    </row>
    <row r="212" spans="1:7" ht="15">
      <c r="A212" s="86" t="s">
        <v>2623</v>
      </c>
      <c r="B212" s="86">
        <v>3</v>
      </c>
      <c r="C212" s="121">
        <v>0.0020212267417324993</v>
      </c>
      <c r="D212" s="86" t="s">
        <v>2823</v>
      </c>
      <c r="E212" s="86" t="b">
        <v>0</v>
      </c>
      <c r="F212" s="86" t="b">
        <v>0</v>
      </c>
      <c r="G212" s="86" t="b">
        <v>0</v>
      </c>
    </row>
    <row r="213" spans="1:7" ht="15">
      <c r="A213" s="86" t="s">
        <v>2624</v>
      </c>
      <c r="B213" s="86">
        <v>3</v>
      </c>
      <c r="C213" s="121">
        <v>0.0020212267417324993</v>
      </c>
      <c r="D213" s="86" t="s">
        <v>2823</v>
      </c>
      <c r="E213" s="86" t="b">
        <v>0</v>
      </c>
      <c r="F213" s="86" t="b">
        <v>0</v>
      </c>
      <c r="G213" s="86" t="b">
        <v>0</v>
      </c>
    </row>
    <row r="214" spans="1:7" ht="15">
      <c r="A214" s="86" t="s">
        <v>2625</v>
      </c>
      <c r="B214" s="86">
        <v>3</v>
      </c>
      <c r="C214" s="121">
        <v>0.0020212267417324993</v>
      </c>
      <c r="D214" s="86" t="s">
        <v>2823</v>
      </c>
      <c r="E214" s="86" t="b">
        <v>0</v>
      </c>
      <c r="F214" s="86" t="b">
        <v>0</v>
      </c>
      <c r="G214" s="86" t="b">
        <v>0</v>
      </c>
    </row>
    <row r="215" spans="1:7" ht="15">
      <c r="A215" s="86" t="s">
        <v>2626</v>
      </c>
      <c r="B215" s="86">
        <v>3</v>
      </c>
      <c r="C215" s="121">
        <v>0.0020212267417324993</v>
      </c>
      <c r="D215" s="86" t="s">
        <v>2823</v>
      </c>
      <c r="E215" s="86" t="b">
        <v>0</v>
      </c>
      <c r="F215" s="86" t="b">
        <v>0</v>
      </c>
      <c r="G215" s="86" t="b">
        <v>0</v>
      </c>
    </row>
    <row r="216" spans="1:7" ht="15">
      <c r="A216" s="86" t="s">
        <v>2627</v>
      </c>
      <c r="B216" s="86">
        <v>3</v>
      </c>
      <c r="C216" s="121">
        <v>0.0020212267417324993</v>
      </c>
      <c r="D216" s="86" t="s">
        <v>2823</v>
      </c>
      <c r="E216" s="86" t="b">
        <v>0</v>
      </c>
      <c r="F216" s="86" t="b">
        <v>0</v>
      </c>
      <c r="G216" s="86" t="b">
        <v>0</v>
      </c>
    </row>
    <row r="217" spans="1:7" ht="15">
      <c r="A217" s="86" t="s">
        <v>2628</v>
      </c>
      <c r="B217" s="86">
        <v>3</v>
      </c>
      <c r="C217" s="121">
        <v>0.0020212267417324993</v>
      </c>
      <c r="D217" s="86" t="s">
        <v>2823</v>
      </c>
      <c r="E217" s="86" t="b">
        <v>0</v>
      </c>
      <c r="F217" s="86" t="b">
        <v>0</v>
      </c>
      <c r="G217" s="86" t="b">
        <v>0</v>
      </c>
    </row>
    <row r="218" spans="1:7" ht="15">
      <c r="A218" s="86" t="s">
        <v>2101</v>
      </c>
      <c r="B218" s="86">
        <v>3</v>
      </c>
      <c r="C218" s="121">
        <v>0.0022454516047066267</v>
      </c>
      <c r="D218" s="86" t="s">
        <v>2823</v>
      </c>
      <c r="E218" s="86" t="b">
        <v>0</v>
      </c>
      <c r="F218" s="86" t="b">
        <v>1</v>
      </c>
      <c r="G218" s="86" t="b">
        <v>0</v>
      </c>
    </row>
    <row r="219" spans="1:7" ht="15">
      <c r="A219" s="86" t="s">
        <v>2629</v>
      </c>
      <c r="B219" s="86">
        <v>3</v>
      </c>
      <c r="C219" s="121">
        <v>0.0020212267417324993</v>
      </c>
      <c r="D219" s="86" t="s">
        <v>2823</v>
      </c>
      <c r="E219" s="86" t="b">
        <v>0</v>
      </c>
      <c r="F219" s="86" t="b">
        <v>0</v>
      </c>
      <c r="G219" s="86" t="b">
        <v>0</v>
      </c>
    </row>
    <row r="220" spans="1:7" ht="15">
      <c r="A220" s="86" t="s">
        <v>2630</v>
      </c>
      <c r="B220" s="86">
        <v>3</v>
      </c>
      <c r="C220" s="121">
        <v>0.0020212267417324993</v>
      </c>
      <c r="D220" s="86" t="s">
        <v>2823</v>
      </c>
      <c r="E220" s="86" t="b">
        <v>0</v>
      </c>
      <c r="F220" s="86" t="b">
        <v>0</v>
      </c>
      <c r="G220" s="86" t="b">
        <v>0</v>
      </c>
    </row>
    <row r="221" spans="1:7" ht="15">
      <c r="A221" s="86" t="s">
        <v>2631</v>
      </c>
      <c r="B221" s="86">
        <v>3</v>
      </c>
      <c r="C221" s="121">
        <v>0.0020212267417324993</v>
      </c>
      <c r="D221" s="86" t="s">
        <v>2823</v>
      </c>
      <c r="E221" s="86" t="b">
        <v>0</v>
      </c>
      <c r="F221" s="86" t="b">
        <v>0</v>
      </c>
      <c r="G221" s="86" t="b">
        <v>0</v>
      </c>
    </row>
    <row r="222" spans="1:7" ht="15">
      <c r="A222" s="86" t="s">
        <v>2632</v>
      </c>
      <c r="B222" s="86">
        <v>3</v>
      </c>
      <c r="C222" s="121">
        <v>0.0020212267417324993</v>
      </c>
      <c r="D222" s="86" t="s">
        <v>2823</v>
      </c>
      <c r="E222" s="86" t="b">
        <v>0</v>
      </c>
      <c r="F222" s="86" t="b">
        <v>0</v>
      </c>
      <c r="G222" s="86" t="b">
        <v>0</v>
      </c>
    </row>
    <row r="223" spans="1:7" ht="15">
      <c r="A223" s="86" t="s">
        <v>2633</v>
      </c>
      <c r="B223" s="86">
        <v>3</v>
      </c>
      <c r="C223" s="121">
        <v>0.0020212267417324993</v>
      </c>
      <c r="D223" s="86" t="s">
        <v>2823</v>
      </c>
      <c r="E223" s="86" t="b">
        <v>0</v>
      </c>
      <c r="F223" s="86" t="b">
        <v>0</v>
      </c>
      <c r="G223" s="86" t="b">
        <v>0</v>
      </c>
    </row>
    <row r="224" spans="1:7" ht="15">
      <c r="A224" s="86" t="s">
        <v>2634</v>
      </c>
      <c r="B224" s="86">
        <v>3</v>
      </c>
      <c r="C224" s="121">
        <v>0.0020212267417324993</v>
      </c>
      <c r="D224" s="86" t="s">
        <v>2823</v>
      </c>
      <c r="E224" s="86" t="b">
        <v>0</v>
      </c>
      <c r="F224" s="86" t="b">
        <v>0</v>
      </c>
      <c r="G224" s="86" t="b">
        <v>0</v>
      </c>
    </row>
    <row r="225" spans="1:7" ht="15">
      <c r="A225" s="86" t="s">
        <v>2635</v>
      </c>
      <c r="B225" s="86">
        <v>3</v>
      </c>
      <c r="C225" s="121">
        <v>0.0020212267417324993</v>
      </c>
      <c r="D225" s="86" t="s">
        <v>2823</v>
      </c>
      <c r="E225" s="86" t="b">
        <v>0</v>
      </c>
      <c r="F225" s="86" t="b">
        <v>1</v>
      </c>
      <c r="G225" s="86" t="b">
        <v>0</v>
      </c>
    </row>
    <row r="226" spans="1:7" ht="15">
      <c r="A226" s="86" t="s">
        <v>2636</v>
      </c>
      <c r="B226" s="86">
        <v>3</v>
      </c>
      <c r="C226" s="121">
        <v>0.0020212267417324993</v>
      </c>
      <c r="D226" s="86" t="s">
        <v>2823</v>
      </c>
      <c r="E226" s="86" t="b">
        <v>0</v>
      </c>
      <c r="F226" s="86" t="b">
        <v>0</v>
      </c>
      <c r="G226" s="86" t="b">
        <v>0</v>
      </c>
    </row>
    <row r="227" spans="1:7" ht="15">
      <c r="A227" s="86" t="s">
        <v>2637</v>
      </c>
      <c r="B227" s="86">
        <v>3</v>
      </c>
      <c r="C227" s="121">
        <v>0.0020212267417324993</v>
      </c>
      <c r="D227" s="86" t="s">
        <v>2823</v>
      </c>
      <c r="E227" s="86" t="b">
        <v>0</v>
      </c>
      <c r="F227" s="86" t="b">
        <v>0</v>
      </c>
      <c r="G227" s="86" t="b">
        <v>0</v>
      </c>
    </row>
    <row r="228" spans="1:7" ht="15">
      <c r="A228" s="86" t="s">
        <v>2638</v>
      </c>
      <c r="B228" s="86">
        <v>3</v>
      </c>
      <c r="C228" s="121">
        <v>0.0020212267417324993</v>
      </c>
      <c r="D228" s="86" t="s">
        <v>2823</v>
      </c>
      <c r="E228" s="86" t="b">
        <v>0</v>
      </c>
      <c r="F228" s="86" t="b">
        <v>0</v>
      </c>
      <c r="G228" s="86" t="b">
        <v>0</v>
      </c>
    </row>
    <row r="229" spans="1:7" ht="15">
      <c r="A229" s="86" t="s">
        <v>2639</v>
      </c>
      <c r="B229" s="86">
        <v>3</v>
      </c>
      <c r="C229" s="121">
        <v>0.0020212267417324993</v>
      </c>
      <c r="D229" s="86" t="s">
        <v>2823</v>
      </c>
      <c r="E229" s="86" t="b">
        <v>0</v>
      </c>
      <c r="F229" s="86" t="b">
        <v>0</v>
      </c>
      <c r="G229" s="86" t="b">
        <v>0</v>
      </c>
    </row>
    <row r="230" spans="1:7" ht="15">
      <c r="A230" s="86" t="s">
        <v>2640</v>
      </c>
      <c r="B230" s="86">
        <v>3</v>
      </c>
      <c r="C230" s="121">
        <v>0.0020212267417324993</v>
      </c>
      <c r="D230" s="86" t="s">
        <v>2823</v>
      </c>
      <c r="E230" s="86" t="b">
        <v>0</v>
      </c>
      <c r="F230" s="86" t="b">
        <v>0</v>
      </c>
      <c r="G230" s="86" t="b">
        <v>0</v>
      </c>
    </row>
    <row r="231" spans="1:7" ht="15">
      <c r="A231" s="86" t="s">
        <v>2641</v>
      </c>
      <c r="B231" s="86">
        <v>3</v>
      </c>
      <c r="C231" s="121">
        <v>0.0020212267417324993</v>
      </c>
      <c r="D231" s="86" t="s">
        <v>2823</v>
      </c>
      <c r="E231" s="86" t="b">
        <v>0</v>
      </c>
      <c r="F231" s="86" t="b">
        <v>0</v>
      </c>
      <c r="G231" s="86" t="b">
        <v>0</v>
      </c>
    </row>
    <row r="232" spans="1:7" ht="15">
      <c r="A232" s="86" t="s">
        <v>2642</v>
      </c>
      <c r="B232" s="86">
        <v>3</v>
      </c>
      <c r="C232" s="121">
        <v>0.0020212267417324993</v>
      </c>
      <c r="D232" s="86" t="s">
        <v>2823</v>
      </c>
      <c r="E232" s="86" t="b">
        <v>1</v>
      </c>
      <c r="F232" s="86" t="b">
        <v>0</v>
      </c>
      <c r="G232" s="86" t="b">
        <v>0</v>
      </c>
    </row>
    <row r="233" spans="1:7" ht="15">
      <c r="A233" s="86" t="s">
        <v>2643</v>
      </c>
      <c r="B233" s="86">
        <v>3</v>
      </c>
      <c r="C233" s="121">
        <v>0.0020212267417324993</v>
      </c>
      <c r="D233" s="86" t="s">
        <v>2823</v>
      </c>
      <c r="E233" s="86" t="b">
        <v>0</v>
      </c>
      <c r="F233" s="86" t="b">
        <v>0</v>
      </c>
      <c r="G233" s="86" t="b">
        <v>0</v>
      </c>
    </row>
    <row r="234" spans="1:7" ht="15">
      <c r="A234" s="86" t="s">
        <v>2644</v>
      </c>
      <c r="B234" s="86">
        <v>3</v>
      </c>
      <c r="C234" s="121">
        <v>0.0020212267417324993</v>
      </c>
      <c r="D234" s="86" t="s">
        <v>2823</v>
      </c>
      <c r="E234" s="86" t="b">
        <v>0</v>
      </c>
      <c r="F234" s="86" t="b">
        <v>0</v>
      </c>
      <c r="G234" s="86" t="b">
        <v>0</v>
      </c>
    </row>
    <row r="235" spans="1:7" ht="15">
      <c r="A235" s="86" t="s">
        <v>2645</v>
      </c>
      <c r="B235" s="86">
        <v>3</v>
      </c>
      <c r="C235" s="121">
        <v>0.0020212267417324993</v>
      </c>
      <c r="D235" s="86" t="s">
        <v>2823</v>
      </c>
      <c r="E235" s="86" t="b">
        <v>0</v>
      </c>
      <c r="F235" s="86" t="b">
        <v>0</v>
      </c>
      <c r="G235" s="86" t="b">
        <v>0</v>
      </c>
    </row>
    <row r="236" spans="1:7" ht="15">
      <c r="A236" s="86" t="s">
        <v>2646</v>
      </c>
      <c r="B236" s="86">
        <v>3</v>
      </c>
      <c r="C236" s="121">
        <v>0.0020212267417324993</v>
      </c>
      <c r="D236" s="86" t="s">
        <v>2823</v>
      </c>
      <c r="E236" s="86" t="b">
        <v>0</v>
      </c>
      <c r="F236" s="86" t="b">
        <v>0</v>
      </c>
      <c r="G236" s="86" t="b">
        <v>0</v>
      </c>
    </row>
    <row r="237" spans="1:7" ht="15">
      <c r="A237" s="86" t="s">
        <v>2647</v>
      </c>
      <c r="B237" s="86">
        <v>3</v>
      </c>
      <c r="C237" s="121">
        <v>0.0020212267417324993</v>
      </c>
      <c r="D237" s="86" t="s">
        <v>2823</v>
      </c>
      <c r="E237" s="86" t="b">
        <v>0</v>
      </c>
      <c r="F237" s="86" t="b">
        <v>0</v>
      </c>
      <c r="G237" s="86" t="b">
        <v>0</v>
      </c>
    </row>
    <row r="238" spans="1:7" ht="15">
      <c r="A238" s="86" t="s">
        <v>2648</v>
      </c>
      <c r="B238" s="86">
        <v>3</v>
      </c>
      <c r="C238" s="121">
        <v>0.0020212267417324993</v>
      </c>
      <c r="D238" s="86" t="s">
        <v>2823</v>
      </c>
      <c r="E238" s="86" t="b">
        <v>0</v>
      </c>
      <c r="F238" s="86" t="b">
        <v>0</v>
      </c>
      <c r="G238" s="86" t="b">
        <v>0</v>
      </c>
    </row>
    <row r="239" spans="1:7" ht="15">
      <c r="A239" s="86" t="s">
        <v>2649</v>
      </c>
      <c r="B239" s="86">
        <v>3</v>
      </c>
      <c r="C239" s="121">
        <v>0.0020212267417324993</v>
      </c>
      <c r="D239" s="86" t="s">
        <v>2823</v>
      </c>
      <c r="E239" s="86" t="b">
        <v>0</v>
      </c>
      <c r="F239" s="86" t="b">
        <v>0</v>
      </c>
      <c r="G239" s="86" t="b">
        <v>0</v>
      </c>
    </row>
    <row r="240" spans="1:7" ht="15">
      <c r="A240" s="86" t="s">
        <v>2650</v>
      </c>
      <c r="B240" s="86">
        <v>3</v>
      </c>
      <c r="C240" s="121">
        <v>0.0020212267417324993</v>
      </c>
      <c r="D240" s="86" t="s">
        <v>2823</v>
      </c>
      <c r="E240" s="86" t="b">
        <v>0</v>
      </c>
      <c r="F240" s="86" t="b">
        <v>0</v>
      </c>
      <c r="G240" s="86" t="b">
        <v>0</v>
      </c>
    </row>
    <row r="241" spans="1:7" ht="15">
      <c r="A241" s="86" t="s">
        <v>2651</v>
      </c>
      <c r="B241" s="86">
        <v>3</v>
      </c>
      <c r="C241" s="121">
        <v>0.0020212267417324993</v>
      </c>
      <c r="D241" s="86" t="s">
        <v>2823</v>
      </c>
      <c r="E241" s="86" t="b">
        <v>1</v>
      </c>
      <c r="F241" s="86" t="b">
        <v>0</v>
      </c>
      <c r="G241" s="86" t="b">
        <v>0</v>
      </c>
    </row>
    <row r="242" spans="1:7" ht="15">
      <c r="A242" s="86" t="s">
        <v>2652</v>
      </c>
      <c r="B242" s="86">
        <v>3</v>
      </c>
      <c r="C242" s="121">
        <v>0.0020212267417324993</v>
      </c>
      <c r="D242" s="86" t="s">
        <v>2823</v>
      </c>
      <c r="E242" s="86" t="b">
        <v>0</v>
      </c>
      <c r="F242" s="86" t="b">
        <v>0</v>
      </c>
      <c r="G242" s="86" t="b">
        <v>0</v>
      </c>
    </row>
    <row r="243" spans="1:7" ht="15">
      <c r="A243" s="86" t="s">
        <v>2653</v>
      </c>
      <c r="B243" s="86">
        <v>3</v>
      </c>
      <c r="C243" s="121">
        <v>0.0020212267417324993</v>
      </c>
      <c r="D243" s="86" t="s">
        <v>2823</v>
      </c>
      <c r="E243" s="86" t="b">
        <v>0</v>
      </c>
      <c r="F243" s="86" t="b">
        <v>0</v>
      </c>
      <c r="G243" s="86" t="b">
        <v>0</v>
      </c>
    </row>
    <row r="244" spans="1:7" ht="15">
      <c r="A244" s="86" t="s">
        <v>2654</v>
      </c>
      <c r="B244" s="86">
        <v>3</v>
      </c>
      <c r="C244" s="121">
        <v>0.0020212267417324993</v>
      </c>
      <c r="D244" s="86" t="s">
        <v>2823</v>
      </c>
      <c r="E244" s="86" t="b">
        <v>0</v>
      </c>
      <c r="F244" s="86" t="b">
        <v>0</v>
      </c>
      <c r="G244" s="86" t="b">
        <v>0</v>
      </c>
    </row>
    <row r="245" spans="1:7" ht="15">
      <c r="A245" s="86" t="s">
        <v>2655</v>
      </c>
      <c r="B245" s="86">
        <v>3</v>
      </c>
      <c r="C245" s="121">
        <v>0.0020212267417324993</v>
      </c>
      <c r="D245" s="86" t="s">
        <v>2823</v>
      </c>
      <c r="E245" s="86" t="b">
        <v>0</v>
      </c>
      <c r="F245" s="86" t="b">
        <v>0</v>
      </c>
      <c r="G245" s="86" t="b">
        <v>0</v>
      </c>
    </row>
    <row r="246" spans="1:7" ht="15">
      <c r="A246" s="86" t="s">
        <v>2656</v>
      </c>
      <c r="B246" s="86">
        <v>3</v>
      </c>
      <c r="C246" s="121">
        <v>0.0020212267417324993</v>
      </c>
      <c r="D246" s="86" t="s">
        <v>2823</v>
      </c>
      <c r="E246" s="86" t="b">
        <v>0</v>
      </c>
      <c r="F246" s="86" t="b">
        <v>0</v>
      </c>
      <c r="G246" s="86" t="b">
        <v>0</v>
      </c>
    </row>
    <row r="247" spans="1:7" ht="15">
      <c r="A247" s="86" t="s">
        <v>2657</v>
      </c>
      <c r="B247" s="86">
        <v>3</v>
      </c>
      <c r="C247" s="121">
        <v>0.0020212267417324993</v>
      </c>
      <c r="D247" s="86" t="s">
        <v>2823</v>
      </c>
      <c r="E247" s="86" t="b">
        <v>1</v>
      </c>
      <c r="F247" s="86" t="b">
        <v>0</v>
      </c>
      <c r="G247" s="86" t="b">
        <v>0</v>
      </c>
    </row>
    <row r="248" spans="1:7" ht="15">
      <c r="A248" s="86" t="s">
        <v>2658</v>
      </c>
      <c r="B248" s="86">
        <v>3</v>
      </c>
      <c r="C248" s="121">
        <v>0.0020212267417324993</v>
      </c>
      <c r="D248" s="86" t="s">
        <v>2823</v>
      </c>
      <c r="E248" s="86" t="b">
        <v>0</v>
      </c>
      <c r="F248" s="86" t="b">
        <v>0</v>
      </c>
      <c r="G248" s="86" t="b">
        <v>0</v>
      </c>
    </row>
    <row r="249" spans="1:7" ht="15">
      <c r="A249" s="86" t="s">
        <v>2659</v>
      </c>
      <c r="B249" s="86">
        <v>3</v>
      </c>
      <c r="C249" s="121">
        <v>0.0020212267417324993</v>
      </c>
      <c r="D249" s="86" t="s">
        <v>2823</v>
      </c>
      <c r="E249" s="86" t="b">
        <v>0</v>
      </c>
      <c r="F249" s="86" t="b">
        <v>0</v>
      </c>
      <c r="G249" s="86" t="b">
        <v>0</v>
      </c>
    </row>
    <row r="250" spans="1:7" ht="15">
      <c r="A250" s="86" t="s">
        <v>326</v>
      </c>
      <c r="B250" s="86">
        <v>3</v>
      </c>
      <c r="C250" s="121">
        <v>0.0020212267417324993</v>
      </c>
      <c r="D250" s="86" t="s">
        <v>2823</v>
      </c>
      <c r="E250" s="86" t="b">
        <v>0</v>
      </c>
      <c r="F250" s="86" t="b">
        <v>0</v>
      </c>
      <c r="G250" s="86" t="b">
        <v>0</v>
      </c>
    </row>
    <row r="251" spans="1:7" ht="15">
      <c r="A251" s="86" t="s">
        <v>2660</v>
      </c>
      <c r="B251" s="86">
        <v>3</v>
      </c>
      <c r="C251" s="121">
        <v>0.0020212267417324993</v>
      </c>
      <c r="D251" s="86" t="s">
        <v>2823</v>
      </c>
      <c r="E251" s="86" t="b">
        <v>0</v>
      </c>
      <c r="F251" s="86" t="b">
        <v>0</v>
      </c>
      <c r="G251" s="86" t="b">
        <v>0</v>
      </c>
    </row>
    <row r="252" spans="1:7" ht="15">
      <c r="A252" s="86" t="s">
        <v>2661</v>
      </c>
      <c r="B252" s="86">
        <v>3</v>
      </c>
      <c r="C252" s="121">
        <v>0.0020212267417324993</v>
      </c>
      <c r="D252" s="86" t="s">
        <v>2823</v>
      </c>
      <c r="E252" s="86" t="b">
        <v>0</v>
      </c>
      <c r="F252" s="86" t="b">
        <v>0</v>
      </c>
      <c r="G252" s="86" t="b">
        <v>0</v>
      </c>
    </row>
    <row r="253" spans="1:7" ht="15">
      <c r="A253" s="86" t="s">
        <v>2662</v>
      </c>
      <c r="B253" s="86">
        <v>3</v>
      </c>
      <c r="C253" s="121">
        <v>0.0020212267417324993</v>
      </c>
      <c r="D253" s="86" t="s">
        <v>2823</v>
      </c>
      <c r="E253" s="86" t="b">
        <v>0</v>
      </c>
      <c r="F253" s="86" t="b">
        <v>0</v>
      </c>
      <c r="G253" s="86" t="b">
        <v>0</v>
      </c>
    </row>
    <row r="254" spans="1:7" ht="15">
      <c r="A254" s="86" t="s">
        <v>2663</v>
      </c>
      <c r="B254" s="86">
        <v>3</v>
      </c>
      <c r="C254" s="121">
        <v>0.0020212267417324993</v>
      </c>
      <c r="D254" s="86" t="s">
        <v>2823</v>
      </c>
      <c r="E254" s="86" t="b">
        <v>0</v>
      </c>
      <c r="F254" s="86" t="b">
        <v>0</v>
      </c>
      <c r="G254" s="86" t="b">
        <v>0</v>
      </c>
    </row>
    <row r="255" spans="1:7" ht="15">
      <c r="A255" s="86" t="s">
        <v>2664</v>
      </c>
      <c r="B255" s="86">
        <v>3</v>
      </c>
      <c r="C255" s="121">
        <v>0.0020212267417324993</v>
      </c>
      <c r="D255" s="86" t="s">
        <v>2823</v>
      </c>
      <c r="E255" s="86" t="b">
        <v>0</v>
      </c>
      <c r="F255" s="86" t="b">
        <v>0</v>
      </c>
      <c r="G255" s="86" t="b">
        <v>0</v>
      </c>
    </row>
    <row r="256" spans="1:7" ht="15">
      <c r="A256" s="86" t="s">
        <v>2665</v>
      </c>
      <c r="B256" s="86">
        <v>3</v>
      </c>
      <c r="C256" s="121">
        <v>0.0020212267417324993</v>
      </c>
      <c r="D256" s="86" t="s">
        <v>2823</v>
      </c>
      <c r="E256" s="86" t="b">
        <v>0</v>
      </c>
      <c r="F256" s="86" t="b">
        <v>0</v>
      </c>
      <c r="G256" s="86" t="b">
        <v>0</v>
      </c>
    </row>
    <row r="257" spans="1:7" ht="15">
      <c r="A257" s="86" t="s">
        <v>2666</v>
      </c>
      <c r="B257" s="86">
        <v>3</v>
      </c>
      <c r="C257" s="121">
        <v>0.0020212267417324993</v>
      </c>
      <c r="D257" s="86" t="s">
        <v>2823</v>
      </c>
      <c r="E257" s="86" t="b">
        <v>0</v>
      </c>
      <c r="F257" s="86" t="b">
        <v>0</v>
      </c>
      <c r="G257" s="86" t="b">
        <v>0</v>
      </c>
    </row>
    <row r="258" spans="1:7" ht="15">
      <c r="A258" s="86" t="s">
        <v>2667</v>
      </c>
      <c r="B258" s="86">
        <v>3</v>
      </c>
      <c r="C258" s="121">
        <v>0.0020212267417324993</v>
      </c>
      <c r="D258" s="86" t="s">
        <v>2823</v>
      </c>
      <c r="E258" s="86" t="b">
        <v>0</v>
      </c>
      <c r="F258" s="86" t="b">
        <v>0</v>
      </c>
      <c r="G258" s="86" t="b">
        <v>0</v>
      </c>
    </row>
    <row r="259" spans="1:7" ht="15">
      <c r="A259" s="86" t="s">
        <v>2668</v>
      </c>
      <c r="B259" s="86">
        <v>3</v>
      </c>
      <c r="C259" s="121">
        <v>0.0020212267417324993</v>
      </c>
      <c r="D259" s="86" t="s">
        <v>2823</v>
      </c>
      <c r="E259" s="86" t="b">
        <v>0</v>
      </c>
      <c r="F259" s="86" t="b">
        <v>0</v>
      </c>
      <c r="G259" s="86" t="b">
        <v>0</v>
      </c>
    </row>
    <row r="260" spans="1:7" ht="15">
      <c r="A260" s="86" t="s">
        <v>2669</v>
      </c>
      <c r="B260" s="86">
        <v>3</v>
      </c>
      <c r="C260" s="121">
        <v>0.0020212267417324993</v>
      </c>
      <c r="D260" s="86" t="s">
        <v>2823</v>
      </c>
      <c r="E260" s="86" t="b">
        <v>0</v>
      </c>
      <c r="F260" s="86" t="b">
        <v>0</v>
      </c>
      <c r="G260" s="86" t="b">
        <v>0</v>
      </c>
    </row>
    <row r="261" spans="1:7" ht="15">
      <c r="A261" s="86" t="s">
        <v>2670</v>
      </c>
      <c r="B261" s="86">
        <v>3</v>
      </c>
      <c r="C261" s="121">
        <v>0.0020212267417324993</v>
      </c>
      <c r="D261" s="86" t="s">
        <v>2823</v>
      </c>
      <c r="E261" s="86" t="b">
        <v>0</v>
      </c>
      <c r="F261" s="86" t="b">
        <v>0</v>
      </c>
      <c r="G261" s="86" t="b">
        <v>0</v>
      </c>
    </row>
    <row r="262" spans="1:7" ht="15">
      <c r="A262" s="86" t="s">
        <v>2671</v>
      </c>
      <c r="B262" s="86">
        <v>3</v>
      </c>
      <c r="C262" s="121">
        <v>0.0020212267417324993</v>
      </c>
      <c r="D262" s="86" t="s">
        <v>2823</v>
      </c>
      <c r="E262" s="86" t="b">
        <v>0</v>
      </c>
      <c r="F262" s="86" t="b">
        <v>0</v>
      </c>
      <c r="G262" s="86" t="b">
        <v>0</v>
      </c>
    </row>
    <row r="263" spans="1:7" ht="15">
      <c r="A263" s="86" t="s">
        <v>2672</v>
      </c>
      <c r="B263" s="86">
        <v>3</v>
      </c>
      <c r="C263" s="121">
        <v>0.0020212267417324993</v>
      </c>
      <c r="D263" s="86" t="s">
        <v>2823</v>
      </c>
      <c r="E263" s="86" t="b">
        <v>0</v>
      </c>
      <c r="F263" s="86" t="b">
        <v>0</v>
      </c>
      <c r="G263" s="86" t="b">
        <v>0</v>
      </c>
    </row>
    <row r="264" spans="1:7" ht="15">
      <c r="A264" s="86" t="s">
        <v>2673</v>
      </c>
      <c r="B264" s="86">
        <v>3</v>
      </c>
      <c r="C264" s="121">
        <v>0.0020212267417324993</v>
      </c>
      <c r="D264" s="86" t="s">
        <v>2823</v>
      </c>
      <c r="E264" s="86" t="b">
        <v>0</v>
      </c>
      <c r="F264" s="86" t="b">
        <v>0</v>
      </c>
      <c r="G264" s="86" t="b">
        <v>0</v>
      </c>
    </row>
    <row r="265" spans="1:7" ht="15">
      <c r="A265" s="86" t="s">
        <v>2674</v>
      </c>
      <c r="B265" s="86">
        <v>3</v>
      </c>
      <c r="C265" s="121">
        <v>0.0020212267417324993</v>
      </c>
      <c r="D265" s="86" t="s">
        <v>2823</v>
      </c>
      <c r="E265" s="86" t="b">
        <v>0</v>
      </c>
      <c r="F265" s="86" t="b">
        <v>0</v>
      </c>
      <c r="G265" s="86" t="b">
        <v>0</v>
      </c>
    </row>
    <row r="266" spans="1:7" ht="15">
      <c r="A266" s="86" t="s">
        <v>2675</v>
      </c>
      <c r="B266" s="86">
        <v>3</v>
      </c>
      <c r="C266" s="121">
        <v>0.0020212267417324993</v>
      </c>
      <c r="D266" s="86" t="s">
        <v>2823</v>
      </c>
      <c r="E266" s="86" t="b">
        <v>0</v>
      </c>
      <c r="F266" s="86" t="b">
        <v>0</v>
      </c>
      <c r="G266" s="86" t="b">
        <v>0</v>
      </c>
    </row>
    <row r="267" spans="1:7" ht="15">
      <c r="A267" s="86" t="s">
        <v>2676</v>
      </c>
      <c r="B267" s="86">
        <v>3</v>
      </c>
      <c r="C267" s="121">
        <v>0.0020212267417324993</v>
      </c>
      <c r="D267" s="86" t="s">
        <v>2823</v>
      </c>
      <c r="E267" s="86" t="b">
        <v>0</v>
      </c>
      <c r="F267" s="86" t="b">
        <v>0</v>
      </c>
      <c r="G267" s="86" t="b">
        <v>0</v>
      </c>
    </row>
    <row r="268" spans="1:7" ht="15">
      <c r="A268" s="86" t="s">
        <v>2677</v>
      </c>
      <c r="B268" s="86">
        <v>2</v>
      </c>
      <c r="C268" s="121">
        <v>0.0014969677364710843</v>
      </c>
      <c r="D268" s="86" t="s">
        <v>2823</v>
      </c>
      <c r="E268" s="86" t="b">
        <v>1</v>
      </c>
      <c r="F268" s="86" t="b">
        <v>0</v>
      </c>
      <c r="G268" s="86" t="b">
        <v>0</v>
      </c>
    </row>
    <row r="269" spans="1:7" ht="15">
      <c r="A269" s="86" t="s">
        <v>2678</v>
      </c>
      <c r="B269" s="86">
        <v>2</v>
      </c>
      <c r="C269" s="121">
        <v>0.0014969677364710843</v>
      </c>
      <c r="D269" s="86" t="s">
        <v>2823</v>
      </c>
      <c r="E269" s="86" t="b">
        <v>0</v>
      </c>
      <c r="F269" s="86" t="b">
        <v>0</v>
      </c>
      <c r="G269" s="86" t="b">
        <v>0</v>
      </c>
    </row>
    <row r="270" spans="1:7" ht="15">
      <c r="A270" s="86" t="s">
        <v>2679</v>
      </c>
      <c r="B270" s="86">
        <v>2</v>
      </c>
      <c r="C270" s="121">
        <v>0.0014969677364710843</v>
      </c>
      <c r="D270" s="86" t="s">
        <v>2823</v>
      </c>
      <c r="E270" s="86" t="b">
        <v>0</v>
      </c>
      <c r="F270" s="86" t="b">
        <v>0</v>
      </c>
      <c r="G270" s="86" t="b">
        <v>0</v>
      </c>
    </row>
    <row r="271" spans="1:7" ht="15">
      <c r="A271" s="86" t="s">
        <v>2680</v>
      </c>
      <c r="B271" s="86">
        <v>2</v>
      </c>
      <c r="C271" s="121">
        <v>0.0014969677364710843</v>
      </c>
      <c r="D271" s="86" t="s">
        <v>2823</v>
      </c>
      <c r="E271" s="86" t="b">
        <v>0</v>
      </c>
      <c r="F271" s="86" t="b">
        <v>0</v>
      </c>
      <c r="G271" s="86" t="b">
        <v>0</v>
      </c>
    </row>
    <row r="272" spans="1:7" ht="15">
      <c r="A272" s="86" t="s">
        <v>2681</v>
      </c>
      <c r="B272" s="86">
        <v>2</v>
      </c>
      <c r="C272" s="121">
        <v>0.0014969677364710843</v>
      </c>
      <c r="D272" s="86" t="s">
        <v>2823</v>
      </c>
      <c r="E272" s="86" t="b">
        <v>0</v>
      </c>
      <c r="F272" s="86" t="b">
        <v>0</v>
      </c>
      <c r="G272" s="86" t="b">
        <v>0</v>
      </c>
    </row>
    <row r="273" spans="1:7" ht="15">
      <c r="A273" s="86" t="s">
        <v>2682</v>
      </c>
      <c r="B273" s="86">
        <v>2</v>
      </c>
      <c r="C273" s="121">
        <v>0.0014969677364710843</v>
      </c>
      <c r="D273" s="86" t="s">
        <v>2823</v>
      </c>
      <c r="E273" s="86" t="b">
        <v>0</v>
      </c>
      <c r="F273" s="86" t="b">
        <v>0</v>
      </c>
      <c r="G273" s="86" t="b">
        <v>0</v>
      </c>
    </row>
    <row r="274" spans="1:7" ht="15">
      <c r="A274" s="86" t="s">
        <v>2683</v>
      </c>
      <c r="B274" s="86">
        <v>2</v>
      </c>
      <c r="C274" s="121">
        <v>0.0014969677364710843</v>
      </c>
      <c r="D274" s="86" t="s">
        <v>2823</v>
      </c>
      <c r="E274" s="86" t="b">
        <v>0</v>
      </c>
      <c r="F274" s="86" t="b">
        <v>0</v>
      </c>
      <c r="G274" s="86" t="b">
        <v>0</v>
      </c>
    </row>
    <row r="275" spans="1:7" ht="15">
      <c r="A275" s="86" t="s">
        <v>2684</v>
      </c>
      <c r="B275" s="86">
        <v>2</v>
      </c>
      <c r="C275" s="121">
        <v>0.0014969677364710843</v>
      </c>
      <c r="D275" s="86" t="s">
        <v>2823</v>
      </c>
      <c r="E275" s="86" t="b">
        <v>1</v>
      </c>
      <c r="F275" s="86" t="b">
        <v>0</v>
      </c>
      <c r="G275" s="86" t="b">
        <v>0</v>
      </c>
    </row>
    <row r="276" spans="1:7" ht="15">
      <c r="A276" s="86" t="s">
        <v>2685</v>
      </c>
      <c r="B276" s="86">
        <v>2</v>
      </c>
      <c r="C276" s="121">
        <v>0.0014969677364710843</v>
      </c>
      <c r="D276" s="86" t="s">
        <v>2823</v>
      </c>
      <c r="E276" s="86" t="b">
        <v>1</v>
      </c>
      <c r="F276" s="86" t="b">
        <v>0</v>
      </c>
      <c r="G276" s="86" t="b">
        <v>0</v>
      </c>
    </row>
    <row r="277" spans="1:7" ht="15">
      <c r="A277" s="86" t="s">
        <v>2686</v>
      </c>
      <c r="B277" s="86">
        <v>2</v>
      </c>
      <c r="C277" s="121">
        <v>0.0014969677364710843</v>
      </c>
      <c r="D277" s="86" t="s">
        <v>2823</v>
      </c>
      <c r="E277" s="86" t="b">
        <v>0</v>
      </c>
      <c r="F277" s="86" t="b">
        <v>0</v>
      </c>
      <c r="G277" s="86" t="b">
        <v>0</v>
      </c>
    </row>
    <row r="278" spans="1:7" ht="15">
      <c r="A278" s="86" t="s">
        <v>2687</v>
      </c>
      <c r="B278" s="86">
        <v>2</v>
      </c>
      <c r="C278" s="121">
        <v>0.0014969677364710843</v>
      </c>
      <c r="D278" s="86" t="s">
        <v>2823</v>
      </c>
      <c r="E278" s="86" t="b">
        <v>0</v>
      </c>
      <c r="F278" s="86" t="b">
        <v>0</v>
      </c>
      <c r="G278" s="86" t="b">
        <v>0</v>
      </c>
    </row>
    <row r="279" spans="1:7" ht="15">
      <c r="A279" s="86" t="s">
        <v>2688</v>
      </c>
      <c r="B279" s="86">
        <v>2</v>
      </c>
      <c r="C279" s="121">
        <v>0.0014969677364710843</v>
      </c>
      <c r="D279" s="86" t="s">
        <v>2823</v>
      </c>
      <c r="E279" s="86" t="b">
        <v>0</v>
      </c>
      <c r="F279" s="86" t="b">
        <v>0</v>
      </c>
      <c r="G279" s="86" t="b">
        <v>0</v>
      </c>
    </row>
    <row r="280" spans="1:7" ht="15">
      <c r="A280" s="86" t="s">
        <v>2689</v>
      </c>
      <c r="B280" s="86">
        <v>2</v>
      </c>
      <c r="C280" s="121">
        <v>0.0014969677364710843</v>
      </c>
      <c r="D280" s="86" t="s">
        <v>2823</v>
      </c>
      <c r="E280" s="86" t="b">
        <v>0</v>
      </c>
      <c r="F280" s="86" t="b">
        <v>0</v>
      </c>
      <c r="G280" s="86" t="b">
        <v>0</v>
      </c>
    </row>
    <row r="281" spans="1:7" ht="15">
      <c r="A281" s="86" t="s">
        <v>2690</v>
      </c>
      <c r="B281" s="86">
        <v>2</v>
      </c>
      <c r="C281" s="121">
        <v>0.0014969677364710843</v>
      </c>
      <c r="D281" s="86" t="s">
        <v>2823</v>
      </c>
      <c r="E281" s="86" t="b">
        <v>1</v>
      </c>
      <c r="F281" s="86" t="b">
        <v>0</v>
      </c>
      <c r="G281" s="86" t="b">
        <v>0</v>
      </c>
    </row>
    <row r="282" spans="1:7" ht="15">
      <c r="A282" s="86" t="s">
        <v>2691</v>
      </c>
      <c r="B282" s="86">
        <v>2</v>
      </c>
      <c r="C282" s="121">
        <v>0.0014969677364710843</v>
      </c>
      <c r="D282" s="86" t="s">
        <v>2823</v>
      </c>
      <c r="E282" s="86" t="b">
        <v>0</v>
      </c>
      <c r="F282" s="86" t="b">
        <v>0</v>
      </c>
      <c r="G282" s="86" t="b">
        <v>0</v>
      </c>
    </row>
    <row r="283" spans="1:7" ht="15">
      <c r="A283" s="86" t="s">
        <v>2692</v>
      </c>
      <c r="B283" s="86">
        <v>2</v>
      </c>
      <c r="C283" s="121">
        <v>0.0014969677364710843</v>
      </c>
      <c r="D283" s="86" t="s">
        <v>2823</v>
      </c>
      <c r="E283" s="86" t="b">
        <v>0</v>
      </c>
      <c r="F283" s="86" t="b">
        <v>0</v>
      </c>
      <c r="G283" s="86" t="b">
        <v>0</v>
      </c>
    </row>
    <row r="284" spans="1:7" ht="15">
      <c r="A284" s="86" t="s">
        <v>2693</v>
      </c>
      <c r="B284" s="86">
        <v>2</v>
      </c>
      <c r="C284" s="121">
        <v>0.0014969677364710843</v>
      </c>
      <c r="D284" s="86" t="s">
        <v>2823</v>
      </c>
      <c r="E284" s="86" t="b">
        <v>0</v>
      </c>
      <c r="F284" s="86" t="b">
        <v>0</v>
      </c>
      <c r="G284" s="86" t="b">
        <v>0</v>
      </c>
    </row>
    <row r="285" spans="1:7" ht="15">
      <c r="A285" s="86" t="s">
        <v>2694</v>
      </c>
      <c r="B285" s="86">
        <v>2</v>
      </c>
      <c r="C285" s="121">
        <v>0.0014969677364710843</v>
      </c>
      <c r="D285" s="86" t="s">
        <v>2823</v>
      </c>
      <c r="E285" s="86" t="b">
        <v>0</v>
      </c>
      <c r="F285" s="86" t="b">
        <v>0</v>
      </c>
      <c r="G285" s="86" t="b">
        <v>0</v>
      </c>
    </row>
    <row r="286" spans="1:7" ht="15">
      <c r="A286" s="86" t="s">
        <v>2695</v>
      </c>
      <c r="B286" s="86">
        <v>2</v>
      </c>
      <c r="C286" s="121">
        <v>0.0014969677364710843</v>
      </c>
      <c r="D286" s="86" t="s">
        <v>2823</v>
      </c>
      <c r="E286" s="86" t="b">
        <v>0</v>
      </c>
      <c r="F286" s="86" t="b">
        <v>0</v>
      </c>
      <c r="G286" s="86" t="b">
        <v>0</v>
      </c>
    </row>
    <row r="287" spans="1:7" ht="15">
      <c r="A287" s="86" t="s">
        <v>2696</v>
      </c>
      <c r="B287" s="86">
        <v>2</v>
      </c>
      <c r="C287" s="121">
        <v>0.0014969677364710843</v>
      </c>
      <c r="D287" s="86" t="s">
        <v>2823</v>
      </c>
      <c r="E287" s="86" t="b">
        <v>0</v>
      </c>
      <c r="F287" s="86" t="b">
        <v>0</v>
      </c>
      <c r="G287" s="86" t="b">
        <v>0</v>
      </c>
    </row>
    <row r="288" spans="1:7" ht="15">
      <c r="A288" s="86" t="s">
        <v>2697</v>
      </c>
      <c r="B288" s="86">
        <v>2</v>
      </c>
      <c r="C288" s="121">
        <v>0.0014969677364710843</v>
      </c>
      <c r="D288" s="86" t="s">
        <v>2823</v>
      </c>
      <c r="E288" s="86" t="b">
        <v>0</v>
      </c>
      <c r="F288" s="86" t="b">
        <v>0</v>
      </c>
      <c r="G288" s="86" t="b">
        <v>0</v>
      </c>
    </row>
    <row r="289" spans="1:7" ht="15">
      <c r="A289" s="86" t="s">
        <v>2698</v>
      </c>
      <c r="B289" s="86">
        <v>2</v>
      </c>
      <c r="C289" s="121">
        <v>0.0014969677364710843</v>
      </c>
      <c r="D289" s="86" t="s">
        <v>2823</v>
      </c>
      <c r="E289" s="86" t="b">
        <v>1</v>
      </c>
      <c r="F289" s="86" t="b">
        <v>0</v>
      </c>
      <c r="G289" s="86" t="b">
        <v>0</v>
      </c>
    </row>
    <row r="290" spans="1:7" ht="15">
      <c r="A290" s="86" t="s">
        <v>2699</v>
      </c>
      <c r="B290" s="86">
        <v>2</v>
      </c>
      <c r="C290" s="121">
        <v>0.0014969677364710843</v>
      </c>
      <c r="D290" s="86" t="s">
        <v>2823</v>
      </c>
      <c r="E290" s="86" t="b">
        <v>0</v>
      </c>
      <c r="F290" s="86" t="b">
        <v>0</v>
      </c>
      <c r="G290" s="86" t="b">
        <v>0</v>
      </c>
    </row>
    <row r="291" spans="1:7" ht="15">
      <c r="A291" s="86" t="s">
        <v>2700</v>
      </c>
      <c r="B291" s="86">
        <v>2</v>
      </c>
      <c r="C291" s="121">
        <v>0.0014969677364710843</v>
      </c>
      <c r="D291" s="86" t="s">
        <v>2823</v>
      </c>
      <c r="E291" s="86" t="b">
        <v>0</v>
      </c>
      <c r="F291" s="86" t="b">
        <v>0</v>
      </c>
      <c r="G291" s="86" t="b">
        <v>0</v>
      </c>
    </row>
    <row r="292" spans="1:7" ht="15">
      <c r="A292" s="86" t="s">
        <v>2701</v>
      </c>
      <c r="B292" s="86">
        <v>2</v>
      </c>
      <c r="C292" s="121">
        <v>0.0014969677364710843</v>
      </c>
      <c r="D292" s="86" t="s">
        <v>2823</v>
      </c>
      <c r="E292" s="86" t="b">
        <v>0</v>
      </c>
      <c r="F292" s="86" t="b">
        <v>0</v>
      </c>
      <c r="G292" s="86" t="b">
        <v>0</v>
      </c>
    </row>
    <row r="293" spans="1:7" ht="15">
      <c r="A293" s="86" t="s">
        <v>2702</v>
      </c>
      <c r="B293" s="86">
        <v>2</v>
      </c>
      <c r="C293" s="121">
        <v>0.0014969677364710843</v>
      </c>
      <c r="D293" s="86" t="s">
        <v>2823</v>
      </c>
      <c r="E293" s="86" t="b">
        <v>0</v>
      </c>
      <c r="F293" s="86" t="b">
        <v>0</v>
      </c>
      <c r="G293" s="86" t="b">
        <v>0</v>
      </c>
    </row>
    <row r="294" spans="1:7" ht="15">
      <c r="A294" s="86" t="s">
        <v>2703</v>
      </c>
      <c r="B294" s="86">
        <v>2</v>
      </c>
      <c r="C294" s="121">
        <v>0.0014969677364710843</v>
      </c>
      <c r="D294" s="86" t="s">
        <v>2823</v>
      </c>
      <c r="E294" s="86" t="b">
        <v>0</v>
      </c>
      <c r="F294" s="86" t="b">
        <v>1</v>
      </c>
      <c r="G294" s="86" t="b">
        <v>0</v>
      </c>
    </row>
    <row r="295" spans="1:7" ht="15">
      <c r="A295" s="86" t="s">
        <v>2704</v>
      </c>
      <c r="B295" s="86">
        <v>2</v>
      </c>
      <c r="C295" s="121">
        <v>0.0014969677364710843</v>
      </c>
      <c r="D295" s="86" t="s">
        <v>2823</v>
      </c>
      <c r="E295" s="86" t="b">
        <v>0</v>
      </c>
      <c r="F295" s="86" t="b">
        <v>0</v>
      </c>
      <c r="G295" s="86" t="b">
        <v>0</v>
      </c>
    </row>
    <row r="296" spans="1:7" ht="15">
      <c r="A296" s="86" t="s">
        <v>2705</v>
      </c>
      <c r="B296" s="86">
        <v>2</v>
      </c>
      <c r="C296" s="121">
        <v>0.0014969677364710843</v>
      </c>
      <c r="D296" s="86" t="s">
        <v>2823</v>
      </c>
      <c r="E296" s="86" t="b">
        <v>0</v>
      </c>
      <c r="F296" s="86" t="b">
        <v>0</v>
      </c>
      <c r="G296" s="86" t="b">
        <v>0</v>
      </c>
    </row>
    <row r="297" spans="1:7" ht="15">
      <c r="A297" s="86" t="s">
        <v>2706</v>
      </c>
      <c r="B297" s="86">
        <v>2</v>
      </c>
      <c r="C297" s="121">
        <v>0.0014969677364710843</v>
      </c>
      <c r="D297" s="86" t="s">
        <v>2823</v>
      </c>
      <c r="E297" s="86" t="b">
        <v>0</v>
      </c>
      <c r="F297" s="86" t="b">
        <v>0</v>
      </c>
      <c r="G297" s="86" t="b">
        <v>0</v>
      </c>
    </row>
    <row r="298" spans="1:7" ht="15">
      <c r="A298" s="86" t="s">
        <v>2707</v>
      </c>
      <c r="B298" s="86">
        <v>2</v>
      </c>
      <c r="C298" s="121">
        <v>0.0014969677364710843</v>
      </c>
      <c r="D298" s="86" t="s">
        <v>2823</v>
      </c>
      <c r="E298" s="86" t="b">
        <v>0</v>
      </c>
      <c r="F298" s="86" t="b">
        <v>0</v>
      </c>
      <c r="G298" s="86" t="b">
        <v>0</v>
      </c>
    </row>
    <row r="299" spans="1:7" ht="15">
      <c r="A299" s="86" t="s">
        <v>2708</v>
      </c>
      <c r="B299" s="86">
        <v>2</v>
      </c>
      <c r="C299" s="121">
        <v>0.0014969677364710843</v>
      </c>
      <c r="D299" s="86" t="s">
        <v>2823</v>
      </c>
      <c r="E299" s="86" t="b">
        <v>0</v>
      </c>
      <c r="F299" s="86" t="b">
        <v>0</v>
      </c>
      <c r="G299" s="86" t="b">
        <v>0</v>
      </c>
    </row>
    <row r="300" spans="1:7" ht="15">
      <c r="A300" s="86" t="s">
        <v>2709</v>
      </c>
      <c r="B300" s="86">
        <v>2</v>
      </c>
      <c r="C300" s="121">
        <v>0.0014969677364710843</v>
      </c>
      <c r="D300" s="86" t="s">
        <v>2823</v>
      </c>
      <c r="E300" s="86" t="b">
        <v>0</v>
      </c>
      <c r="F300" s="86" t="b">
        <v>0</v>
      </c>
      <c r="G300" s="86" t="b">
        <v>0</v>
      </c>
    </row>
    <row r="301" spans="1:7" ht="15">
      <c r="A301" s="86" t="s">
        <v>2710</v>
      </c>
      <c r="B301" s="86">
        <v>2</v>
      </c>
      <c r="C301" s="121">
        <v>0.0014969677364710843</v>
      </c>
      <c r="D301" s="86" t="s">
        <v>2823</v>
      </c>
      <c r="E301" s="86" t="b">
        <v>0</v>
      </c>
      <c r="F301" s="86" t="b">
        <v>0</v>
      </c>
      <c r="G301" s="86" t="b">
        <v>0</v>
      </c>
    </row>
    <row r="302" spans="1:7" ht="15">
      <c r="A302" s="86" t="s">
        <v>2711</v>
      </c>
      <c r="B302" s="86">
        <v>2</v>
      </c>
      <c r="C302" s="121">
        <v>0.0014969677364710843</v>
      </c>
      <c r="D302" s="86" t="s">
        <v>2823</v>
      </c>
      <c r="E302" s="86" t="b">
        <v>0</v>
      </c>
      <c r="F302" s="86" t="b">
        <v>0</v>
      </c>
      <c r="G302" s="86" t="b">
        <v>0</v>
      </c>
    </row>
    <row r="303" spans="1:7" ht="15">
      <c r="A303" s="86" t="s">
        <v>2712</v>
      </c>
      <c r="B303" s="86">
        <v>2</v>
      </c>
      <c r="C303" s="121">
        <v>0.0017525110265084198</v>
      </c>
      <c r="D303" s="86" t="s">
        <v>2823</v>
      </c>
      <c r="E303" s="86" t="b">
        <v>0</v>
      </c>
      <c r="F303" s="86" t="b">
        <v>0</v>
      </c>
      <c r="G303" s="86" t="b">
        <v>0</v>
      </c>
    </row>
    <row r="304" spans="1:7" ht="15">
      <c r="A304" s="86" t="s">
        <v>2713</v>
      </c>
      <c r="B304" s="86">
        <v>2</v>
      </c>
      <c r="C304" s="121">
        <v>0.0017525110265084198</v>
      </c>
      <c r="D304" s="86" t="s">
        <v>2823</v>
      </c>
      <c r="E304" s="86" t="b">
        <v>0</v>
      </c>
      <c r="F304" s="86" t="b">
        <v>0</v>
      </c>
      <c r="G304" s="86" t="b">
        <v>0</v>
      </c>
    </row>
    <row r="305" spans="1:7" ht="15">
      <c r="A305" s="86" t="s">
        <v>2714</v>
      </c>
      <c r="B305" s="86">
        <v>2</v>
      </c>
      <c r="C305" s="121">
        <v>0.0017525110265084198</v>
      </c>
      <c r="D305" s="86" t="s">
        <v>2823</v>
      </c>
      <c r="E305" s="86" t="b">
        <v>0</v>
      </c>
      <c r="F305" s="86" t="b">
        <v>0</v>
      </c>
      <c r="G305" s="86" t="b">
        <v>0</v>
      </c>
    </row>
    <row r="306" spans="1:7" ht="15">
      <c r="A306" s="86" t="s">
        <v>2715</v>
      </c>
      <c r="B306" s="86">
        <v>2</v>
      </c>
      <c r="C306" s="121">
        <v>0.0017525110265084198</v>
      </c>
      <c r="D306" s="86" t="s">
        <v>2823</v>
      </c>
      <c r="E306" s="86" t="b">
        <v>0</v>
      </c>
      <c r="F306" s="86" t="b">
        <v>0</v>
      </c>
      <c r="G306" s="86" t="b">
        <v>0</v>
      </c>
    </row>
    <row r="307" spans="1:7" ht="15">
      <c r="A307" s="86" t="s">
        <v>2716</v>
      </c>
      <c r="B307" s="86">
        <v>2</v>
      </c>
      <c r="C307" s="121">
        <v>0.0014969677364710843</v>
      </c>
      <c r="D307" s="86" t="s">
        <v>2823</v>
      </c>
      <c r="E307" s="86" t="b">
        <v>0</v>
      </c>
      <c r="F307" s="86" t="b">
        <v>0</v>
      </c>
      <c r="G307" s="86" t="b">
        <v>0</v>
      </c>
    </row>
    <row r="308" spans="1:7" ht="15">
      <c r="A308" s="86" t="s">
        <v>2717</v>
      </c>
      <c r="B308" s="86">
        <v>2</v>
      </c>
      <c r="C308" s="121">
        <v>0.0014969677364710843</v>
      </c>
      <c r="D308" s="86" t="s">
        <v>2823</v>
      </c>
      <c r="E308" s="86" t="b">
        <v>0</v>
      </c>
      <c r="F308" s="86" t="b">
        <v>0</v>
      </c>
      <c r="G308" s="86" t="b">
        <v>0</v>
      </c>
    </row>
    <row r="309" spans="1:7" ht="15">
      <c r="A309" s="86" t="s">
        <v>2718</v>
      </c>
      <c r="B309" s="86">
        <v>2</v>
      </c>
      <c r="C309" s="121">
        <v>0.0017525110265084198</v>
      </c>
      <c r="D309" s="86" t="s">
        <v>2823</v>
      </c>
      <c r="E309" s="86" t="b">
        <v>0</v>
      </c>
      <c r="F309" s="86" t="b">
        <v>0</v>
      </c>
      <c r="G309" s="86" t="b">
        <v>0</v>
      </c>
    </row>
    <row r="310" spans="1:7" ht="15">
      <c r="A310" s="86" t="s">
        <v>2719</v>
      </c>
      <c r="B310" s="86">
        <v>2</v>
      </c>
      <c r="C310" s="121">
        <v>0.0014969677364710843</v>
      </c>
      <c r="D310" s="86" t="s">
        <v>2823</v>
      </c>
      <c r="E310" s="86" t="b">
        <v>0</v>
      </c>
      <c r="F310" s="86" t="b">
        <v>0</v>
      </c>
      <c r="G310" s="86" t="b">
        <v>0</v>
      </c>
    </row>
    <row r="311" spans="1:7" ht="15">
      <c r="A311" s="86" t="s">
        <v>2720</v>
      </c>
      <c r="B311" s="86">
        <v>2</v>
      </c>
      <c r="C311" s="121">
        <v>0.0017525110265084198</v>
      </c>
      <c r="D311" s="86" t="s">
        <v>2823</v>
      </c>
      <c r="E311" s="86" t="b">
        <v>0</v>
      </c>
      <c r="F311" s="86" t="b">
        <v>0</v>
      </c>
      <c r="G311" s="86" t="b">
        <v>0</v>
      </c>
    </row>
    <row r="312" spans="1:7" ht="15">
      <c r="A312" s="86" t="s">
        <v>2721</v>
      </c>
      <c r="B312" s="86">
        <v>2</v>
      </c>
      <c r="C312" s="121">
        <v>0.0014969677364710843</v>
      </c>
      <c r="D312" s="86" t="s">
        <v>2823</v>
      </c>
      <c r="E312" s="86" t="b">
        <v>1</v>
      </c>
      <c r="F312" s="86" t="b">
        <v>0</v>
      </c>
      <c r="G312" s="86" t="b">
        <v>0</v>
      </c>
    </row>
    <row r="313" spans="1:7" ht="15">
      <c r="A313" s="86" t="s">
        <v>2722</v>
      </c>
      <c r="B313" s="86">
        <v>2</v>
      </c>
      <c r="C313" s="121">
        <v>0.0014969677364710843</v>
      </c>
      <c r="D313" s="86" t="s">
        <v>2823</v>
      </c>
      <c r="E313" s="86" t="b">
        <v>0</v>
      </c>
      <c r="F313" s="86" t="b">
        <v>0</v>
      </c>
      <c r="G313" s="86" t="b">
        <v>0</v>
      </c>
    </row>
    <row r="314" spans="1:7" ht="15">
      <c r="A314" s="86" t="s">
        <v>2723</v>
      </c>
      <c r="B314" s="86">
        <v>2</v>
      </c>
      <c r="C314" s="121">
        <v>0.0017525110265084198</v>
      </c>
      <c r="D314" s="86" t="s">
        <v>2823</v>
      </c>
      <c r="E314" s="86" t="b">
        <v>0</v>
      </c>
      <c r="F314" s="86" t="b">
        <v>0</v>
      </c>
      <c r="G314" s="86" t="b">
        <v>0</v>
      </c>
    </row>
    <row r="315" spans="1:7" ht="15">
      <c r="A315" s="86" t="s">
        <v>2724</v>
      </c>
      <c r="B315" s="86">
        <v>2</v>
      </c>
      <c r="C315" s="121">
        <v>0.0014969677364710843</v>
      </c>
      <c r="D315" s="86" t="s">
        <v>2823</v>
      </c>
      <c r="E315" s="86" t="b">
        <v>0</v>
      </c>
      <c r="F315" s="86" t="b">
        <v>0</v>
      </c>
      <c r="G315" s="86" t="b">
        <v>0</v>
      </c>
    </row>
    <row r="316" spans="1:7" ht="15">
      <c r="A316" s="86" t="s">
        <v>2725</v>
      </c>
      <c r="B316" s="86">
        <v>2</v>
      </c>
      <c r="C316" s="121">
        <v>0.0017525110265084198</v>
      </c>
      <c r="D316" s="86" t="s">
        <v>2823</v>
      </c>
      <c r="E316" s="86" t="b">
        <v>1</v>
      </c>
      <c r="F316" s="86" t="b">
        <v>0</v>
      </c>
      <c r="G316" s="86" t="b">
        <v>0</v>
      </c>
    </row>
    <row r="317" spans="1:7" ht="15">
      <c r="A317" s="86" t="s">
        <v>2726</v>
      </c>
      <c r="B317" s="86">
        <v>2</v>
      </c>
      <c r="C317" s="121">
        <v>0.0014969677364710843</v>
      </c>
      <c r="D317" s="86" t="s">
        <v>2823</v>
      </c>
      <c r="E317" s="86" t="b">
        <v>0</v>
      </c>
      <c r="F317" s="86" t="b">
        <v>0</v>
      </c>
      <c r="G317" s="86" t="b">
        <v>0</v>
      </c>
    </row>
    <row r="318" spans="1:7" ht="15">
      <c r="A318" s="86" t="s">
        <v>2727</v>
      </c>
      <c r="B318" s="86">
        <v>2</v>
      </c>
      <c r="C318" s="121">
        <v>0.0014969677364710843</v>
      </c>
      <c r="D318" s="86" t="s">
        <v>2823</v>
      </c>
      <c r="E318" s="86" t="b">
        <v>0</v>
      </c>
      <c r="F318" s="86" t="b">
        <v>0</v>
      </c>
      <c r="G318" s="86" t="b">
        <v>0</v>
      </c>
    </row>
    <row r="319" spans="1:7" ht="15">
      <c r="A319" s="86" t="s">
        <v>2728</v>
      </c>
      <c r="B319" s="86">
        <v>2</v>
      </c>
      <c r="C319" s="121">
        <v>0.0014969677364710843</v>
      </c>
      <c r="D319" s="86" t="s">
        <v>2823</v>
      </c>
      <c r="E319" s="86" t="b">
        <v>0</v>
      </c>
      <c r="F319" s="86" t="b">
        <v>0</v>
      </c>
      <c r="G319" s="86" t="b">
        <v>0</v>
      </c>
    </row>
    <row r="320" spans="1:7" ht="15">
      <c r="A320" s="86" t="s">
        <v>2729</v>
      </c>
      <c r="B320" s="86">
        <v>2</v>
      </c>
      <c r="C320" s="121">
        <v>0.0014969677364710843</v>
      </c>
      <c r="D320" s="86" t="s">
        <v>2823</v>
      </c>
      <c r="E320" s="86" t="b">
        <v>0</v>
      </c>
      <c r="F320" s="86" t="b">
        <v>0</v>
      </c>
      <c r="G320" s="86" t="b">
        <v>0</v>
      </c>
    </row>
    <row r="321" spans="1:7" ht="15">
      <c r="A321" s="86" t="s">
        <v>2730</v>
      </c>
      <c r="B321" s="86">
        <v>2</v>
      </c>
      <c r="C321" s="121">
        <v>0.0014969677364710843</v>
      </c>
      <c r="D321" s="86" t="s">
        <v>2823</v>
      </c>
      <c r="E321" s="86" t="b">
        <v>0</v>
      </c>
      <c r="F321" s="86" t="b">
        <v>0</v>
      </c>
      <c r="G321" s="86" t="b">
        <v>0</v>
      </c>
    </row>
    <row r="322" spans="1:7" ht="15">
      <c r="A322" s="86" t="s">
        <v>2731</v>
      </c>
      <c r="B322" s="86">
        <v>2</v>
      </c>
      <c r="C322" s="121">
        <v>0.0014969677364710843</v>
      </c>
      <c r="D322" s="86" t="s">
        <v>2823</v>
      </c>
      <c r="E322" s="86" t="b">
        <v>0</v>
      </c>
      <c r="F322" s="86" t="b">
        <v>0</v>
      </c>
      <c r="G322" s="86" t="b">
        <v>0</v>
      </c>
    </row>
    <row r="323" spans="1:7" ht="15">
      <c r="A323" s="86" t="s">
        <v>2732</v>
      </c>
      <c r="B323" s="86">
        <v>2</v>
      </c>
      <c r="C323" s="121">
        <v>0.0014969677364710843</v>
      </c>
      <c r="D323" s="86" t="s">
        <v>2823</v>
      </c>
      <c r="E323" s="86" t="b">
        <v>0</v>
      </c>
      <c r="F323" s="86" t="b">
        <v>0</v>
      </c>
      <c r="G323" s="86" t="b">
        <v>0</v>
      </c>
    </row>
    <row r="324" spans="1:7" ht="15">
      <c r="A324" s="86" t="s">
        <v>2733</v>
      </c>
      <c r="B324" s="86">
        <v>2</v>
      </c>
      <c r="C324" s="121">
        <v>0.0014969677364710843</v>
      </c>
      <c r="D324" s="86" t="s">
        <v>2823</v>
      </c>
      <c r="E324" s="86" t="b">
        <v>0</v>
      </c>
      <c r="F324" s="86" t="b">
        <v>0</v>
      </c>
      <c r="G324" s="86" t="b">
        <v>0</v>
      </c>
    </row>
    <row r="325" spans="1:7" ht="15">
      <c r="A325" s="86" t="s">
        <v>2734</v>
      </c>
      <c r="B325" s="86">
        <v>2</v>
      </c>
      <c r="C325" s="121">
        <v>0.0014969677364710843</v>
      </c>
      <c r="D325" s="86" t="s">
        <v>2823</v>
      </c>
      <c r="E325" s="86" t="b">
        <v>0</v>
      </c>
      <c r="F325" s="86" t="b">
        <v>0</v>
      </c>
      <c r="G325" s="86" t="b">
        <v>0</v>
      </c>
    </row>
    <row r="326" spans="1:7" ht="15">
      <c r="A326" s="86" t="s">
        <v>2103</v>
      </c>
      <c r="B326" s="86">
        <v>2</v>
      </c>
      <c r="C326" s="121">
        <v>0.0017525110265084198</v>
      </c>
      <c r="D326" s="86" t="s">
        <v>2823</v>
      </c>
      <c r="E326" s="86" t="b">
        <v>0</v>
      </c>
      <c r="F326" s="86" t="b">
        <v>0</v>
      </c>
      <c r="G326" s="86" t="b">
        <v>0</v>
      </c>
    </row>
    <row r="327" spans="1:7" ht="15">
      <c r="A327" s="86" t="s">
        <v>2735</v>
      </c>
      <c r="B327" s="86">
        <v>2</v>
      </c>
      <c r="C327" s="121">
        <v>0.0014969677364710843</v>
      </c>
      <c r="D327" s="86" t="s">
        <v>2823</v>
      </c>
      <c r="E327" s="86" t="b">
        <v>0</v>
      </c>
      <c r="F327" s="86" t="b">
        <v>0</v>
      </c>
      <c r="G327" s="86" t="b">
        <v>0</v>
      </c>
    </row>
    <row r="328" spans="1:7" ht="15">
      <c r="A328" s="86" t="s">
        <v>2076</v>
      </c>
      <c r="B328" s="86">
        <v>2</v>
      </c>
      <c r="C328" s="121">
        <v>0.0017525110265084198</v>
      </c>
      <c r="D328" s="86" t="s">
        <v>2823</v>
      </c>
      <c r="E328" s="86" t="b">
        <v>0</v>
      </c>
      <c r="F328" s="86" t="b">
        <v>0</v>
      </c>
      <c r="G328" s="86" t="b">
        <v>0</v>
      </c>
    </row>
    <row r="329" spans="1:7" ht="15">
      <c r="A329" s="86" t="s">
        <v>2736</v>
      </c>
      <c r="B329" s="86">
        <v>2</v>
      </c>
      <c r="C329" s="121">
        <v>0.0014969677364710843</v>
      </c>
      <c r="D329" s="86" t="s">
        <v>2823</v>
      </c>
      <c r="E329" s="86" t="b">
        <v>1</v>
      </c>
      <c r="F329" s="86" t="b">
        <v>0</v>
      </c>
      <c r="G329" s="86" t="b">
        <v>0</v>
      </c>
    </row>
    <row r="330" spans="1:7" ht="15">
      <c r="A330" s="86" t="s">
        <v>2737</v>
      </c>
      <c r="B330" s="86">
        <v>2</v>
      </c>
      <c r="C330" s="121">
        <v>0.0014969677364710843</v>
      </c>
      <c r="D330" s="86" t="s">
        <v>2823</v>
      </c>
      <c r="E330" s="86" t="b">
        <v>0</v>
      </c>
      <c r="F330" s="86" t="b">
        <v>0</v>
      </c>
      <c r="G330" s="86" t="b">
        <v>0</v>
      </c>
    </row>
    <row r="331" spans="1:7" ht="15">
      <c r="A331" s="86" t="s">
        <v>2738</v>
      </c>
      <c r="B331" s="86">
        <v>2</v>
      </c>
      <c r="C331" s="121">
        <v>0.0014969677364710843</v>
      </c>
      <c r="D331" s="86" t="s">
        <v>2823</v>
      </c>
      <c r="E331" s="86" t="b">
        <v>0</v>
      </c>
      <c r="F331" s="86" t="b">
        <v>0</v>
      </c>
      <c r="G331" s="86" t="b">
        <v>0</v>
      </c>
    </row>
    <row r="332" spans="1:7" ht="15">
      <c r="A332" s="86" t="s">
        <v>2739</v>
      </c>
      <c r="B332" s="86">
        <v>2</v>
      </c>
      <c r="C332" s="121">
        <v>0.0014969677364710843</v>
      </c>
      <c r="D332" s="86" t="s">
        <v>2823</v>
      </c>
      <c r="E332" s="86" t="b">
        <v>0</v>
      </c>
      <c r="F332" s="86" t="b">
        <v>0</v>
      </c>
      <c r="G332" s="86" t="b">
        <v>0</v>
      </c>
    </row>
    <row r="333" spans="1:7" ht="15">
      <c r="A333" s="86" t="s">
        <v>2740</v>
      </c>
      <c r="B333" s="86">
        <v>2</v>
      </c>
      <c r="C333" s="121">
        <v>0.0014969677364710843</v>
      </c>
      <c r="D333" s="86" t="s">
        <v>2823</v>
      </c>
      <c r="E333" s="86" t="b">
        <v>0</v>
      </c>
      <c r="F333" s="86" t="b">
        <v>0</v>
      </c>
      <c r="G333" s="86" t="b">
        <v>0</v>
      </c>
    </row>
    <row r="334" spans="1:7" ht="15">
      <c r="A334" s="86" t="s">
        <v>2741</v>
      </c>
      <c r="B334" s="86">
        <v>2</v>
      </c>
      <c r="C334" s="121">
        <v>0.0014969677364710843</v>
      </c>
      <c r="D334" s="86" t="s">
        <v>2823</v>
      </c>
      <c r="E334" s="86" t="b">
        <v>0</v>
      </c>
      <c r="F334" s="86" t="b">
        <v>0</v>
      </c>
      <c r="G334" s="86" t="b">
        <v>0</v>
      </c>
    </row>
    <row r="335" spans="1:7" ht="15">
      <c r="A335" s="86" t="s">
        <v>2742</v>
      </c>
      <c r="B335" s="86">
        <v>2</v>
      </c>
      <c r="C335" s="121">
        <v>0.0014969677364710843</v>
      </c>
      <c r="D335" s="86" t="s">
        <v>2823</v>
      </c>
      <c r="E335" s="86" t="b">
        <v>0</v>
      </c>
      <c r="F335" s="86" t="b">
        <v>0</v>
      </c>
      <c r="G335" s="86" t="b">
        <v>0</v>
      </c>
    </row>
    <row r="336" spans="1:7" ht="15">
      <c r="A336" s="86" t="s">
        <v>2743</v>
      </c>
      <c r="B336" s="86">
        <v>2</v>
      </c>
      <c r="C336" s="121">
        <v>0.0014969677364710843</v>
      </c>
      <c r="D336" s="86" t="s">
        <v>2823</v>
      </c>
      <c r="E336" s="86" t="b">
        <v>0</v>
      </c>
      <c r="F336" s="86" t="b">
        <v>0</v>
      </c>
      <c r="G336" s="86" t="b">
        <v>0</v>
      </c>
    </row>
    <row r="337" spans="1:7" ht="15">
      <c r="A337" s="86" t="s">
        <v>2744</v>
      </c>
      <c r="B337" s="86">
        <v>2</v>
      </c>
      <c r="C337" s="121">
        <v>0.0014969677364710843</v>
      </c>
      <c r="D337" s="86" t="s">
        <v>2823</v>
      </c>
      <c r="E337" s="86" t="b">
        <v>0</v>
      </c>
      <c r="F337" s="86" t="b">
        <v>0</v>
      </c>
      <c r="G337" s="86" t="b">
        <v>0</v>
      </c>
    </row>
    <row r="338" spans="1:7" ht="15">
      <c r="A338" s="86" t="s">
        <v>2745</v>
      </c>
      <c r="B338" s="86">
        <v>2</v>
      </c>
      <c r="C338" s="121">
        <v>0.0014969677364710843</v>
      </c>
      <c r="D338" s="86" t="s">
        <v>2823</v>
      </c>
      <c r="E338" s="86" t="b">
        <v>1</v>
      </c>
      <c r="F338" s="86" t="b">
        <v>0</v>
      </c>
      <c r="G338" s="86" t="b">
        <v>0</v>
      </c>
    </row>
    <row r="339" spans="1:7" ht="15">
      <c r="A339" s="86" t="s">
        <v>2746</v>
      </c>
      <c r="B339" s="86">
        <v>2</v>
      </c>
      <c r="C339" s="121">
        <v>0.0014969677364710843</v>
      </c>
      <c r="D339" s="86" t="s">
        <v>2823</v>
      </c>
      <c r="E339" s="86" t="b">
        <v>0</v>
      </c>
      <c r="F339" s="86" t="b">
        <v>0</v>
      </c>
      <c r="G339" s="86" t="b">
        <v>0</v>
      </c>
    </row>
    <row r="340" spans="1:7" ht="15">
      <c r="A340" s="86" t="s">
        <v>2747</v>
      </c>
      <c r="B340" s="86">
        <v>2</v>
      </c>
      <c r="C340" s="121">
        <v>0.0014969677364710843</v>
      </c>
      <c r="D340" s="86" t="s">
        <v>2823</v>
      </c>
      <c r="E340" s="86" t="b">
        <v>0</v>
      </c>
      <c r="F340" s="86" t="b">
        <v>0</v>
      </c>
      <c r="G340" s="86" t="b">
        <v>0</v>
      </c>
    </row>
    <row r="341" spans="1:7" ht="15">
      <c r="A341" s="86" t="s">
        <v>2748</v>
      </c>
      <c r="B341" s="86">
        <v>2</v>
      </c>
      <c r="C341" s="121">
        <v>0.0014969677364710843</v>
      </c>
      <c r="D341" s="86" t="s">
        <v>2823</v>
      </c>
      <c r="E341" s="86" t="b">
        <v>0</v>
      </c>
      <c r="F341" s="86" t="b">
        <v>0</v>
      </c>
      <c r="G341" s="86" t="b">
        <v>0</v>
      </c>
    </row>
    <row r="342" spans="1:7" ht="15">
      <c r="A342" s="86" t="s">
        <v>2749</v>
      </c>
      <c r="B342" s="86">
        <v>2</v>
      </c>
      <c r="C342" s="121">
        <v>0.0014969677364710843</v>
      </c>
      <c r="D342" s="86" t="s">
        <v>2823</v>
      </c>
      <c r="E342" s="86" t="b">
        <v>0</v>
      </c>
      <c r="F342" s="86" t="b">
        <v>0</v>
      </c>
      <c r="G342" s="86" t="b">
        <v>0</v>
      </c>
    </row>
    <row r="343" spans="1:7" ht="15">
      <c r="A343" s="86" t="s">
        <v>2750</v>
      </c>
      <c r="B343" s="86">
        <v>2</v>
      </c>
      <c r="C343" s="121">
        <v>0.0014969677364710843</v>
      </c>
      <c r="D343" s="86" t="s">
        <v>2823</v>
      </c>
      <c r="E343" s="86" t="b">
        <v>0</v>
      </c>
      <c r="F343" s="86" t="b">
        <v>0</v>
      </c>
      <c r="G343" s="86" t="b">
        <v>0</v>
      </c>
    </row>
    <row r="344" spans="1:7" ht="15">
      <c r="A344" s="86" t="s">
        <v>2751</v>
      </c>
      <c r="B344" s="86">
        <v>2</v>
      </c>
      <c r="C344" s="121">
        <v>0.0014969677364710843</v>
      </c>
      <c r="D344" s="86" t="s">
        <v>2823</v>
      </c>
      <c r="E344" s="86" t="b">
        <v>0</v>
      </c>
      <c r="F344" s="86" t="b">
        <v>0</v>
      </c>
      <c r="G344" s="86" t="b">
        <v>0</v>
      </c>
    </row>
    <row r="345" spans="1:7" ht="15">
      <c r="A345" s="86" t="s">
        <v>2752</v>
      </c>
      <c r="B345" s="86">
        <v>2</v>
      </c>
      <c r="C345" s="121">
        <v>0.0014969677364710843</v>
      </c>
      <c r="D345" s="86" t="s">
        <v>2823</v>
      </c>
      <c r="E345" s="86" t="b">
        <v>0</v>
      </c>
      <c r="F345" s="86" t="b">
        <v>0</v>
      </c>
      <c r="G345" s="86" t="b">
        <v>0</v>
      </c>
    </row>
    <row r="346" spans="1:7" ht="15">
      <c r="A346" s="86" t="s">
        <v>2753</v>
      </c>
      <c r="B346" s="86">
        <v>2</v>
      </c>
      <c r="C346" s="121">
        <v>0.0017525110265084198</v>
      </c>
      <c r="D346" s="86" t="s">
        <v>2823</v>
      </c>
      <c r="E346" s="86" t="b">
        <v>0</v>
      </c>
      <c r="F346" s="86" t="b">
        <v>0</v>
      </c>
      <c r="G346" s="86" t="b">
        <v>0</v>
      </c>
    </row>
    <row r="347" spans="1:7" ht="15">
      <c r="A347" s="86" t="s">
        <v>2754</v>
      </c>
      <c r="B347" s="86">
        <v>2</v>
      </c>
      <c r="C347" s="121">
        <v>0.0014969677364710843</v>
      </c>
      <c r="D347" s="86" t="s">
        <v>2823</v>
      </c>
      <c r="E347" s="86" t="b">
        <v>0</v>
      </c>
      <c r="F347" s="86" t="b">
        <v>0</v>
      </c>
      <c r="G347" s="86" t="b">
        <v>0</v>
      </c>
    </row>
    <row r="348" spans="1:7" ht="15">
      <c r="A348" s="86" t="s">
        <v>2755</v>
      </c>
      <c r="B348" s="86">
        <v>2</v>
      </c>
      <c r="C348" s="121">
        <v>0.0014969677364710843</v>
      </c>
      <c r="D348" s="86" t="s">
        <v>2823</v>
      </c>
      <c r="E348" s="86" t="b">
        <v>0</v>
      </c>
      <c r="F348" s="86" t="b">
        <v>0</v>
      </c>
      <c r="G348" s="86" t="b">
        <v>0</v>
      </c>
    </row>
    <row r="349" spans="1:7" ht="15">
      <c r="A349" s="86" t="s">
        <v>2756</v>
      </c>
      <c r="B349" s="86">
        <v>2</v>
      </c>
      <c r="C349" s="121">
        <v>0.0014969677364710843</v>
      </c>
      <c r="D349" s="86" t="s">
        <v>2823</v>
      </c>
      <c r="E349" s="86" t="b">
        <v>0</v>
      </c>
      <c r="F349" s="86" t="b">
        <v>0</v>
      </c>
      <c r="G349" s="86" t="b">
        <v>0</v>
      </c>
    </row>
    <row r="350" spans="1:7" ht="15">
      <c r="A350" s="86" t="s">
        <v>2757</v>
      </c>
      <c r="B350" s="86">
        <v>2</v>
      </c>
      <c r="C350" s="121">
        <v>0.0014969677364710843</v>
      </c>
      <c r="D350" s="86" t="s">
        <v>2823</v>
      </c>
      <c r="E350" s="86" t="b">
        <v>0</v>
      </c>
      <c r="F350" s="86" t="b">
        <v>0</v>
      </c>
      <c r="G350" s="86" t="b">
        <v>0</v>
      </c>
    </row>
    <row r="351" spans="1:7" ht="15">
      <c r="A351" s="86" t="s">
        <v>2758</v>
      </c>
      <c r="B351" s="86">
        <v>2</v>
      </c>
      <c r="C351" s="121">
        <v>0.0014969677364710843</v>
      </c>
      <c r="D351" s="86" t="s">
        <v>2823</v>
      </c>
      <c r="E351" s="86" t="b">
        <v>0</v>
      </c>
      <c r="F351" s="86" t="b">
        <v>0</v>
      </c>
      <c r="G351" s="86" t="b">
        <v>0</v>
      </c>
    </row>
    <row r="352" spans="1:7" ht="15">
      <c r="A352" s="86" t="s">
        <v>2759</v>
      </c>
      <c r="B352" s="86">
        <v>2</v>
      </c>
      <c r="C352" s="121">
        <v>0.0014969677364710843</v>
      </c>
      <c r="D352" s="86" t="s">
        <v>2823</v>
      </c>
      <c r="E352" s="86" t="b">
        <v>0</v>
      </c>
      <c r="F352" s="86" t="b">
        <v>0</v>
      </c>
      <c r="G352" s="86" t="b">
        <v>0</v>
      </c>
    </row>
    <row r="353" spans="1:7" ht="15">
      <c r="A353" s="86" t="s">
        <v>2760</v>
      </c>
      <c r="B353" s="86">
        <v>2</v>
      </c>
      <c r="C353" s="121">
        <v>0.0017525110265084198</v>
      </c>
      <c r="D353" s="86" t="s">
        <v>2823</v>
      </c>
      <c r="E353" s="86" t="b">
        <v>0</v>
      </c>
      <c r="F353" s="86" t="b">
        <v>0</v>
      </c>
      <c r="G353" s="86" t="b">
        <v>0</v>
      </c>
    </row>
    <row r="354" spans="1:7" ht="15">
      <c r="A354" s="86" t="s">
        <v>2761</v>
      </c>
      <c r="B354" s="86">
        <v>2</v>
      </c>
      <c r="C354" s="121">
        <v>0.0017525110265084198</v>
      </c>
      <c r="D354" s="86" t="s">
        <v>2823</v>
      </c>
      <c r="E354" s="86" t="b">
        <v>0</v>
      </c>
      <c r="F354" s="86" t="b">
        <v>0</v>
      </c>
      <c r="G354" s="86" t="b">
        <v>0</v>
      </c>
    </row>
    <row r="355" spans="1:7" ht="15">
      <c r="A355" s="86" t="s">
        <v>2762</v>
      </c>
      <c r="B355" s="86">
        <v>2</v>
      </c>
      <c r="C355" s="121">
        <v>0.0017525110265084198</v>
      </c>
      <c r="D355" s="86" t="s">
        <v>2823</v>
      </c>
      <c r="E355" s="86" t="b">
        <v>0</v>
      </c>
      <c r="F355" s="86" t="b">
        <v>0</v>
      </c>
      <c r="G355" s="86" t="b">
        <v>0</v>
      </c>
    </row>
    <row r="356" spans="1:7" ht="15">
      <c r="A356" s="86" t="s">
        <v>2763</v>
      </c>
      <c r="B356" s="86">
        <v>2</v>
      </c>
      <c r="C356" s="121">
        <v>0.0014969677364710843</v>
      </c>
      <c r="D356" s="86" t="s">
        <v>2823</v>
      </c>
      <c r="E356" s="86" t="b">
        <v>0</v>
      </c>
      <c r="F356" s="86" t="b">
        <v>0</v>
      </c>
      <c r="G356" s="86" t="b">
        <v>0</v>
      </c>
    </row>
    <row r="357" spans="1:7" ht="15">
      <c r="A357" s="86" t="s">
        <v>2764</v>
      </c>
      <c r="B357" s="86">
        <v>2</v>
      </c>
      <c r="C357" s="121">
        <v>0.0017525110265084198</v>
      </c>
      <c r="D357" s="86" t="s">
        <v>2823</v>
      </c>
      <c r="E357" s="86" t="b">
        <v>0</v>
      </c>
      <c r="F357" s="86" t="b">
        <v>0</v>
      </c>
      <c r="G357" s="86" t="b">
        <v>0</v>
      </c>
    </row>
    <row r="358" spans="1:7" ht="15">
      <c r="A358" s="86" t="s">
        <v>2765</v>
      </c>
      <c r="B358" s="86">
        <v>2</v>
      </c>
      <c r="C358" s="121">
        <v>0.0014969677364710843</v>
      </c>
      <c r="D358" s="86" t="s">
        <v>2823</v>
      </c>
      <c r="E358" s="86" t="b">
        <v>0</v>
      </c>
      <c r="F358" s="86" t="b">
        <v>0</v>
      </c>
      <c r="G358" s="86" t="b">
        <v>0</v>
      </c>
    </row>
    <row r="359" spans="1:7" ht="15">
      <c r="A359" s="86" t="s">
        <v>2766</v>
      </c>
      <c r="B359" s="86">
        <v>2</v>
      </c>
      <c r="C359" s="121">
        <v>0.0014969677364710843</v>
      </c>
      <c r="D359" s="86" t="s">
        <v>2823</v>
      </c>
      <c r="E359" s="86" t="b">
        <v>0</v>
      </c>
      <c r="F359" s="86" t="b">
        <v>0</v>
      </c>
      <c r="G359" s="86" t="b">
        <v>0</v>
      </c>
    </row>
    <row r="360" spans="1:7" ht="15">
      <c r="A360" s="86" t="s">
        <v>2767</v>
      </c>
      <c r="B360" s="86">
        <v>2</v>
      </c>
      <c r="C360" s="121">
        <v>0.0014969677364710843</v>
      </c>
      <c r="D360" s="86" t="s">
        <v>2823</v>
      </c>
      <c r="E360" s="86" t="b">
        <v>0</v>
      </c>
      <c r="F360" s="86" t="b">
        <v>0</v>
      </c>
      <c r="G360" s="86" t="b">
        <v>0</v>
      </c>
    </row>
    <row r="361" spans="1:7" ht="15">
      <c r="A361" s="86" t="s">
        <v>2768</v>
      </c>
      <c r="B361" s="86">
        <v>2</v>
      </c>
      <c r="C361" s="121">
        <v>0.0014969677364710843</v>
      </c>
      <c r="D361" s="86" t="s">
        <v>2823</v>
      </c>
      <c r="E361" s="86" t="b">
        <v>0</v>
      </c>
      <c r="F361" s="86" t="b">
        <v>0</v>
      </c>
      <c r="G361" s="86" t="b">
        <v>0</v>
      </c>
    </row>
    <row r="362" spans="1:7" ht="15">
      <c r="A362" s="86" t="s">
        <v>2769</v>
      </c>
      <c r="B362" s="86">
        <v>2</v>
      </c>
      <c r="C362" s="121">
        <v>0.0014969677364710843</v>
      </c>
      <c r="D362" s="86" t="s">
        <v>2823</v>
      </c>
      <c r="E362" s="86" t="b">
        <v>0</v>
      </c>
      <c r="F362" s="86" t="b">
        <v>0</v>
      </c>
      <c r="G362" s="86" t="b">
        <v>0</v>
      </c>
    </row>
    <row r="363" spans="1:7" ht="15">
      <c r="A363" s="86" t="s">
        <v>2770</v>
      </c>
      <c r="B363" s="86">
        <v>2</v>
      </c>
      <c r="C363" s="121">
        <v>0.0014969677364710843</v>
      </c>
      <c r="D363" s="86" t="s">
        <v>2823</v>
      </c>
      <c r="E363" s="86" t="b">
        <v>0</v>
      </c>
      <c r="F363" s="86" t="b">
        <v>0</v>
      </c>
      <c r="G363" s="86" t="b">
        <v>0</v>
      </c>
    </row>
    <row r="364" spans="1:7" ht="15">
      <c r="A364" s="86" t="s">
        <v>2771</v>
      </c>
      <c r="B364" s="86">
        <v>2</v>
      </c>
      <c r="C364" s="121">
        <v>0.0014969677364710843</v>
      </c>
      <c r="D364" s="86" t="s">
        <v>2823</v>
      </c>
      <c r="E364" s="86" t="b">
        <v>1</v>
      </c>
      <c r="F364" s="86" t="b">
        <v>0</v>
      </c>
      <c r="G364" s="86" t="b">
        <v>0</v>
      </c>
    </row>
    <row r="365" spans="1:7" ht="15">
      <c r="A365" s="86" t="s">
        <v>2772</v>
      </c>
      <c r="B365" s="86">
        <v>2</v>
      </c>
      <c r="C365" s="121">
        <v>0.0014969677364710843</v>
      </c>
      <c r="D365" s="86" t="s">
        <v>2823</v>
      </c>
      <c r="E365" s="86" t="b">
        <v>0</v>
      </c>
      <c r="F365" s="86" t="b">
        <v>0</v>
      </c>
      <c r="G365" s="86" t="b">
        <v>0</v>
      </c>
    </row>
    <row r="366" spans="1:7" ht="15">
      <c r="A366" s="86" t="s">
        <v>2773</v>
      </c>
      <c r="B366" s="86">
        <v>2</v>
      </c>
      <c r="C366" s="121">
        <v>0.0014969677364710843</v>
      </c>
      <c r="D366" s="86" t="s">
        <v>2823</v>
      </c>
      <c r="E366" s="86" t="b">
        <v>0</v>
      </c>
      <c r="F366" s="86" t="b">
        <v>0</v>
      </c>
      <c r="G366" s="86" t="b">
        <v>0</v>
      </c>
    </row>
    <row r="367" spans="1:7" ht="15">
      <c r="A367" s="86" t="s">
        <v>2774</v>
      </c>
      <c r="B367" s="86">
        <v>2</v>
      </c>
      <c r="C367" s="121">
        <v>0.0014969677364710843</v>
      </c>
      <c r="D367" s="86" t="s">
        <v>2823</v>
      </c>
      <c r="E367" s="86" t="b">
        <v>0</v>
      </c>
      <c r="F367" s="86" t="b">
        <v>0</v>
      </c>
      <c r="G367" s="86" t="b">
        <v>0</v>
      </c>
    </row>
    <row r="368" spans="1:7" ht="15">
      <c r="A368" s="86" t="s">
        <v>2775</v>
      </c>
      <c r="B368" s="86">
        <v>2</v>
      </c>
      <c r="C368" s="121">
        <v>0.0014969677364710843</v>
      </c>
      <c r="D368" s="86" t="s">
        <v>2823</v>
      </c>
      <c r="E368" s="86" t="b">
        <v>0</v>
      </c>
      <c r="F368" s="86" t="b">
        <v>0</v>
      </c>
      <c r="G368" s="86" t="b">
        <v>0</v>
      </c>
    </row>
    <row r="369" spans="1:7" ht="15">
      <c r="A369" s="86" t="s">
        <v>2776</v>
      </c>
      <c r="B369" s="86">
        <v>2</v>
      </c>
      <c r="C369" s="121">
        <v>0.0014969677364710843</v>
      </c>
      <c r="D369" s="86" t="s">
        <v>2823</v>
      </c>
      <c r="E369" s="86" t="b">
        <v>0</v>
      </c>
      <c r="F369" s="86" t="b">
        <v>0</v>
      </c>
      <c r="G369" s="86" t="b">
        <v>0</v>
      </c>
    </row>
    <row r="370" spans="1:7" ht="15">
      <c r="A370" s="86" t="s">
        <v>2777</v>
      </c>
      <c r="B370" s="86">
        <v>2</v>
      </c>
      <c r="C370" s="121">
        <v>0.0014969677364710843</v>
      </c>
      <c r="D370" s="86" t="s">
        <v>2823</v>
      </c>
      <c r="E370" s="86" t="b">
        <v>0</v>
      </c>
      <c r="F370" s="86" t="b">
        <v>0</v>
      </c>
      <c r="G370" s="86" t="b">
        <v>0</v>
      </c>
    </row>
    <row r="371" spans="1:7" ht="15">
      <c r="A371" s="86" t="s">
        <v>2778</v>
      </c>
      <c r="B371" s="86">
        <v>2</v>
      </c>
      <c r="C371" s="121">
        <v>0.0014969677364710843</v>
      </c>
      <c r="D371" s="86" t="s">
        <v>2823</v>
      </c>
      <c r="E371" s="86" t="b">
        <v>0</v>
      </c>
      <c r="F371" s="86" t="b">
        <v>0</v>
      </c>
      <c r="G371" s="86" t="b">
        <v>0</v>
      </c>
    </row>
    <row r="372" spans="1:7" ht="15">
      <c r="A372" s="86" t="s">
        <v>328</v>
      </c>
      <c r="B372" s="86">
        <v>2</v>
      </c>
      <c r="C372" s="121">
        <v>0.0014969677364710843</v>
      </c>
      <c r="D372" s="86" t="s">
        <v>2823</v>
      </c>
      <c r="E372" s="86" t="b">
        <v>0</v>
      </c>
      <c r="F372" s="86" t="b">
        <v>0</v>
      </c>
      <c r="G372" s="86" t="b">
        <v>0</v>
      </c>
    </row>
    <row r="373" spans="1:7" ht="15">
      <c r="A373" s="86" t="s">
        <v>327</v>
      </c>
      <c r="B373" s="86">
        <v>2</v>
      </c>
      <c r="C373" s="121">
        <v>0.0014969677364710843</v>
      </c>
      <c r="D373" s="86" t="s">
        <v>2823</v>
      </c>
      <c r="E373" s="86" t="b">
        <v>0</v>
      </c>
      <c r="F373" s="86" t="b">
        <v>0</v>
      </c>
      <c r="G373" s="86" t="b">
        <v>0</v>
      </c>
    </row>
    <row r="374" spans="1:7" ht="15">
      <c r="A374" s="86" t="s">
        <v>2779</v>
      </c>
      <c r="B374" s="86">
        <v>2</v>
      </c>
      <c r="C374" s="121">
        <v>0.0014969677364710843</v>
      </c>
      <c r="D374" s="86" t="s">
        <v>2823</v>
      </c>
      <c r="E374" s="86" t="b">
        <v>0</v>
      </c>
      <c r="F374" s="86" t="b">
        <v>0</v>
      </c>
      <c r="G374" s="86" t="b">
        <v>0</v>
      </c>
    </row>
    <row r="375" spans="1:7" ht="15">
      <c r="A375" s="86" t="s">
        <v>2780</v>
      </c>
      <c r="B375" s="86">
        <v>2</v>
      </c>
      <c r="C375" s="121">
        <v>0.0014969677364710843</v>
      </c>
      <c r="D375" s="86" t="s">
        <v>2823</v>
      </c>
      <c r="E375" s="86" t="b">
        <v>0</v>
      </c>
      <c r="F375" s="86" t="b">
        <v>0</v>
      </c>
      <c r="G375" s="86" t="b">
        <v>0</v>
      </c>
    </row>
    <row r="376" spans="1:7" ht="15">
      <c r="A376" s="86" t="s">
        <v>2781</v>
      </c>
      <c r="B376" s="86">
        <v>2</v>
      </c>
      <c r="C376" s="121">
        <v>0.0014969677364710843</v>
      </c>
      <c r="D376" s="86" t="s">
        <v>2823</v>
      </c>
      <c r="E376" s="86" t="b">
        <v>0</v>
      </c>
      <c r="F376" s="86" t="b">
        <v>0</v>
      </c>
      <c r="G376" s="86" t="b">
        <v>0</v>
      </c>
    </row>
    <row r="377" spans="1:7" ht="15">
      <c r="A377" s="86" t="s">
        <v>2782</v>
      </c>
      <c r="B377" s="86">
        <v>2</v>
      </c>
      <c r="C377" s="121">
        <v>0.0014969677364710843</v>
      </c>
      <c r="D377" s="86" t="s">
        <v>2823</v>
      </c>
      <c r="E377" s="86" t="b">
        <v>0</v>
      </c>
      <c r="F377" s="86" t="b">
        <v>0</v>
      </c>
      <c r="G377" s="86" t="b">
        <v>0</v>
      </c>
    </row>
    <row r="378" spans="1:7" ht="15">
      <c r="A378" s="86" t="s">
        <v>2783</v>
      </c>
      <c r="B378" s="86">
        <v>2</v>
      </c>
      <c r="C378" s="121">
        <v>0.0014969677364710843</v>
      </c>
      <c r="D378" s="86" t="s">
        <v>2823</v>
      </c>
      <c r="E378" s="86" t="b">
        <v>0</v>
      </c>
      <c r="F378" s="86" t="b">
        <v>0</v>
      </c>
      <c r="G378" s="86" t="b">
        <v>0</v>
      </c>
    </row>
    <row r="379" spans="1:7" ht="15">
      <c r="A379" s="86" t="s">
        <v>2784</v>
      </c>
      <c r="B379" s="86">
        <v>2</v>
      </c>
      <c r="C379" s="121">
        <v>0.0014969677364710843</v>
      </c>
      <c r="D379" s="86" t="s">
        <v>2823</v>
      </c>
      <c r="E379" s="86" t="b">
        <v>0</v>
      </c>
      <c r="F379" s="86" t="b">
        <v>0</v>
      </c>
      <c r="G379" s="86" t="b">
        <v>0</v>
      </c>
    </row>
    <row r="380" spans="1:7" ht="15">
      <c r="A380" s="86" t="s">
        <v>2785</v>
      </c>
      <c r="B380" s="86">
        <v>2</v>
      </c>
      <c r="C380" s="121">
        <v>0.0014969677364710843</v>
      </c>
      <c r="D380" s="86" t="s">
        <v>2823</v>
      </c>
      <c r="E380" s="86" t="b">
        <v>0</v>
      </c>
      <c r="F380" s="86" t="b">
        <v>0</v>
      </c>
      <c r="G380" s="86" t="b">
        <v>0</v>
      </c>
    </row>
    <row r="381" spans="1:7" ht="15">
      <c r="A381" s="86" t="s">
        <v>2786</v>
      </c>
      <c r="B381" s="86">
        <v>2</v>
      </c>
      <c r="C381" s="121">
        <v>0.0014969677364710843</v>
      </c>
      <c r="D381" s="86" t="s">
        <v>2823</v>
      </c>
      <c r="E381" s="86" t="b">
        <v>0</v>
      </c>
      <c r="F381" s="86" t="b">
        <v>0</v>
      </c>
      <c r="G381" s="86" t="b">
        <v>0</v>
      </c>
    </row>
    <row r="382" spans="1:7" ht="15">
      <c r="A382" s="86" t="s">
        <v>245</v>
      </c>
      <c r="B382" s="86">
        <v>2</v>
      </c>
      <c r="C382" s="121">
        <v>0.0014969677364710843</v>
      </c>
      <c r="D382" s="86" t="s">
        <v>2823</v>
      </c>
      <c r="E382" s="86" t="b">
        <v>0</v>
      </c>
      <c r="F382" s="86" t="b">
        <v>0</v>
      </c>
      <c r="G382" s="86" t="b">
        <v>0</v>
      </c>
    </row>
    <row r="383" spans="1:7" ht="15">
      <c r="A383" s="86" t="s">
        <v>2787</v>
      </c>
      <c r="B383" s="86">
        <v>2</v>
      </c>
      <c r="C383" s="121">
        <v>0.0014969677364710843</v>
      </c>
      <c r="D383" s="86" t="s">
        <v>2823</v>
      </c>
      <c r="E383" s="86" t="b">
        <v>0</v>
      </c>
      <c r="F383" s="86" t="b">
        <v>0</v>
      </c>
      <c r="G383" s="86" t="b">
        <v>0</v>
      </c>
    </row>
    <row r="384" spans="1:7" ht="15">
      <c r="A384" s="86" t="s">
        <v>2788</v>
      </c>
      <c r="B384" s="86">
        <v>2</v>
      </c>
      <c r="C384" s="121">
        <v>0.0014969677364710843</v>
      </c>
      <c r="D384" s="86" t="s">
        <v>2823</v>
      </c>
      <c r="E384" s="86" t="b">
        <v>0</v>
      </c>
      <c r="F384" s="86" t="b">
        <v>0</v>
      </c>
      <c r="G384" s="86" t="b">
        <v>0</v>
      </c>
    </row>
    <row r="385" spans="1:7" ht="15">
      <c r="A385" s="86" t="s">
        <v>2789</v>
      </c>
      <c r="B385" s="86">
        <v>2</v>
      </c>
      <c r="C385" s="121">
        <v>0.0014969677364710843</v>
      </c>
      <c r="D385" s="86" t="s">
        <v>2823</v>
      </c>
      <c r="E385" s="86" t="b">
        <v>0</v>
      </c>
      <c r="F385" s="86" t="b">
        <v>0</v>
      </c>
      <c r="G385" s="86" t="b">
        <v>0</v>
      </c>
    </row>
    <row r="386" spans="1:7" ht="15">
      <c r="A386" s="86" t="s">
        <v>2790</v>
      </c>
      <c r="B386" s="86">
        <v>2</v>
      </c>
      <c r="C386" s="121">
        <v>0.0014969677364710843</v>
      </c>
      <c r="D386" s="86" t="s">
        <v>2823</v>
      </c>
      <c r="E386" s="86" t="b">
        <v>0</v>
      </c>
      <c r="F386" s="86" t="b">
        <v>0</v>
      </c>
      <c r="G386" s="86" t="b">
        <v>0</v>
      </c>
    </row>
    <row r="387" spans="1:7" ht="15">
      <c r="A387" s="86" t="s">
        <v>2791</v>
      </c>
      <c r="B387" s="86">
        <v>2</v>
      </c>
      <c r="C387" s="121">
        <v>0.0014969677364710843</v>
      </c>
      <c r="D387" s="86" t="s">
        <v>2823</v>
      </c>
      <c r="E387" s="86" t="b">
        <v>0</v>
      </c>
      <c r="F387" s="86" t="b">
        <v>0</v>
      </c>
      <c r="G387" s="86" t="b">
        <v>0</v>
      </c>
    </row>
    <row r="388" spans="1:7" ht="15">
      <c r="A388" s="86" t="s">
        <v>2792</v>
      </c>
      <c r="B388" s="86">
        <v>2</v>
      </c>
      <c r="C388" s="121">
        <v>0.0014969677364710843</v>
      </c>
      <c r="D388" s="86" t="s">
        <v>2823</v>
      </c>
      <c r="E388" s="86" t="b">
        <v>1</v>
      </c>
      <c r="F388" s="86" t="b">
        <v>0</v>
      </c>
      <c r="G388" s="86" t="b">
        <v>0</v>
      </c>
    </row>
    <row r="389" spans="1:7" ht="15">
      <c r="A389" s="86" t="s">
        <v>2793</v>
      </c>
      <c r="B389" s="86">
        <v>2</v>
      </c>
      <c r="C389" s="121">
        <v>0.0014969677364710843</v>
      </c>
      <c r="D389" s="86" t="s">
        <v>2823</v>
      </c>
      <c r="E389" s="86" t="b">
        <v>0</v>
      </c>
      <c r="F389" s="86" t="b">
        <v>0</v>
      </c>
      <c r="G389" s="86" t="b">
        <v>0</v>
      </c>
    </row>
    <row r="390" spans="1:7" ht="15">
      <c r="A390" s="86" t="s">
        <v>2183</v>
      </c>
      <c r="B390" s="86">
        <v>2</v>
      </c>
      <c r="C390" s="121">
        <v>0.0017525110265084198</v>
      </c>
      <c r="D390" s="86" t="s">
        <v>2823</v>
      </c>
      <c r="E390" s="86" t="b">
        <v>0</v>
      </c>
      <c r="F390" s="86" t="b">
        <v>0</v>
      </c>
      <c r="G390" s="86" t="b">
        <v>0</v>
      </c>
    </row>
    <row r="391" spans="1:7" ht="15">
      <c r="A391" s="86" t="s">
        <v>2794</v>
      </c>
      <c r="B391" s="86">
        <v>2</v>
      </c>
      <c r="C391" s="121">
        <v>0.0014969677364710843</v>
      </c>
      <c r="D391" s="86" t="s">
        <v>2823</v>
      </c>
      <c r="E391" s="86" t="b">
        <v>0</v>
      </c>
      <c r="F391" s="86" t="b">
        <v>0</v>
      </c>
      <c r="G391" s="86" t="b">
        <v>0</v>
      </c>
    </row>
    <row r="392" spans="1:7" ht="15">
      <c r="A392" s="86" t="s">
        <v>2795</v>
      </c>
      <c r="B392" s="86">
        <v>2</v>
      </c>
      <c r="C392" s="121">
        <v>0.0014969677364710843</v>
      </c>
      <c r="D392" s="86" t="s">
        <v>2823</v>
      </c>
      <c r="E392" s="86" t="b">
        <v>0</v>
      </c>
      <c r="F392" s="86" t="b">
        <v>0</v>
      </c>
      <c r="G392" s="86" t="b">
        <v>0</v>
      </c>
    </row>
    <row r="393" spans="1:7" ht="15">
      <c r="A393" s="86" t="s">
        <v>2796</v>
      </c>
      <c r="B393" s="86">
        <v>2</v>
      </c>
      <c r="C393" s="121">
        <v>0.0014969677364710843</v>
      </c>
      <c r="D393" s="86" t="s">
        <v>2823</v>
      </c>
      <c r="E393" s="86" t="b">
        <v>0</v>
      </c>
      <c r="F393" s="86" t="b">
        <v>0</v>
      </c>
      <c r="G393" s="86" t="b">
        <v>0</v>
      </c>
    </row>
    <row r="394" spans="1:7" ht="15">
      <c r="A394" s="86" t="s">
        <v>2797</v>
      </c>
      <c r="B394" s="86">
        <v>2</v>
      </c>
      <c r="C394" s="121">
        <v>0.0014969677364710843</v>
      </c>
      <c r="D394" s="86" t="s">
        <v>2823</v>
      </c>
      <c r="E394" s="86" t="b">
        <v>1</v>
      </c>
      <c r="F394" s="86" t="b">
        <v>0</v>
      </c>
      <c r="G394" s="86" t="b">
        <v>0</v>
      </c>
    </row>
    <row r="395" spans="1:7" ht="15">
      <c r="A395" s="86" t="s">
        <v>2798</v>
      </c>
      <c r="B395" s="86">
        <v>2</v>
      </c>
      <c r="C395" s="121">
        <v>0.0014969677364710843</v>
      </c>
      <c r="D395" s="86" t="s">
        <v>2823</v>
      </c>
      <c r="E395" s="86" t="b">
        <v>0</v>
      </c>
      <c r="F395" s="86" t="b">
        <v>0</v>
      </c>
      <c r="G395" s="86" t="b">
        <v>0</v>
      </c>
    </row>
    <row r="396" spans="1:7" ht="15">
      <c r="A396" s="86" t="s">
        <v>2799</v>
      </c>
      <c r="B396" s="86">
        <v>2</v>
      </c>
      <c r="C396" s="121">
        <v>0.0014969677364710843</v>
      </c>
      <c r="D396" s="86" t="s">
        <v>2823</v>
      </c>
      <c r="E396" s="86" t="b">
        <v>0</v>
      </c>
      <c r="F396" s="86" t="b">
        <v>0</v>
      </c>
      <c r="G396" s="86" t="b">
        <v>0</v>
      </c>
    </row>
    <row r="397" spans="1:7" ht="15">
      <c r="A397" s="86" t="s">
        <v>2800</v>
      </c>
      <c r="B397" s="86">
        <v>2</v>
      </c>
      <c r="C397" s="121">
        <v>0.0014969677364710843</v>
      </c>
      <c r="D397" s="86" t="s">
        <v>2823</v>
      </c>
      <c r="E397" s="86" t="b">
        <v>0</v>
      </c>
      <c r="F397" s="86" t="b">
        <v>0</v>
      </c>
      <c r="G397" s="86" t="b">
        <v>0</v>
      </c>
    </row>
    <row r="398" spans="1:7" ht="15">
      <c r="A398" s="86" t="s">
        <v>2801</v>
      </c>
      <c r="B398" s="86">
        <v>2</v>
      </c>
      <c r="C398" s="121">
        <v>0.0014969677364710843</v>
      </c>
      <c r="D398" s="86" t="s">
        <v>2823</v>
      </c>
      <c r="E398" s="86" t="b">
        <v>0</v>
      </c>
      <c r="F398" s="86" t="b">
        <v>0</v>
      </c>
      <c r="G398" s="86" t="b">
        <v>0</v>
      </c>
    </row>
    <row r="399" spans="1:7" ht="15">
      <c r="A399" s="86" t="s">
        <v>2802</v>
      </c>
      <c r="B399" s="86">
        <v>2</v>
      </c>
      <c r="C399" s="121">
        <v>0.0014969677364710843</v>
      </c>
      <c r="D399" s="86" t="s">
        <v>2823</v>
      </c>
      <c r="E399" s="86" t="b">
        <v>0</v>
      </c>
      <c r="F399" s="86" t="b">
        <v>0</v>
      </c>
      <c r="G399" s="86" t="b">
        <v>0</v>
      </c>
    </row>
    <row r="400" spans="1:7" ht="15">
      <c r="A400" s="86" t="s">
        <v>2803</v>
      </c>
      <c r="B400" s="86">
        <v>2</v>
      </c>
      <c r="C400" s="121">
        <v>0.0014969677364710843</v>
      </c>
      <c r="D400" s="86" t="s">
        <v>2823</v>
      </c>
      <c r="E400" s="86" t="b">
        <v>0</v>
      </c>
      <c r="F400" s="86" t="b">
        <v>0</v>
      </c>
      <c r="G400" s="86" t="b">
        <v>0</v>
      </c>
    </row>
    <row r="401" spans="1:7" ht="15">
      <c r="A401" s="86" t="s">
        <v>2804</v>
      </c>
      <c r="B401" s="86">
        <v>2</v>
      </c>
      <c r="C401" s="121">
        <v>0.0014969677364710843</v>
      </c>
      <c r="D401" s="86" t="s">
        <v>2823</v>
      </c>
      <c r="E401" s="86" t="b">
        <v>1</v>
      </c>
      <c r="F401" s="86" t="b">
        <v>0</v>
      </c>
      <c r="G401" s="86" t="b">
        <v>0</v>
      </c>
    </row>
    <row r="402" spans="1:7" ht="15">
      <c r="A402" s="86" t="s">
        <v>274</v>
      </c>
      <c r="B402" s="86">
        <v>2</v>
      </c>
      <c r="C402" s="121">
        <v>0.0014969677364710843</v>
      </c>
      <c r="D402" s="86" t="s">
        <v>2823</v>
      </c>
      <c r="E402" s="86" t="b">
        <v>0</v>
      </c>
      <c r="F402" s="86" t="b">
        <v>0</v>
      </c>
      <c r="G402" s="86" t="b">
        <v>0</v>
      </c>
    </row>
    <row r="403" spans="1:7" ht="15">
      <c r="A403" s="86" t="s">
        <v>2805</v>
      </c>
      <c r="B403" s="86">
        <v>2</v>
      </c>
      <c r="C403" s="121">
        <v>0.0014969677364710843</v>
      </c>
      <c r="D403" s="86" t="s">
        <v>2823</v>
      </c>
      <c r="E403" s="86" t="b">
        <v>0</v>
      </c>
      <c r="F403" s="86" t="b">
        <v>0</v>
      </c>
      <c r="G403" s="86" t="b">
        <v>0</v>
      </c>
    </row>
    <row r="404" spans="1:7" ht="15">
      <c r="A404" s="86" t="s">
        <v>2806</v>
      </c>
      <c r="B404" s="86">
        <v>2</v>
      </c>
      <c r="C404" s="121">
        <v>0.0014969677364710843</v>
      </c>
      <c r="D404" s="86" t="s">
        <v>2823</v>
      </c>
      <c r="E404" s="86" t="b">
        <v>0</v>
      </c>
      <c r="F404" s="86" t="b">
        <v>0</v>
      </c>
      <c r="G404" s="86" t="b">
        <v>0</v>
      </c>
    </row>
    <row r="405" spans="1:7" ht="15">
      <c r="A405" s="86" t="s">
        <v>2807</v>
      </c>
      <c r="B405" s="86">
        <v>2</v>
      </c>
      <c r="C405" s="121">
        <v>0.0014969677364710843</v>
      </c>
      <c r="D405" s="86" t="s">
        <v>2823</v>
      </c>
      <c r="E405" s="86" t="b">
        <v>0</v>
      </c>
      <c r="F405" s="86" t="b">
        <v>0</v>
      </c>
      <c r="G405" s="86" t="b">
        <v>0</v>
      </c>
    </row>
    <row r="406" spans="1:7" ht="15">
      <c r="A406" s="86" t="s">
        <v>2808</v>
      </c>
      <c r="B406" s="86">
        <v>2</v>
      </c>
      <c r="C406" s="121">
        <v>0.0014969677364710843</v>
      </c>
      <c r="D406" s="86" t="s">
        <v>2823</v>
      </c>
      <c r="E406" s="86" t="b">
        <v>0</v>
      </c>
      <c r="F406" s="86" t="b">
        <v>0</v>
      </c>
      <c r="G406" s="86" t="b">
        <v>0</v>
      </c>
    </row>
    <row r="407" spans="1:7" ht="15">
      <c r="A407" s="86" t="s">
        <v>2809</v>
      </c>
      <c r="B407" s="86">
        <v>2</v>
      </c>
      <c r="C407" s="121">
        <v>0.0014969677364710843</v>
      </c>
      <c r="D407" s="86" t="s">
        <v>2823</v>
      </c>
      <c r="E407" s="86" t="b">
        <v>0</v>
      </c>
      <c r="F407" s="86" t="b">
        <v>0</v>
      </c>
      <c r="G407" s="86" t="b">
        <v>0</v>
      </c>
    </row>
    <row r="408" spans="1:7" ht="15">
      <c r="A408" s="86" t="s">
        <v>2810</v>
      </c>
      <c r="B408" s="86">
        <v>2</v>
      </c>
      <c r="C408" s="121">
        <v>0.0014969677364710843</v>
      </c>
      <c r="D408" s="86" t="s">
        <v>2823</v>
      </c>
      <c r="E408" s="86" t="b">
        <v>0</v>
      </c>
      <c r="F408" s="86" t="b">
        <v>0</v>
      </c>
      <c r="G408" s="86" t="b">
        <v>0</v>
      </c>
    </row>
    <row r="409" spans="1:7" ht="15">
      <c r="A409" s="86" t="s">
        <v>2811</v>
      </c>
      <c r="B409" s="86">
        <v>2</v>
      </c>
      <c r="C409" s="121">
        <v>0.0014969677364710843</v>
      </c>
      <c r="D409" s="86" t="s">
        <v>2823</v>
      </c>
      <c r="E409" s="86" t="b">
        <v>0</v>
      </c>
      <c r="F409" s="86" t="b">
        <v>0</v>
      </c>
      <c r="G409" s="86" t="b">
        <v>0</v>
      </c>
    </row>
    <row r="410" spans="1:7" ht="15">
      <c r="A410" s="86" t="s">
        <v>2812</v>
      </c>
      <c r="B410" s="86">
        <v>2</v>
      </c>
      <c r="C410" s="121">
        <v>0.0014969677364710843</v>
      </c>
      <c r="D410" s="86" t="s">
        <v>2823</v>
      </c>
      <c r="E410" s="86" t="b">
        <v>0</v>
      </c>
      <c r="F410" s="86" t="b">
        <v>0</v>
      </c>
      <c r="G410" s="86" t="b">
        <v>0</v>
      </c>
    </row>
    <row r="411" spans="1:7" ht="15">
      <c r="A411" s="86" t="s">
        <v>2813</v>
      </c>
      <c r="B411" s="86">
        <v>2</v>
      </c>
      <c r="C411" s="121">
        <v>0.0014969677364710843</v>
      </c>
      <c r="D411" s="86" t="s">
        <v>2823</v>
      </c>
      <c r="E411" s="86" t="b">
        <v>0</v>
      </c>
      <c r="F411" s="86" t="b">
        <v>0</v>
      </c>
      <c r="G411" s="86" t="b">
        <v>0</v>
      </c>
    </row>
    <row r="412" spans="1:7" ht="15">
      <c r="A412" s="86" t="s">
        <v>2814</v>
      </c>
      <c r="B412" s="86">
        <v>2</v>
      </c>
      <c r="C412" s="121">
        <v>0.0014969677364710843</v>
      </c>
      <c r="D412" s="86" t="s">
        <v>2823</v>
      </c>
      <c r="E412" s="86" t="b">
        <v>1</v>
      </c>
      <c r="F412" s="86" t="b">
        <v>0</v>
      </c>
      <c r="G412" s="86" t="b">
        <v>0</v>
      </c>
    </row>
    <row r="413" spans="1:7" ht="15">
      <c r="A413" s="86" t="s">
        <v>2815</v>
      </c>
      <c r="B413" s="86">
        <v>2</v>
      </c>
      <c r="C413" s="121">
        <v>0.0014969677364710843</v>
      </c>
      <c r="D413" s="86" t="s">
        <v>2823</v>
      </c>
      <c r="E413" s="86" t="b">
        <v>0</v>
      </c>
      <c r="F413" s="86" t="b">
        <v>0</v>
      </c>
      <c r="G413" s="86" t="b">
        <v>0</v>
      </c>
    </row>
    <row r="414" spans="1:7" ht="15">
      <c r="A414" s="86" t="s">
        <v>2816</v>
      </c>
      <c r="B414" s="86">
        <v>2</v>
      </c>
      <c r="C414" s="121">
        <v>0.0014969677364710843</v>
      </c>
      <c r="D414" s="86" t="s">
        <v>2823</v>
      </c>
      <c r="E414" s="86" t="b">
        <v>0</v>
      </c>
      <c r="F414" s="86" t="b">
        <v>0</v>
      </c>
      <c r="G414" s="86" t="b">
        <v>0</v>
      </c>
    </row>
    <row r="415" spans="1:7" ht="15">
      <c r="A415" s="86" t="s">
        <v>2817</v>
      </c>
      <c r="B415" s="86">
        <v>2</v>
      </c>
      <c r="C415" s="121">
        <v>0.0014969677364710843</v>
      </c>
      <c r="D415" s="86" t="s">
        <v>2823</v>
      </c>
      <c r="E415" s="86" t="b">
        <v>0</v>
      </c>
      <c r="F415" s="86" t="b">
        <v>0</v>
      </c>
      <c r="G415" s="86" t="b">
        <v>0</v>
      </c>
    </row>
    <row r="416" spans="1:7" ht="15">
      <c r="A416" s="86" t="s">
        <v>2818</v>
      </c>
      <c r="B416" s="86">
        <v>2</v>
      </c>
      <c r="C416" s="121">
        <v>0.0014969677364710843</v>
      </c>
      <c r="D416" s="86" t="s">
        <v>2823</v>
      </c>
      <c r="E416" s="86" t="b">
        <v>0</v>
      </c>
      <c r="F416" s="86" t="b">
        <v>0</v>
      </c>
      <c r="G416" s="86" t="b">
        <v>0</v>
      </c>
    </row>
    <row r="417" spans="1:7" ht="15">
      <c r="A417" s="86" t="s">
        <v>2819</v>
      </c>
      <c r="B417" s="86">
        <v>2</v>
      </c>
      <c r="C417" s="121">
        <v>0.0014969677364710843</v>
      </c>
      <c r="D417" s="86" t="s">
        <v>2823</v>
      </c>
      <c r="E417" s="86" t="b">
        <v>0</v>
      </c>
      <c r="F417" s="86" t="b">
        <v>0</v>
      </c>
      <c r="G417" s="86" t="b">
        <v>0</v>
      </c>
    </row>
    <row r="418" spans="1:7" ht="15">
      <c r="A418" s="86" t="s">
        <v>2820</v>
      </c>
      <c r="B418" s="86">
        <v>2</v>
      </c>
      <c r="C418" s="121">
        <v>0.0014969677364710843</v>
      </c>
      <c r="D418" s="86" t="s">
        <v>2823</v>
      </c>
      <c r="E418" s="86" t="b">
        <v>0</v>
      </c>
      <c r="F418" s="86" t="b">
        <v>0</v>
      </c>
      <c r="G418" s="86" t="b">
        <v>0</v>
      </c>
    </row>
    <row r="419" spans="1:7" ht="15">
      <c r="A419" s="86" t="s">
        <v>2070</v>
      </c>
      <c r="B419" s="86">
        <v>16</v>
      </c>
      <c r="C419" s="121">
        <v>0.00706130362128045</v>
      </c>
      <c r="D419" s="86" t="s">
        <v>1951</v>
      </c>
      <c r="E419" s="86" t="b">
        <v>0</v>
      </c>
      <c r="F419" s="86" t="b">
        <v>0</v>
      </c>
      <c r="G419" s="86" t="b">
        <v>0</v>
      </c>
    </row>
    <row r="420" spans="1:7" ht="15">
      <c r="A420" s="86" t="s">
        <v>2049</v>
      </c>
      <c r="B420" s="86">
        <v>15</v>
      </c>
      <c r="C420" s="121">
        <v>0.006619972144950422</v>
      </c>
      <c r="D420" s="86" t="s">
        <v>1951</v>
      </c>
      <c r="E420" s="86" t="b">
        <v>0</v>
      </c>
      <c r="F420" s="86" t="b">
        <v>0</v>
      </c>
      <c r="G420" s="86" t="b">
        <v>0</v>
      </c>
    </row>
    <row r="421" spans="1:7" ht="15">
      <c r="A421" s="86" t="s">
        <v>2095</v>
      </c>
      <c r="B421" s="86">
        <v>5</v>
      </c>
      <c r="C421" s="121">
        <v>0.009024552674260111</v>
      </c>
      <c r="D421" s="86" t="s">
        <v>1951</v>
      </c>
      <c r="E421" s="86" t="b">
        <v>0</v>
      </c>
      <c r="F421" s="86" t="b">
        <v>0</v>
      </c>
      <c r="G421" s="86" t="b">
        <v>0</v>
      </c>
    </row>
    <row r="422" spans="1:7" ht="15">
      <c r="A422" s="86" t="s">
        <v>2096</v>
      </c>
      <c r="B422" s="86">
        <v>4</v>
      </c>
      <c r="C422" s="121">
        <v>0.007219642139408089</v>
      </c>
      <c r="D422" s="86" t="s">
        <v>1951</v>
      </c>
      <c r="E422" s="86" t="b">
        <v>0</v>
      </c>
      <c r="F422" s="86" t="b">
        <v>0</v>
      </c>
      <c r="G422" s="86" t="b">
        <v>0</v>
      </c>
    </row>
    <row r="423" spans="1:7" ht="15">
      <c r="A423" s="86" t="s">
        <v>2097</v>
      </c>
      <c r="B423" s="86">
        <v>4</v>
      </c>
      <c r="C423" s="121">
        <v>0.01023748670746805</v>
      </c>
      <c r="D423" s="86" t="s">
        <v>1951</v>
      </c>
      <c r="E423" s="86" t="b">
        <v>0</v>
      </c>
      <c r="F423" s="86" t="b">
        <v>0</v>
      </c>
      <c r="G423" s="86" t="b">
        <v>0</v>
      </c>
    </row>
    <row r="424" spans="1:7" ht="15">
      <c r="A424" s="86" t="s">
        <v>2098</v>
      </c>
      <c r="B424" s="86">
        <v>3</v>
      </c>
      <c r="C424" s="121">
        <v>0.006354120601610953</v>
      </c>
      <c r="D424" s="86" t="s">
        <v>1951</v>
      </c>
      <c r="E424" s="86" t="b">
        <v>0</v>
      </c>
      <c r="F424" s="86" t="b">
        <v>0</v>
      </c>
      <c r="G424" s="86" t="b">
        <v>0</v>
      </c>
    </row>
    <row r="425" spans="1:7" ht="15">
      <c r="A425" s="86" t="s">
        <v>2099</v>
      </c>
      <c r="B425" s="86">
        <v>3</v>
      </c>
      <c r="C425" s="121">
        <v>0.006354120601610953</v>
      </c>
      <c r="D425" s="86" t="s">
        <v>1951</v>
      </c>
      <c r="E425" s="86" t="b">
        <v>0</v>
      </c>
      <c r="F425" s="86" t="b">
        <v>0</v>
      </c>
      <c r="G425" s="86" t="b">
        <v>0</v>
      </c>
    </row>
    <row r="426" spans="1:7" ht="15">
      <c r="A426" s="86" t="s">
        <v>2074</v>
      </c>
      <c r="B426" s="86">
        <v>3</v>
      </c>
      <c r="C426" s="121">
        <v>0.006354120601610953</v>
      </c>
      <c r="D426" s="86" t="s">
        <v>1951</v>
      </c>
      <c r="E426" s="86" t="b">
        <v>0</v>
      </c>
      <c r="F426" s="86" t="b">
        <v>0</v>
      </c>
      <c r="G426" s="86" t="b">
        <v>0</v>
      </c>
    </row>
    <row r="427" spans="1:7" ht="15">
      <c r="A427" s="86" t="s">
        <v>2100</v>
      </c>
      <c r="B427" s="86">
        <v>3</v>
      </c>
      <c r="C427" s="121">
        <v>0.006354120601610953</v>
      </c>
      <c r="D427" s="86" t="s">
        <v>1951</v>
      </c>
      <c r="E427" s="86" t="b">
        <v>0</v>
      </c>
      <c r="F427" s="86" t="b">
        <v>0</v>
      </c>
      <c r="G427" s="86" t="b">
        <v>0</v>
      </c>
    </row>
    <row r="428" spans="1:7" ht="15">
      <c r="A428" s="86" t="s">
        <v>2101</v>
      </c>
      <c r="B428" s="86">
        <v>3</v>
      </c>
      <c r="C428" s="121">
        <v>0.0076781150306010374</v>
      </c>
      <c r="D428" s="86" t="s">
        <v>1951</v>
      </c>
      <c r="E428" s="86" t="b">
        <v>0</v>
      </c>
      <c r="F428" s="86" t="b">
        <v>1</v>
      </c>
      <c r="G428" s="86" t="b">
        <v>0</v>
      </c>
    </row>
    <row r="429" spans="1:7" ht="15">
      <c r="A429" s="86" t="s">
        <v>2613</v>
      </c>
      <c r="B429" s="86">
        <v>3</v>
      </c>
      <c r="C429" s="121">
        <v>0.006354120601610953</v>
      </c>
      <c r="D429" s="86" t="s">
        <v>1951</v>
      </c>
      <c r="E429" s="86" t="b">
        <v>0</v>
      </c>
      <c r="F429" s="86" t="b">
        <v>0</v>
      </c>
      <c r="G429" s="86" t="b">
        <v>0</v>
      </c>
    </row>
    <row r="430" spans="1:7" ht="15">
      <c r="A430" s="86" t="s">
        <v>2781</v>
      </c>
      <c r="B430" s="86">
        <v>2</v>
      </c>
      <c r="C430" s="121">
        <v>0.005118743353734025</v>
      </c>
      <c r="D430" s="86" t="s">
        <v>1951</v>
      </c>
      <c r="E430" s="86" t="b">
        <v>0</v>
      </c>
      <c r="F430" s="86" t="b">
        <v>0</v>
      </c>
      <c r="G430" s="86" t="b">
        <v>0</v>
      </c>
    </row>
    <row r="431" spans="1:7" ht="15">
      <c r="A431" s="86" t="s">
        <v>2782</v>
      </c>
      <c r="B431" s="86">
        <v>2</v>
      </c>
      <c r="C431" s="121">
        <v>0.005118743353734025</v>
      </c>
      <c r="D431" s="86" t="s">
        <v>1951</v>
      </c>
      <c r="E431" s="86" t="b">
        <v>0</v>
      </c>
      <c r="F431" s="86" t="b">
        <v>0</v>
      </c>
      <c r="G431" s="86" t="b">
        <v>0</v>
      </c>
    </row>
    <row r="432" spans="1:7" ht="15">
      <c r="A432" s="86" t="s">
        <v>2512</v>
      </c>
      <c r="B432" s="86">
        <v>2</v>
      </c>
      <c r="C432" s="121">
        <v>0.005118743353734025</v>
      </c>
      <c r="D432" s="86" t="s">
        <v>1951</v>
      </c>
      <c r="E432" s="86" t="b">
        <v>0</v>
      </c>
      <c r="F432" s="86" t="b">
        <v>0</v>
      </c>
      <c r="G432" s="86" t="b">
        <v>0</v>
      </c>
    </row>
    <row r="433" spans="1:7" ht="15">
      <c r="A433" s="86" t="s">
        <v>2783</v>
      </c>
      <c r="B433" s="86">
        <v>2</v>
      </c>
      <c r="C433" s="121">
        <v>0.005118743353734025</v>
      </c>
      <c r="D433" s="86" t="s">
        <v>1951</v>
      </c>
      <c r="E433" s="86" t="b">
        <v>0</v>
      </c>
      <c r="F433" s="86" t="b">
        <v>0</v>
      </c>
      <c r="G433" s="86" t="b">
        <v>0</v>
      </c>
    </row>
    <row r="434" spans="1:7" ht="15">
      <c r="A434" s="86" t="s">
        <v>2784</v>
      </c>
      <c r="B434" s="86">
        <v>2</v>
      </c>
      <c r="C434" s="121">
        <v>0.005118743353734025</v>
      </c>
      <c r="D434" s="86" t="s">
        <v>1951</v>
      </c>
      <c r="E434" s="86" t="b">
        <v>0</v>
      </c>
      <c r="F434" s="86" t="b">
        <v>0</v>
      </c>
      <c r="G434" s="86" t="b">
        <v>0</v>
      </c>
    </row>
    <row r="435" spans="1:7" ht="15">
      <c r="A435" s="86" t="s">
        <v>2785</v>
      </c>
      <c r="B435" s="86">
        <v>2</v>
      </c>
      <c r="C435" s="121">
        <v>0.005118743353734025</v>
      </c>
      <c r="D435" s="86" t="s">
        <v>1951</v>
      </c>
      <c r="E435" s="86" t="b">
        <v>0</v>
      </c>
      <c r="F435" s="86" t="b">
        <v>0</v>
      </c>
      <c r="G435" s="86" t="b">
        <v>0</v>
      </c>
    </row>
    <row r="436" spans="1:7" ht="15">
      <c r="A436" s="86" t="s">
        <v>2658</v>
      </c>
      <c r="B436" s="86">
        <v>2</v>
      </c>
      <c r="C436" s="121">
        <v>0.005118743353734025</v>
      </c>
      <c r="D436" s="86" t="s">
        <v>1951</v>
      </c>
      <c r="E436" s="86" t="b">
        <v>0</v>
      </c>
      <c r="F436" s="86" t="b">
        <v>0</v>
      </c>
      <c r="G436" s="86" t="b">
        <v>0</v>
      </c>
    </row>
    <row r="437" spans="1:7" ht="15">
      <c r="A437" s="86" t="s">
        <v>2759</v>
      </c>
      <c r="B437" s="86">
        <v>2</v>
      </c>
      <c r="C437" s="121">
        <v>0.005118743353734025</v>
      </c>
      <c r="D437" s="86" t="s">
        <v>1951</v>
      </c>
      <c r="E437" s="86" t="b">
        <v>0</v>
      </c>
      <c r="F437" s="86" t="b">
        <v>0</v>
      </c>
      <c r="G437" s="86" t="b">
        <v>0</v>
      </c>
    </row>
    <row r="438" spans="1:7" ht="15">
      <c r="A438" s="86" t="s">
        <v>2726</v>
      </c>
      <c r="B438" s="86">
        <v>2</v>
      </c>
      <c r="C438" s="121">
        <v>0.005118743353734025</v>
      </c>
      <c r="D438" s="86" t="s">
        <v>1951</v>
      </c>
      <c r="E438" s="86" t="b">
        <v>0</v>
      </c>
      <c r="F438" s="86" t="b">
        <v>0</v>
      </c>
      <c r="G438" s="86" t="b">
        <v>0</v>
      </c>
    </row>
    <row r="439" spans="1:7" ht="15">
      <c r="A439" s="86" t="s">
        <v>2764</v>
      </c>
      <c r="B439" s="86">
        <v>2</v>
      </c>
      <c r="C439" s="121">
        <v>0.006627665637764006</v>
      </c>
      <c r="D439" s="86" t="s">
        <v>1951</v>
      </c>
      <c r="E439" s="86" t="b">
        <v>0</v>
      </c>
      <c r="F439" s="86" t="b">
        <v>0</v>
      </c>
      <c r="G439" s="86" t="b">
        <v>0</v>
      </c>
    </row>
    <row r="440" spans="1:7" ht="15">
      <c r="A440" s="86" t="s">
        <v>2727</v>
      </c>
      <c r="B440" s="86">
        <v>2</v>
      </c>
      <c r="C440" s="121">
        <v>0.005118743353734025</v>
      </c>
      <c r="D440" s="86" t="s">
        <v>1951</v>
      </c>
      <c r="E440" s="86" t="b">
        <v>0</v>
      </c>
      <c r="F440" s="86" t="b">
        <v>0</v>
      </c>
      <c r="G440" s="86" t="b">
        <v>0</v>
      </c>
    </row>
    <row r="441" spans="1:7" ht="15">
      <c r="A441" s="86" t="s">
        <v>2752</v>
      </c>
      <c r="B441" s="86">
        <v>2</v>
      </c>
      <c r="C441" s="121">
        <v>0.005118743353734025</v>
      </c>
      <c r="D441" s="86" t="s">
        <v>1951</v>
      </c>
      <c r="E441" s="86" t="b">
        <v>0</v>
      </c>
      <c r="F441" s="86" t="b">
        <v>0</v>
      </c>
      <c r="G441" s="86" t="b">
        <v>0</v>
      </c>
    </row>
    <row r="442" spans="1:7" ht="15">
      <c r="A442" s="86" t="s">
        <v>2123</v>
      </c>
      <c r="B442" s="86">
        <v>2</v>
      </c>
      <c r="C442" s="121">
        <v>0.005118743353734025</v>
      </c>
      <c r="D442" s="86" t="s">
        <v>1951</v>
      </c>
      <c r="E442" s="86" t="b">
        <v>0</v>
      </c>
      <c r="F442" s="86" t="b">
        <v>0</v>
      </c>
      <c r="G442" s="86" t="b">
        <v>0</v>
      </c>
    </row>
    <row r="443" spans="1:7" ht="15">
      <c r="A443" s="86" t="s">
        <v>2561</v>
      </c>
      <c r="B443" s="86">
        <v>2</v>
      </c>
      <c r="C443" s="121">
        <v>0.005118743353734025</v>
      </c>
      <c r="D443" s="86" t="s">
        <v>1951</v>
      </c>
      <c r="E443" s="86" t="b">
        <v>0</v>
      </c>
      <c r="F443" s="86" t="b">
        <v>0</v>
      </c>
      <c r="G443" s="86" t="b">
        <v>0</v>
      </c>
    </row>
    <row r="444" spans="1:7" ht="15">
      <c r="A444" s="86" t="s">
        <v>2753</v>
      </c>
      <c r="B444" s="86">
        <v>2</v>
      </c>
      <c r="C444" s="121">
        <v>0.006627665637764006</v>
      </c>
      <c r="D444" s="86" t="s">
        <v>1951</v>
      </c>
      <c r="E444" s="86" t="b">
        <v>0</v>
      </c>
      <c r="F444" s="86" t="b">
        <v>0</v>
      </c>
      <c r="G444" s="86" t="b">
        <v>0</v>
      </c>
    </row>
    <row r="445" spans="1:7" ht="15">
      <c r="A445" s="86" t="s">
        <v>2071</v>
      </c>
      <c r="B445" s="86">
        <v>2</v>
      </c>
      <c r="C445" s="121">
        <v>0.005118743353734025</v>
      </c>
      <c r="D445" s="86" t="s">
        <v>1951</v>
      </c>
      <c r="E445" s="86" t="b">
        <v>0</v>
      </c>
      <c r="F445" s="86" t="b">
        <v>0</v>
      </c>
      <c r="G445" s="86" t="b">
        <v>0</v>
      </c>
    </row>
    <row r="446" spans="1:7" ht="15">
      <c r="A446" s="86" t="s">
        <v>497</v>
      </c>
      <c r="B446" s="86">
        <v>2</v>
      </c>
      <c r="C446" s="121">
        <v>0.006627665637764006</v>
      </c>
      <c r="D446" s="86" t="s">
        <v>1951</v>
      </c>
      <c r="E446" s="86" t="b">
        <v>0</v>
      </c>
      <c r="F446" s="86" t="b">
        <v>0</v>
      </c>
      <c r="G446" s="86" t="b">
        <v>0</v>
      </c>
    </row>
    <row r="447" spans="1:7" ht="15">
      <c r="A447" s="86" t="s">
        <v>2493</v>
      </c>
      <c r="B447" s="86">
        <v>2</v>
      </c>
      <c r="C447" s="121">
        <v>0.005118743353734025</v>
      </c>
      <c r="D447" s="86" t="s">
        <v>1951</v>
      </c>
      <c r="E447" s="86" t="b">
        <v>0</v>
      </c>
      <c r="F447" s="86" t="b">
        <v>0</v>
      </c>
      <c r="G447" s="86" t="b">
        <v>0</v>
      </c>
    </row>
    <row r="448" spans="1:7" ht="15">
      <c r="A448" s="86" t="s">
        <v>2729</v>
      </c>
      <c r="B448" s="86">
        <v>2</v>
      </c>
      <c r="C448" s="121">
        <v>0.005118743353734025</v>
      </c>
      <c r="D448" s="86" t="s">
        <v>1951</v>
      </c>
      <c r="E448" s="86" t="b">
        <v>0</v>
      </c>
      <c r="F448" s="86" t="b">
        <v>0</v>
      </c>
      <c r="G448" s="86" t="b">
        <v>0</v>
      </c>
    </row>
    <row r="449" spans="1:7" ht="15">
      <c r="A449" s="86" t="s">
        <v>2731</v>
      </c>
      <c r="B449" s="86">
        <v>2</v>
      </c>
      <c r="C449" s="121">
        <v>0.005118743353734025</v>
      </c>
      <c r="D449" s="86" t="s">
        <v>1951</v>
      </c>
      <c r="E449" s="86" t="b">
        <v>0</v>
      </c>
      <c r="F449" s="86" t="b">
        <v>0</v>
      </c>
      <c r="G449" s="86" t="b">
        <v>0</v>
      </c>
    </row>
    <row r="450" spans="1:7" ht="15">
      <c r="A450" s="86" t="s">
        <v>2732</v>
      </c>
      <c r="B450" s="86">
        <v>2</v>
      </c>
      <c r="C450" s="121">
        <v>0.005118743353734025</v>
      </c>
      <c r="D450" s="86" t="s">
        <v>1951</v>
      </c>
      <c r="E450" s="86" t="b">
        <v>0</v>
      </c>
      <c r="F450" s="86" t="b">
        <v>0</v>
      </c>
      <c r="G450" s="86" t="b">
        <v>0</v>
      </c>
    </row>
    <row r="451" spans="1:7" ht="15">
      <c r="A451" s="86" t="s">
        <v>2733</v>
      </c>
      <c r="B451" s="86">
        <v>2</v>
      </c>
      <c r="C451" s="121">
        <v>0.005118743353734025</v>
      </c>
      <c r="D451" s="86" t="s">
        <v>1951</v>
      </c>
      <c r="E451" s="86" t="b">
        <v>0</v>
      </c>
      <c r="F451" s="86" t="b">
        <v>0</v>
      </c>
      <c r="G451" s="86" t="b">
        <v>0</v>
      </c>
    </row>
    <row r="452" spans="1:7" ht="15">
      <c r="A452" s="86" t="s">
        <v>2730</v>
      </c>
      <c r="B452" s="86">
        <v>2</v>
      </c>
      <c r="C452" s="121">
        <v>0.005118743353734025</v>
      </c>
      <c r="D452" s="86" t="s">
        <v>1951</v>
      </c>
      <c r="E452" s="86" t="b">
        <v>0</v>
      </c>
      <c r="F452" s="86" t="b">
        <v>0</v>
      </c>
      <c r="G452" s="86" t="b">
        <v>0</v>
      </c>
    </row>
    <row r="453" spans="1:7" ht="15">
      <c r="A453" s="86" t="s">
        <v>2734</v>
      </c>
      <c r="B453" s="86">
        <v>2</v>
      </c>
      <c r="C453" s="121">
        <v>0.005118743353734025</v>
      </c>
      <c r="D453" s="86" t="s">
        <v>1951</v>
      </c>
      <c r="E453" s="86" t="b">
        <v>0</v>
      </c>
      <c r="F453" s="86" t="b">
        <v>0</v>
      </c>
      <c r="G453" s="86" t="b">
        <v>0</v>
      </c>
    </row>
    <row r="454" spans="1:7" ht="15">
      <c r="A454" s="86" t="s">
        <v>2076</v>
      </c>
      <c r="B454" s="86">
        <v>2</v>
      </c>
      <c r="C454" s="121">
        <v>0.006627665637764006</v>
      </c>
      <c r="D454" s="86" t="s">
        <v>1951</v>
      </c>
      <c r="E454" s="86" t="b">
        <v>0</v>
      </c>
      <c r="F454" s="86" t="b">
        <v>0</v>
      </c>
      <c r="G454" s="86" t="b">
        <v>0</v>
      </c>
    </row>
    <row r="455" spans="1:7" ht="15">
      <c r="A455" s="86" t="s">
        <v>2717</v>
      </c>
      <c r="B455" s="86">
        <v>2</v>
      </c>
      <c r="C455" s="121">
        <v>0.005118743353734025</v>
      </c>
      <c r="D455" s="86" t="s">
        <v>1951</v>
      </c>
      <c r="E455" s="86" t="b">
        <v>0</v>
      </c>
      <c r="F455" s="86" t="b">
        <v>0</v>
      </c>
      <c r="G455" s="86" t="b">
        <v>0</v>
      </c>
    </row>
    <row r="456" spans="1:7" ht="15">
      <c r="A456" s="86" t="s">
        <v>2722</v>
      </c>
      <c r="B456" s="86">
        <v>2</v>
      </c>
      <c r="C456" s="121">
        <v>0.005118743353734025</v>
      </c>
      <c r="D456" s="86" t="s">
        <v>1951</v>
      </c>
      <c r="E456" s="86" t="b">
        <v>0</v>
      </c>
      <c r="F456" s="86" t="b">
        <v>0</v>
      </c>
      <c r="G456" s="86" t="b">
        <v>0</v>
      </c>
    </row>
    <row r="457" spans="1:7" ht="15">
      <c r="A457" s="86" t="s">
        <v>2536</v>
      </c>
      <c r="B457" s="86">
        <v>2</v>
      </c>
      <c r="C457" s="121">
        <v>0.006627665637764006</v>
      </c>
      <c r="D457" s="86" t="s">
        <v>1951</v>
      </c>
      <c r="E457" s="86" t="b">
        <v>0</v>
      </c>
      <c r="F457" s="86" t="b">
        <v>0</v>
      </c>
      <c r="G457" s="86" t="b">
        <v>0</v>
      </c>
    </row>
    <row r="458" spans="1:7" ht="15">
      <c r="A458" s="86" t="s">
        <v>2504</v>
      </c>
      <c r="B458" s="86">
        <v>2</v>
      </c>
      <c r="C458" s="121">
        <v>0.005118743353734025</v>
      </c>
      <c r="D458" s="86" t="s">
        <v>1951</v>
      </c>
      <c r="E458" s="86" t="b">
        <v>0</v>
      </c>
      <c r="F458" s="86" t="b">
        <v>0</v>
      </c>
      <c r="G458" s="86" t="b">
        <v>0</v>
      </c>
    </row>
    <row r="459" spans="1:7" ht="15">
      <c r="A459" s="86" t="s">
        <v>2725</v>
      </c>
      <c r="B459" s="86">
        <v>2</v>
      </c>
      <c r="C459" s="121">
        <v>0.006627665637764006</v>
      </c>
      <c r="D459" s="86" t="s">
        <v>1951</v>
      </c>
      <c r="E459" s="86" t="b">
        <v>1</v>
      </c>
      <c r="F459" s="86" t="b">
        <v>0</v>
      </c>
      <c r="G459" s="86" t="b">
        <v>0</v>
      </c>
    </row>
    <row r="460" spans="1:7" ht="15">
      <c r="A460" s="86" t="s">
        <v>2492</v>
      </c>
      <c r="B460" s="86">
        <v>2</v>
      </c>
      <c r="C460" s="121">
        <v>0.006627665637764006</v>
      </c>
      <c r="D460" s="86" t="s">
        <v>1951</v>
      </c>
      <c r="E460" s="86" t="b">
        <v>0</v>
      </c>
      <c r="F460" s="86" t="b">
        <v>0</v>
      </c>
      <c r="G460" s="86" t="b">
        <v>0</v>
      </c>
    </row>
    <row r="461" spans="1:7" ht="15">
      <c r="A461" s="86" t="s">
        <v>2712</v>
      </c>
      <c r="B461" s="86">
        <v>2</v>
      </c>
      <c r="C461" s="121">
        <v>0.006627665637764006</v>
      </c>
      <c r="D461" s="86" t="s">
        <v>1951</v>
      </c>
      <c r="E461" s="86" t="b">
        <v>0</v>
      </c>
      <c r="F461" s="86" t="b">
        <v>0</v>
      </c>
      <c r="G461" s="86" t="b">
        <v>0</v>
      </c>
    </row>
    <row r="462" spans="1:7" ht="15">
      <c r="A462" s="86" t="s">
        <v>2713</v>
      </c>
      <c r="B462" s="86">
        <v>2</v>
      </c>
      <c r="C462" s="121">
        <v>0.006627665637764006</v>
      </c>
      <c r="D462" s="86" t="s">
        <v>1951</v>
      </c>
      <c r="E462" s="86" t="b">
        <v>0</v>
      </c>
      <c r="F462" s="86" t="b">
        <v>0</v>
      </c>
      <c r="G462" s="86" t="b">
        <v>0</v>
      </c>
    </row>
    <row r="463" spans="1:7" ht="15">
      <c r="A463" s="86" t="s">
        <v>2714</v>
      </c>
      <c r="B463" s="86">
        <v>2</v>
      </c>
      <c r="C463" s="121">
        <v>0.006627665637764006</v>
      </c>
      <c r="D463" s="86" t="s">
        <v>1951</v>
      </c>
      <c r="E463" s="86" t="b">
        <v>0</v>
      </c>
      <c r="F463" s="86" t="b">
        <v>0</v>
      </c>
      <c r="G463" s="86" t="b">
        <v>0</v>
      </c>
    </row>
    <row r="464" spans="1:7" ht="15">
      <c r="A464" s="86" t="s">
        <v>2715</v>
      </c>
      <c r="B464" s="86">
        <v>2</v>
      </c>
      <c r="C464" s="121">
        <v>0.006627665637764006</v>
      </c>
      <c r="D464" s="86" t="s">
        <v>1951</v>
      </c>
      <c r="E464" s="86" t="b">
        <v>0</v>
      </c>
      <c r="F464" s="86" t="b">
        <v>0</v>
      </c>
      <c r="G464" s="86" t="b">
        <v>0</v>
      </c>
    </row>
    <row r="465" spans="1:7" ht="15">
      <c r="A465" s="86" t="s">
        <v>2103</v>
      </c>
      <c r="B465" s="86">
        <v>2</v>
      </c>
      <c r="C465" s="121">
        <v>0</v>
      </c>
      <c r="D465" s="86" t="s">
        <v>1952</v>
      </c>
      <c r="E465" s="86" t="b">
        <v>0</v>
      </c>
      <c r="F465" s="86" t="b">
        <v>0</v>
      </c>
      <c r="G465" s="86" t="b">
        <v>0</v>
      </c>
    </row>
    <row r="466" spans="1:7" ht="15">
      <c r="A466" s="86" t="s">
        <v>2070</v>
      </c>
      <c r="B466" s="86">
        <v>18</v>
      </c>
      <c r="C466" s="121">
        <v>0</v>
      </c>
      <c r="D466" s="86" t="s">
        <v>1953</v>
      </c>
      <c r="E466" s="86" t="b">
        <v>0</v>
      </c>
      <c r="F466" s="86" t="b">
        <v>0</v>
      </c>
      <c r="G466" s="86" t="b">
        <v>0</v>
      </c>
    </row>
    <row r="467" spans="1:7" ht="15">
      <c r="A467" s="86" t="s">
        <v>2105</v>
      </c>
      <c r="B467" s="86">
        <v>9</v>
      </c>
      <c r="C467" s="121">
        <v>0</v>
      </c>
      <c r="D467" s="86" t="s">
        <v>1953</v>
      </c>
      <c r="E467" s="86" t="b">
        <v>0</v>
      </c>
      <c r="F467" s="86" t="b">
        <v>0</v>
      </c>
      <c r="G467" s="86" t="b">
        <v>0</v>
      </c>
    </row>
    <row r="468" spans="1:7" ht="15">
      <c r="A468" s="86" t="s">
        <v>2106</v>
      </c>
      <c r="B468" s="86">
        <v>9</v>
      </c>
      <c r="C468" s="121">
        <v>0</v>
      </c>
      <c r="D468" s="86" t="s">
        <v>1953</v>
      </c>
      <c r="E468" s="86" t="b">
        <v>0</v>
      </c>
      <c r="F468" s="86" t="b">
        <v>0</v>
      </c>
      <c r="G468" s="86" t="b">
        <v>0</v>
      </c>
    </row>
    <row r="469" spans="1:7" ht="15">
      <c r="A469" s="86" t="s">
        <v>2107</v>
      </c>
      <c r="B469" s="86">
        <v>9</v>
      </c>
      <c r="C469" s="121">
        <v>0</v>
      </c>
      <c r="D469" s="86" t="s">
        <v>1953</v>
      </c>
      <c r="E469" s="86" t="b">
        <v>0</v>
      </c>
      <c r="F469" s="86" t="b">
        <v>0</v>
      </c>
      <c r="G469" s="86" t="b">
        <v>0</v>
      </c>
    </row>
    <row r="470" spans="1:7" ht="15">
      <c r="A470" s="86" t="s">
        <v>2108</v>
      </c>
      <c r="B470" s="86">
        <v>9</v>
      </c>
      <c r="C470" s="121">
        <v>0</v>
      </c>
      <c r="D470" s="86" t="s">
        <v>1953</v>
      </c>
      <c r="E470" s="86" t="b">
        <v>0</v>
      </c>
      <c r="F470" s="86" t="b">
        <v>0</v>
      </c>
      <c r="G470" s="86" t="b">
        <v>0</v>
      </c>
    </row>
    <row r="471" spans="1:7" ht="15">
      <c r="A471" s="86" t="s">
        <v>2109</v>
      </c>
      <c r="B471" s="86">
        <v>9</v>
      </c>
      <c r="C471" s="121">
        <v>0</v>
      </c>
      <c r="D471" s="86" t="s">
        <v>1953</v>
      </c>
      <c r="E471" s="86" t="b">
        <v>0</v>
      </c>
      <c r="F471" s="86" t="b">
        <v>0</v>
      </c>
      <c r="G471" s="86" t="b">
        <v>0</v>
      </c>
    </row>
    <row r="472" spans="1:7" ht="15">
      <c r="A472" s="86" t="s">
        <v>2110</v>
      </c>
      <c r="B472" s="86">
        <v>9</v>
      </c>
      <c r="C472" s="121">
        <v>0</v>
      </c>
      <c r="D472" s="86" t="s">
        <v>1953</v>
      </c>
      <c r="E472" s="86" t="b">
        <v>0</v>
      </c>
      <c r="F472" s="86" t="b">
        <v>0</v>
      </c>
      <c r="G472" s="86" t="b">
        <v>0</v>
      </c>
    </row>
    <row r="473" spans="1:7" ht="15">
      <c r="A473" s="86" t="s">
        <v>2111</v>
      </c>
      <c r="B473" s="86">
        <v>9</v>
      </c>
      <c r="C473" s="121">
        <v>0</v>
      </c>
      <c r="D473" s="86" t="s">
        <v>1953</v>
      </c>
      <c r="E473" s="86" t="b">
        <v>0</v>
      </c>
      <c r="F473" s="86" t="b">
        <v>0</v>
      </c>
      <c r="G473" s="86" t="b">
        <v>0</v>
      </c>
    </row>
    <row r="474" spans="1:7" ht="15">
      <c r="A474" s="86" t="s">
        <v>2112</v>
      </c>
      <c r="B474" s="86">
        <v>9</v>
      </c>
      <c r="C474" s="121">
        <v>0</v>
      </c>
      <c r="D474" s="86" t="s">
        <v>1953</v>
      </c>
      <c r="E474" s="86" t="b">
        <v>0</v>
      </c>
      <c r="F474" s="86" t="b">
        <v>0</v>
      </c>
      <c r="G474" s="86" t="b">
        <v>0</v>
      </c>
    </row>
    <row r="475" spans="1:7" ht="15">
      <c r="A475" s="86" t="s">
        <v>2113</v>
      </c>
      <c r="B475" s="86">
        <v>9</v>
      </c>
      <c r="C475" s="121">
        <v>0</v>
      </c>
      <c r="D475" s="86" t="s">
        <v>1953</v>
      </c>
      <c r="E475" s="86" t="b">
        <v>0</v>
      </c>
      <c r="F475" s="86" t="b">
        <v>0</v>
      </c>
      <c r="G475" s="86" t="b">
        <v>0</v>
      </c>
    </row>
    <row r="476" spans="1:7" ht="15">
      <c r="A476" s="86" t="s">
        <v>2489</v>
      </c>
      <c r="B476" s="86">
        <v>9</v>
      </c>
      <c r="C476" s="121">
        <v>0</v>
      </c>
      <c r="D476" s="86" t="s">
        <v>1953</v>
      </c>
      <c r="E476" s="86" t="b">
        <v>0</v>
      </c>
      <c r="F476" s="86" t="b">
        <v>0</v>
      </c>
      <c r="G476" s="86" t="b">
        <v>0</v>
      </c>
    </row>
    <row r="477" spans="1:7" ht="15">
      <c r="A477" s="86" t="s">
        <v>2492</v>
      </c>
      <c r="B477" s="86">
        <v>9</v>
      </c>
      <c r="C477" s="121">
        <v>0</v>
      </c>
      <c r="D477" s="86" t="s">
        <v>1953</v>
      </c>
      <c r="E477" s="86" t="b">
        <v>0</v>
      </c>
      <c r="F477" s="86" t="b">
        <v>0</v>
      </c>
      <c r="G477" s="86" t="b">
        <v>0</v>
      </c>
    </row>
    <row r="478" spans="1:7" ht="15">
      <c r="A478" s="86" t="s">
        <v>2505</v>
      </c>
      <c r="B478" s="86">
        <v>9</v>
      </c>
      <c r="C478" s="121">
        <v>0</v>
      </c>
      <c r="D478" s="86" t="s">
        <v>1953</v>
      </c>
      <c r="E478" s="86" t="b">
        <v>0</v>
      </c>
      <c r="F478" s="86" t="b">
        <v>0</v>
      </c>
      <c r="G478" s="86" t="b">
        <v>0</v>
      </c>
    </row>
    <row r="479" spans="1:7" ht="15">
      <c r="A479" s="86" t="s">
        <v>2049</v>
      </c>
      <c r="B479" s="86">
        <v>9</v>
      </c>
      <c r="C479" s="121">
        <v>0</v>
      </c>
      <c r="D479" s="86" t="s">
        <v>1953</v>
      </c>
      <c r="E479" s="86" t="b">
        <v>0</v>
      </c>
      <c r="F479" s="86" t="b">
        <v>0</v>
      </c>
      <c r="G479" s="86" t="b">
        <v>0</v>
      </c>
    </row>
    <row r="480" spans="1:7" ht="15">
      <c r="A480" s="86" t="s">
        <v>2493</v>
      </c>
      <c r="B480" s="86">
        <v>9</v>
      </c>
      <c r="C480" s="121">
        <v>0</v>
      </c>
      <c r="D480" s="86" t="s">
        <v>1953</v>
      </c>
      <c r="E480" s="86" t="b">
        <v>0</v>
      </c>
      <c r="F480" s="86" t="b">
        <v>0</v>
      </c>
      <c r="G480" s="86" t="b">
        <v>0</v>
      </c>
    </row>
    <row r="481" spans="1:7" ht="15">
      <c r="A481" s="86" t="s">
        <v>2506</v>
      </c>
      <c r="B481" s="86">
        <v>9</v>
      </c>
      <c r="C481" s="121">
        <v>0</v>
      </c>
      <c r="D481" s="86" t="s">
        <v>1953</v>
      </c>
      <c r="E481" s="86" t="b">
        <v>0</v>
      </c>
      <c r="F481" s="86" t="b">
        <v>0</v>
      </c>
      <c r="G481" s="86" t="b">
        <v>0</v>
      </c>
    </row>
    <row r="482" spans="1:7" ht="15">
      <c r="A482" s="86" t="s">
        <v>2507</v>
      </c>
      <c r="B482" s="86">
        <v>9</v>
      </c>
      <c r="C482" s="121">
        <v>0</v>
      </c>
      <c r="D482" s="86" t="s">
        <v>1953</v>
      </c>
      <c r="E482" s="86" t="b">
        <v>0</v>
      </c>
      <c r="F482" s="86" t="b">
        <v>1</v>
      </c>
      <c r="G482" s="86" t="b">
        <v>0</v>
      </c>
    </row>
    <row r="483" spans="1:7" ht="15">
      <c r="A483" s="86" t="s">
        <v>2508</v>
      </c>
      <c r="B483" s="86">
        <v>9</v>
      </c>
      <c r="C483" s="121">
        <v>0</v>
      </c>
      <c r="D483" s="86" t="s">
        <v>1953</v>
      </c>
      <c r="E483" s="86" t="b">
        <v>0</v>
      </c>
      <c r="F483" s="86" t="b">
        <v>0</v>
      </c>
      <c r="G483" s="86" t="b">
        <v>0</v>
      </c>
    </row>
    <row r="484" spans="1:7" ht="15">
      <c r="A484" s="86" t="s">
        <v>2509</v>
      </c>
      <c r="B484" s="86">
        <v>9</v>
      </c>
      <c r="C484" s="121">
        <v>0</v>
      </c>
      <c r="D484" s="86" t="s">
        <v>1953</v>
      </c>
      <c r="E484" s="86" t="b">
        <v>0</v>
      </c>
      <c r="F484" s="86" t="b">
        <v>0</v>
      </c>
      <c r="G484" s="86" t="b">
        <v>0</v>
      </c>
    </row>
    <row r="485" spans="1:7" ht="15">
      <c r="A485" s="86" t="s">
        <v>2510</v>
      </c>
      <c r="B485" s="86">
        <v>9</v>
      </c>
      <c r="C485" s="121">
        <v>0</v>
      </c>
      <c r="D485" s="86" t="s">
        <v>1953</v>
      </c>
      <c r="E485" s="86" t="b">
        <v>0</v>
      </c>
      <c r="F485" s="86" t="b">
        <v>0</v>
      </c>
      <c r="G485" s="86" t="b">
        <v>0</v>
      </c>
    </row>
    <row r="486" spans="1:7" ht="15">
      <c r="A486" s="86" t="s">
        <v>2511</v>
      </c>
      <c r="B486" s="86">
        <v>9</v>
      </c>
      <c r="C486" s="121">
        <v>0</v>
      </c>
      <c r="D486" s="86" t="s">
        <v>1953</v>
      </c>
      <c r="E486" s="86" t="b">
        <v>0</v>
      </c>
      <c r="F486" s="86" t="b">
        <v>0</v>
      </c>
      <c r="G486" s="86" t="b">
        <v>0</v>
      </c>
    </row>
    <row r="487" spans="1:7" ht="15">
      <c r="A487" s="86" t="s">
        <v>2115</v>
      </c>
      <c r="B487" s="86">
        <v>14</v>
      </c>
      <c r="C487" s="121">
        <v>0.009095372452089006</v>
      </c>
      <c r="D487" s="86" t="s">
        <v>1954</v>
      </c>
      <c r="E487" s="86" t="b">
        <v>0</v>
      </c>
      <c r="F487" s="86" t="b">
        <v>0</v>
      </c>
      <c r="G487" s="86" t="b">
        <v>0</v>
      </c>
    </row>
    <row r="488" spans="1:7" ht="15">
      <c r="A488" s="86" t="s">
        <v>246</v>
      </c>
      <c r="B488" s="86">
        <v>9</v>
      </c>
      <c r="C488" s="121">
        <v>0</v>
      </c>
      <c r="D488" s="86" t="s">
        <v>1954</v>
      </c>
      <c r="E488" s="86" t="b">
        <v>0</v>
      </c>
      <c r="F488" s="86" t="b">
        <v>0</v>
      </c>
      <c r="G488" s="86" t="b">
        <v>0</v>
      </c>
    </row>
    <row r="489" spans="1:7" ht="15">
      <c r="A489" s="86" t="s">
        <v>323</v>
      </c>
      <c r="B489" s="86">
        <v>9</v>
      </c>
      <c r="C489" s="121">
        <v>0</v>
      </c>
      <c r="D489" s="86" t="s">
        <v>1954</v>
      </c>
      <c r="E489" s="86" t="b">
        <v>0</v>
      </c>
      <c r="F489" s="86" t="b">
        <v>0</v>
      </c>
      <c r="G489" s="86" t="b">
        <v>0</v>
      </c>
    </row>
    <row r="490" spans="1:7" ht="15">
      <c r="A490" s="86" t="s">
        <v>2095</v>
      </c>
      <c r="B490" s="86">
        <v>9</v>
      </c>
      <c r="C490" s="121">
        <v>0</v>
      </c>
      <c r="D490" s="86" t="s">
        <v>1954</v>
      </c>
      <c r="E490" s="86" t="b">
        <v>0</v>
      </c>
      <c r="F490" s="86" t="b">
        <v>0</v>
      </c>
      <c r="G490" s="86" t="b">
        <v>0</v>
      </c>
    </row>
    <row r="491" spans="1:7" ht="15">
      <c r="A491" s="86" t="s">
        <v>2116</v>
      </c>
      <c r="B491" s="86">
        <v>9</v>
      </c>
      <c r="C491" s="121">
        <v>0</v>
      </c>
      <c r="D491" s="86" t="s">
        <v>1954</v>
      </c>
      <c r="E491" s="86" t="b">
        <v>0</v>
      </c>
      <c r="F491" s="86" t="b">
        <v>0</v>
      </c>
      <c r="G491" s="86" t="b">
        <v>0</v>
      </c>
    </row>
    <row r="492" spans="1:7" ht="15">
      <c r="A492" s="86" t="s">
        <v>2091</v>
      </c>
      <c r="B492" s="86">
        <v>9</v>
      </c>
      <c r="C492" s="121">
        <v>0</v>
      </c>
      <c r="D492" s="86" t="s">
        <v>1954</v>
      </c>
      <c r="E492" s="86" t="b">
        <v>1</v>
      </c>
      <c r="F492" s="86" t="b">
        <v>0</v>
      </c>
      <c r="G492" s="86" t="b">
        <v>0</v>
      </c>
    </row>
    <row r="493" spans="1:7" ht="15">
      <c r="A493" s="86" t="s">
        <v>2049</v>
      </c>
      <c r="B493" s="86">
        <v>9</v>
      </c>
      <c r="C493" s="121">
        <v>0</v>
      </c>
      <c r="D493" s="86" t="s">
        <v>1954</v>
      </c>
      <c r="E493" s="86" t="b">
        <v>0</v>
      </c>
      <c r="F493" s="86" t="b">
        <v>0</v>
      </c>
      <c r="G493" s="86" t="b">
        <v>0</v>
      </c>
    </row>
    <row r="494" spans="1:7" ht="15">
      <c r="A494" s="86" t="s">
        <v>2117</v>
      </c>
      <c r="B494" s="86">
        <v>7</v>
      </c>
      <c r="C494" s="121">
        <v>0.004547686226044503</v>
      </c>
      <c r="D494" s="86" t="s">
        <v>1954</v>
      </c>
      <c r="E494" s="86" t="b">
        <v>0</v>
      </c>
      <c r="F494" s="86" t="b">
        <v>0</v>
      </c>
      <c r="G494" s="86" t="b">
        <v>0</v>
      </c>
    </row>
    <row r="495" spans="1:7" ht="15">
      <c r="A495" s="86" t="s">
        <v>2118</v>
      </c>
      <c r="B495" s="86">
        <v>7</v>
      </c>
      <c r="C495" s="121">
        <v>0.004547686226044503</v>
      </c>
      <c r="D495" s="86" t="s">
        <v>1954</v>
      </c>
      <c r="E495" s="86" t="b">
        <v>0</v>
      </c>
      <c r="F495" s="86" t="b">
        <v>0</v>
      </c>
      <c r="G495" s="86" t="b">
        <v>0</v>
      </c>
    </row>
    <row r="496" spans="1:7" ht="15">
      <c r="A496" s="86" t="s">
        <v>2119</v>
      </c>
      <c r="B496" s="86">
        <v>7</v>
      </c>
      <c r="C496" s="121">
        <v>0.004547686226044503</v>
      </c>
      <c r="D496" s="86" t="s">
        <v>1954</v>
      </c>
      <c r="E496" s="86" t="b">
        <v>0</v>
      </c>
      <c r="F496" s="86" t="b">
        <v>0</v>
      </c>
      <c r="G496" s="86" t="b">
        <v>0</v>
      </c>
    </row>
    <row r="497" spans="1:7" ht="15">
      <c r="A497" s="86" t="s">
        <v>2529</v>
      </c>
      <c r="B497" s="86">
        <v>7</v>
      </c>
      <c r="C497" s="121">
        <v>0.004547686226044503</v>
      </c>
      <c r="D497" s="86" t="s">
        <v>1954</v>
      </c>
      <c r="E497" s="86" t="b">
        <v>0</v>
      </c>
      <c r="F497" s="86" t="b">
        <v>0</v>
      </c>
      <c r="G497" s="86" t="b">
        <v>0</v>
      </c>
    </row>
    <row r="498" spans="1:7" ht="15">
      <c r="A498" s="86" t="s">
        <v>2530</v>
      </c>
      <c r="B498" s="86">
        <v>7</v>
      </c>
      <c r="C498" s="121">
        <v>0.004547686226044503</v>
      </c>
      <c r="D498" s="86" t="s">
        <v>1954</v>
      </c>
      <c r="E498" s="86" t="b">
        <v>0</v>
      </c>
      <c r="F498" s="86" t="b">
        <v>0</v>
      </c>
      <c r="G498" s="86" t="b">
        <v>0</v>
      </c>
    </row>
    <row r="499" spans="1:7" ht="15">
      <c r="A499" s="86" t="s">
        <v>2531</v>
      </c>
      <c r="B499" s="86">
        <v>7</v>
      </c>
      <c r="C499" s="121">
        <v>0.004547686226044503</v>
      </c>
      <c r="D499" s="86" t="s">
        <v>1954</v>
      </c>
      <c r="E499" s="86" t="b">
        <v>0</v>
      </c>
      <c r="F499" s="86" t="b">
        <v>0</v>
      </c>
      <c r="G499" s="86" t="b">
        <v>0</v>
      </c>
    </row>
    <row r="500" spans="1:7" ht="15">
      <c r="A500" s="86" t="s">
        <v>2532</v>
      </c>
      <c r="B500" s="86">
        <v>7</v>
      </c>
      <c r="C500" s="121">
        <v>0.004547686226044503</v>
      </c>
      <c r="D500" s="86" t="s">
        <v>1954</v>
      </c>
      <c r="E500" s="86" t="b">
        <v>0</v>
      </c>
      <c r="F500" s="86" t="b">
        <v>0</v>
      </c>
      <c r="G500" s="86" t="b">
        <v>0</v>
      </c>
    </row>
    <row r="501" spans="1:7" ht="15">
      <c r="A501" s="86" t="s">
        <v>2512</v>
      </c>
      <c r="B501" s="86">
        <v>7</v>
      </c>
      <c r="C501" s="121">
        <v>0.004547686226044503</v>
      </c>
      <c r="D501" s="86" t="s">
        <v>1954</v>
      </c>
      <c r="E501" s="86" t="b">
        <v>0</v>
      </c>
      <c r="F501" s="86" t="b">
        <v>0</v>
      </c>
      <c r="G501" s="86" t="b">
        <v>0</v>
      </c>
    </row>
    <row r="502" spans="1:7" ht="15">
      <c r="A502" s="86" t="s">
        <v>2514</v>
      </c>
      <c r="B502" s="86">
        <v>7</v>
      </c>
      <c r="C502" s="121">
        <v>0.004547686226044503</v>
      </c>
      <c r="D502" s="86" t="s">
        <v>1954</v>
      </c>
      <c r="E502" s="86" t="b">
        <v>0</v>
      </c>
      <c r="F502" s="86" t="b">
        <v>0</v>
      </c>
      <c r="G502" s="86" t="b">
        <v>0</v>
      </c>
    </row>
    <row r="503" spans="1:7" ht="15">
      <c r="A503" s="86" t="s">
        <v>2533</v>
      </c>
      <c r="B503" s="86">
        <v>7</v>
      </c>
      <c r="C503" s="121">
        <v>0.004547686226044503</v>
      </c>
      <c r="D503" s="86" t="s">
        <v>1954</v>
      </c>
      <c r="E503" s="86" t="b">
        <v>0</v>
      </c>
      <c r="F503" s="86" t="b">
        <v>0</v>
      </c>
      <c r="G503" s="86" t="b">
        <v>0</v>
      </c>
    </row>
    <row r="504" spans="1:7" ht="15">
      <c r="A504" s="86" t="s">
        <v>2582</v>
      </c>
      <c r="B504" s="86">
        <v>4</v>
      </c>
      <c r="C504" s="121">
        <v>0.015552678899412945</v>
      </c>
      <c r="D504" s="86" t="s">
        <v>1954</v>
      </c>
      <c r="E504" s="86" t="b">
        <v>0</v>
      </c>
      <c r="F504" s="86" t="b">
        <v>0</v>
      </c>
      <c r="G504" s="86" t="b">
        <v>0</v>
      </c>
    </row>
    <row r="505" spans="1:7" ht="15">
      <c r="A505" s="86" t="s">
        <v>2581</v>
      </c>
      <c r="B505" s="86">
        <v>2</v>
      </c>
      <c r="C505" s="121">
        <v>0.007776339449706473</v>
      </c>
      <c r="D505" s="86" t="s">
        <v>1954</v>
      </c>
      <c r="E505" s="86" t="b">
        <v>0</v>
      </c>
      <c r="F505" s="86" t="b">
        <v>0</v>
      </c>
      <c r="G505" s="86" t="b">
        <v>0</v>
      </c>
    </row>
    <row r="506" spans="1:7" ht="15">
      <c r="A506" s="86" t="s">
        <v>2551</v>
      </c>
      <c r="B506" s="86">
        <v>2</v>
      </c>
      <c r="C506" s="121">
        <v>0.007776339449706473</v>
      </c>
      <c r="D506" s="86" t="s">
        <v>1954</v>
      </c>
      <c r="E506" s="86" t="b">
        <v>0</v>
      </c>
      <c r="F506" s="86" t="b">
        <v>0</v>
      </c>
      <c r="G506" s="86" t="b">
        <v>0</v>
      </c>
    </row>
    <row r="507" spans="1:7" ht="15">
      <c r="A507" s="86" t="s">
        <v>2786</v>
      </c>
      <c r="B507" s="86">
        <v>2</v>
      </c>
      <c r="C507" s="121">
        <v>0.007776339449706473</v>
      </c>
      <c r="D507" s="86" t="s">
        <v>1954</v>
      </c>
      <c r="E507" s="86" t="b">
        <v>0</v>
      </c>
      <c r="F507" s="86" t="b">
        <v>0</v>
      </c>
      <c r="G507" s="86" t="b">
        <v>0</v>
      </c>
    </row>
    <row r="508" spans="1:7" ht="15">
      <c r="A508" s="86" t="s">
        <v>2583</v>
      </c>
      <c r="B508" s="86">
        <v>2</v>
      </c>
      <c r="C508" s="121">
        <v>0.007776339449706473</v>
      </c>
      <c r="D508" s="86" t="s">
        <v>1954</v>
      </c>
      <c r="E508" s="86" t="b">
        <v>0</v>
      </c>
      <c r="F508" s="86" t="b">
        <v>0</v>
      </c>
      <c r="G508" s="86" t="b">
        <v>0</v>
      </c>
    </row>
    <row r="509" spans="1:7" ht="15">
      <c r="A509" s="86" t="s">
        <v>2546</v>
      </c>
      <c r="B509" s="86">
        <v>2</v>
      </c>
      <c r="C509" s="121">
        <v>0.007776339449706473</v>
      </c>
      <c r="D509" s="86" t="s">
        <v>1954</v>
      </c>
      <c r="E509" s="86" t="b">
        <v>1</v>
      </c>
      <c r="F509" s="86" t="b">
        <v>0</v>
      </c>
      <c r="G509" s="86" t="b">
        <v>0</v>
      </c>
    </row>
    <row r="510" spans="1:7" ht="15">
      <c r="A510" s="86" t="s">
        <v>2100</v>
      </c>
      <c r="B510" s="86">
        <v>2</v>
      </c>
      <c r="C510" s="121">
        <v>0.007776339449706473</v>
      </c>
      <c r="D510" s="86" t="s">
        <v>1954</v>
      </c>
      <c r="E510" s="86" t="b">
        <v>0</v>
      </c>
      <c r="F510" s="86" t="b">
        <v>0</v>
      </c>
      <c r="G510" s="86" t="b">
        <v>0</v>
      </c>
    </row>
    <row r="511" spans="1:7" ht="15">
      <c r="A511" s="86" t="s">
        <v>2540</v>
      </c>
      <c r="B511" s="86">
        <v>2</v>
      </c>
      <c r="C511" s="121">
        <v>0.007776339449706473</v>
      </c>
      <c r="D511" s="86" t="s">
        <v>1954</v>
      </c>
      <c r="E511" s="86" t="b">
        <v>1</v>
      </c>
      <c r="F511" s="86" t="b">
        <v>0</v>
      </c>
      <c r="G511" s="86" t="b">
        <v>0</v>
      </c>
    </row>
    <row r="512" spans="1:7" ht="15">
      <c r="A512" s="86" t="s">
        <v>245</v>
      </c>
      <c r="B512" s="86">
        <v>2</v>
      </c>
      <c r="C512" s="121">
        <v>0.007776339449706473</v>
      </c>
      <c r="D512" s="86" t="s">
        <v>1954</v>
      </c>
      <c r="E512" s="86" t="b">
        <v>0</v>
      </c>
      <c r="F512" s="86" t="b">
        <v>0</v>
      </c>
      <c r="G512" s="86" t="b">
        <v>0</v>
      </c>
    </row>
    <row r="513" spans="1:7" ht="15">
      <c r="A513" s="86" t="s">
        <v>2787</v>
      </c>
      <c r="B513" s="86">
        <v>2</v>
      </c>
      <c r="C513" s="121">
        <v>0.007776339449706473</v>
      </c>
      <c r="D513" s="86" t="s">
        <v>1954</v>
      </c>
      <c r="E513" s="86" t="b">
        <v>0</v>
      </c>
      <c r="F513" s="86" t="b">
        <v>0</v>
      </c>
      <c r="G513" s="86" t="b">
        <v>0</v>
      </c>
    </row>
    <row r="514" spans="1:7" ht="15">
      <c r="A514" s="86" t="s">
        <v>2153</v>
      </c>
      <c r="B514" s="86">
        <v>2</v>
      </c>
      <c r="C514" s="121">
        <v>0.007776339449706473</v>
      </c>
      <c r="D514" s="86" t="s">
        <v>1954</v>
      </c>
      <c r="E514" s="86" t="b">
        <v>0</v>
      </c>
      <c r="F514" s="86" t="b">
        <v>0</v>
      </c>
      <c r="G514" s="86" t="b">
        <v>0</v>
      </c>
    </row>
    <row r="515" spans="1:7" ht="15">
      <c r="A515" s="86" t="s">
        <v>2600</v>
      </c>
      <c r="B515" s="86">
        <v>2</v>
      </c>
      <c r="C515" s="121">
        <v>0.007776339449706473</v>
      </c>
      <c r="D515" s="86" t="s">
        <v>1954</v>
      </c>
      <c r="E515" s="86" t="b">
        <v>0</v>
      </c>
      <c r="F515" s="86" t="b">
        <v>0</v>
      </c>
      <c r="G515" s="86" t="b">
        <v>0</v>
      </c>
    </row>
    <row r="516" spans="1:7" ht="15">
      <c r="A516" s="86" t="s">
        <v>2639</v>
      </c>
      <c r="B516" s="86">
        <v>2</v>
      </c>
      <c r="C516" s="121">
        <v>0.007776339449706473</v>
      </c>
      <c r="D516" s="86" t="s">
        <v>1954</v>
      </c>
      <c r="E516" s="86" t="b">
        <v>0</v>
      </c>
      <c r="F516" s="86" t="b">
        <v>0</v>
      </c>
      <c r="G516" s="86" t="b">
        <v>0</v>
      </c>
    </row>
    <row r="517" spans="1:7" ht="15">
      <c r="A517" s="86" t="s">
        <v>2788</v>
      </c>
      <c r="B517" s="86">
        <v>2</v>
      </c>
      <c r="C517" s="121">
        <v>0.007776339449706473</v>
      </c>
      <c r="D517" s="86" t="s">
        <v>1954</v>
      </c>
      <c r="E517" s="86" t="b">
        <v>0</v>
      </c>
      <c r="F517" s="86" t="b">
        <v>0</v>
      </c>
      <c r="G517" s="86" t="b">
        <v>0</v>
      </c>
    </row>
    <row r="518" spans="1:7" ht="15">
      <c r="A518" s="86" t="s">
        <v>2092</v>
      </c>
      <c r="B518" s="86">
        <v>20</v>
      </c>
      <c r="C518" s="121">
        <v>0</v>
      </c>
      <c r="D518" s="86" t="s">
        <v>1955</v>
      </c>
      <c r="E518" s="86" t="b">
        <v>0</v>
      </c>
      <c r="F518" s="86" t="b">
        <v>0</v>
      </c>
      <c r="G518" s="86" t="b">
        <v>0</v>
      </c>
    </row>
    <row r="519" spans="1:7" ht="15">
      <c r="A519" s="86" t="s">
        <v>2093</v>
      </c>
      <c r="B519" s="86">
        <v>20</v>
      </c>
      <c r="C519" s="121">
        <v>0</v>
      </c>
      <c r="D519" s="86" t="s">
        <v>1955</v>
      </c>
      <c r="E519" s="86" t="b">
        <v>0</v>
      </c>
      <c r="F519" s="86" t="b">
        <v>0</v>
      </c>
      <c r="G519" s="86" t="b">
        <v>0</v>
      </c>
    </row>
    <row r="520" spans="1:7" ht="15">
      <c r="A520" s="86" t="s">
        <v>2121</v>
      </c>
      <c r="B520" s="86">
        <v>10</v>
      </c>
      <c r="C520" s="121">
        <v>0</v>
      </c>
      <c r="D520" s="86" t="s">
        <v>1955</v>
      </c>
      <c r="E520" s="86" t="b">
        <v>0</v>
      </c>
      <c r="F520" s="86" t="b">
        <v>0</v>
      </c>
      <c r="G520" s="86" t="b">
        <v>0</v>
      </c>
    </row>
    <row r="521" spans="1:7" ht="15">
      <c r="A521" s="86" t="s">
        <v>2122</v>
      </c>
      <c r="B521" s="86">
        <v>10</v>
      </c>
      <c r="C521" s="121">
        <v>0</v>
      </c>
      <c r="D521" s="86" t="s">
        <v>1955</v>
      </c>
      <c r="E521" s="86" t="b">
        <v>0</v>
      </c>
      <c r="F521" s="86" t="b">
        <v>0</v>
      </c>
      <c r="G521" s="86" t="b">
        <v>0</v>
      </c>
    </row>
    <row r="522" spans="1:7" ht="15">
      <c r="A522" s="86" t="s">
        <v>2123</v>
      </c>
      <c r="B522" s="86">
        <v>10</v>
      </c>
      <c r="C522" s="121">
        <v>0</v>
      </c>
      <c r="D522" s="86" t="s">
        <v>1955</v>
      </c>
      <c r="E522" s="86" t="b">
        <v>0</v>
      </c>
      <c r="F522" s="86" t="b">
        <v>0</v>
      </c>
      <c r="G522" s="86" t="b">
        <v>0</v>
      </c>
    </row>
    <row r="523" spans="1:7" ht="15">
      <c r="A523" s="86" t="s">
        <v>2124</v>
      </c>
      <c r="B523" s="86">
        <v>10</v>
      </c>
      <c r="C523" s="121">
        <v>0</v>
      </c>
      <c r="D523" s="86" t="s">
        <v>1955</v>
      </c>
      <c r="E523" s="86" t="b">
        <v>0</v>
      </c>
      <c r="F523" s="86" t="b">
        <v>0</v>
      </c>
      <c r="G523" s="86" t="b">
        <v>0</v>
      </c>
    </row>
    <row r="524" spans="1:7" ht="15">
      <c r="A524" s="86" t="s">
        <v>2125</v>
      </c>
      <c r="B524" s="86">
        <v>10</v>
      </c>
      <c r="C524" s="121">
        <v>0</v>
      </c>
      <c r="D524" s="86" t="s">
        <v>1955</v>
      </c>
      <c r="E524" s="86" t="b">
        <v>0</v>
      </c>
      <c r="F524" s="86" t="b">
        <v>0</v>
      </c>
      <c r="G524" s="86" t="b">
        <v>0</v>
      </c>
    </row>
    <row r="525" spans="1:7" ht="15">
      <c r="A525" s="86" t="s">
        <v>2126</v>
      </c>
      <c r="B525" s="86">
        <v>10</v>
      </c>
      <c r="C525" s="121">
        <v>0</v>
      </c>
      <c r="D525" s="86" t="s">
        <v>1955</v>
      </c>
      <c r="E525" s="86" t="b">
        <v>0</v>
      </c>
      <c r="F525" s="86" t="b">
        <v>0</v>
      </c>
      <c r="G525" s="86" t="b">
        <v>0</v>
      </c>
    </row>
    <row r="526" spans="1:7" ht="15">
      <c r="A526" s="86" t="s">
        <v>2127</v>
      </c>
      <c r="B526" s="86">
        <v>10</v>
      </c>
      <c r="C526" s="121">
        <v>0</v>
      </c>
      <c r="D526" s="86" t="s">
        <v>1955</v>
      </c>
      <c r="E526" s="86" t="b">
        <v>0</v>
      </c>
      <c r="F526" s="86" t="b">
        <v>0</v>
      </c>
      <c r="G526" s="86" t="b">
        <v>0</v>
      </c>
    </row>
    <row r="527" spans="1:7" ht="15">
      <c r="A527" s="86" t="s">
        <v>2128</v>
      </c>
      <c r="B527" s="86">
        <v>10</v>
      </c>
      <c r="C527" s="121">
        <v>0</v>
      </c>
      <c r="D527" s="86" t="s">
        <v>1955</v>
      </c>
      <c r="E527" s="86" t="b">
        <v>0</v>
      </c>
      <c r="F527" s="86" t="b">
        <v>0</v>
      </c>
      <c r="G527" s="86" t="b">
        <v>0</v>
      </c>
    </row>
    <row r="528" spans="1:7" ht="15">
      <c r="A528" s="86" t="s">
        <v>2049</v>
      </c>
      <c r="B528" s="86">
        <v>10</v>
      </c>
      <c r="C528" s="121">
        <v>0</v>
      </c>
      <c r="D528" s="86" t="s">
        <v>1955</v>
      </c>
      <c r="E528" s="86" t="b">
        <v>0</v>
      </c>
      <c r="F528" s="86" t="b">
        <v>0</v>
      </c>
      <c r="G528" s="86" t="b">
        <v>0</v>
      </c>
    </row>
    <row r="529" spans="1:7" ht="15">
      <c r="A529" s="86" t="s">
        <v>2495</v>
      </c>
      <c r="B529" s="86">
        <v>10</v>
      </c>
      <c r="C529" s="121">
        <v>0</v>
      </c>
      <c r="D529" s="86" t="s">
        <v>1955</v>
      </c>
      <c r="E529" s="86" t="b">
        <v>0</v>
      </c>
      <c r="F529" s="86" t="b">
        <v>0</v>
      </c>
      <c r="G529" s="86" t="b">
        <v>0</v>
      </c>
    </row>
    <row r="530" spans="1:7" ht="15">
      <c r="A530" s="86" t="s">
        <v>2496</v>
      </c>
      <c r="B530" s="86">
        <v>10</v>
      </c>
      <c r="C530" s="121">
        <v>0</v>
      </c>
      <c r="D530" s="86" t="s">
        <v>1955</v>
      </c>
      <c r="E530" s="86" t="b">
        <v>0</v>
      </c>
      <c r="F530" s="86" t="b">
        <v>0</v>
      </c>
      <c r="G530" s="86" t="b">
        <v>0</v>
      </c>
    </row>
    <row r="531" spans="1:7" ht="15">
      <c r="A531" s="86" t="s">
        <v>2070</v>
      </c>
      <c r="B531" s="86">
        <v>10</v>
      </c>
      <c r="C531" s="121">
        <v>0</v>
      </c>
      <c r="D531" s="86" t="s">
        <v>1955</v>
      </c>
      <c r="E531" s="86" t="b">
        <v>0</v>
      </c>
      <c r="F531" s="86" t="b">
        <v>0</v>
      </c>
      <c r="G531" s="86" t="b">
        <v>0</v>
      </c>
    </row>
    <row r="532" spans="1:7" ht="15">
      <c r="A532" s="86" t="s">
        <v>2497</v>
      </c>
      <c r="B532" s="86">
        <v>10</v>
      </c>
      <c r="C532" s="121">
        <v>0</v>
      </c>
      <c r="D532" s="86" t="s">
        <v>1955</v>
      </c>
      <c r="E532" s="86" t="b">
        <v>0</v>
      </c>
      <c r="F532" s="86" t="b">
        <v>0</v>
      </c>
      <c r="G532" s="86" t="b">
        <v>0</v>
      </c>
    </row>
    <row r="533" spans="1:7" ht="15">
      <c r="A533" s="86" t="s">
        <v>2498</v>
      </c>
      <c r="B533" s="86">
        <v>10</v>
      </c>
      <c r="C533" s="121">
        <v>0</v>
      </c>
      <c r="D533" s="86" t="s">
        <v>1955</v>
      </c>
      <c r="E533" s="86" t="b">
        <v>0</v>
      </c>
      <c r="F533" s="86" t="b">
        <v>0</v>
      </c>
      <c r="G533" s="86" t="b">
        <v>0</v>
      </c>
    </row>
    <row r="534" spans="1:7" ht="15">
      <c r="A534" s="86" t="s">
        <v>2091</v>
      </c>
      <c r="B534" s="86">
        <v>10</v>
      </c>
      <c r="C534" s="121">
        <v>0</v>
      </c>
      <c r="D534" s="86" t="s">
        <v>1955</v>
      </c>
      <c r="E534" s="86" t="b">
        <v>1</v>
      </c>
      <c r="F534" s="86" t="b">
        <v>0</v>
      </c>
      <c r="G534" s="86" t="b">
        <v>0</v>
      </c>
    </row>
    <row r="535" spans="1:7" ht="15">
      <c r="A535" s="86" t="s">
        <v>2499</v>
      </c>
      <c r="B535" s="86">
        <v>10</v>
      </c>
      <c r="C535" s="121">
        <v>0</v>
      </c>
      <c r="D535" s="86" t="s">
        <v>1955</v>
      </c>
      <c r="E535" s="86" t="b">
        <v>0</v>
      </c>
      <c r="F535" s="86" t="b">
        <v>0</v>
      </c>
      <c r="G535" s="86" t="b">
        <v>0</v>
      </c>
    </row>
    <row r="536" spans="1:7" ht="15">
      <c r="A536" s="86" t="s">
        <v>2500</v>
      </c>
      <c r="B536" s="86">
        <v>10</v>
      </c>
      <c r="C536" s="121">
        <v>0</v>
      </c>
      <c r="D536" s="86" t="s">
        <v>1955</v>
      </c>
      <c r="E536" s="86" t="b">
        <v>0</v>
      </c>
      <c r="F536" s="86" t="b">
        <v>0</v>
      </c>
      <c r="G536" s="86" t="b">
        <v>0</v>
      </c>
    </row>
    <row r="537" spans="1:7" ht="15">
      <c r="A537" s="86" t="s">
        <v>2491</v>
      </c>
      <c r="B537" s="86">
        <v>10</v>
      </c>
      <c r="C537" s="121">
        <v>0</v>
      </c>
      <c r="D537" s="86" t="s">
        <v>1955</v>
      </c>
      <c r="E537" s="86" t="b">
        <v>0</v>
      </c>
      <c r="F537" s="86" t="b">
        <v>0</v>
      </c>
      <c r="G537" s="86" t="b">
        <v>0</v>
      </c>
    </row>
    <row r="538" spans="1:7" ht="15">
      <c r="A538" s="86" t="s">
        <v>2501</v>
      </c>
      <c r="B538" s="86">
        <v>10</v>
      </c>
      <c r="C538" s="121">
        <v>0</v>
      </c>
      <c r="D538" s="86" t="s">
        <v>1955</v>
      </c>
      <c r="E538" s="86" t="b">
        <v>0</v>
      </c>
      <c r="F538" s="86" t="b">
        <v>0</v>
      </c>
      <c r="G538" s="86" t="b">
        <v>0</v>
      </c>
    </row>
    <row r="539" spans="1:7" ht="15">
      <c r="A539" s="86" t="s">
        <v>2502</v>
      </c>
      <c r="B539" s="86">
        <v>10</v>
      </c>
      <c r="C539" s="121">
        <v>0</v>
      </c>
      <c r="D539" s="86" t="s">
        <v>1955</v>
      </c>
      <c r="E539" s="86" t="b">
        <v>0</v>
      </c>
      <c r="F539" s="86" t="b">
        <v>0</v>
      </c>
      <c r="G539" s="86" t="b">
        <v>0</v>
      </c>
    </row>
    <row r="540" spans="1:7" ht="15">
      <c r="A540" s="86" t="s">
        <v>2130</v>
      </c>
      <c r="B540" s="86">
        <v>7</v>
      </c>
      <c r="C540" s="121">
        <v>0.002553104583923315</v>
      </c>
      <c r="D540" s="86" t="s">
        <v>1956</v>
      </c>
      <c r="E540" s="86" t="b">
        <v>0</v>
      </c>
      <c r="F540" s="86" t="b">
        <v>0</v>
      </c>
      <c r="G540" s="86" t="b">
        <v>0</v>
      </c>
    </row>
    <row r="541" spans="1:7" ht="15">
      <c r="A541" s="86" t="s">
        <v>318</v>
      </c>
      <c r="B541" s="86">
        <v>6</v>
      </c>
      <c r="C541" s="121">
        <v>0.004714669305973582</v>
      </c>
      <c r="D541" s="86" t="s">
        <v>1956</v>
      </c>
      <c r="E541" s="86" t="b">
        <v>0</v>
      </c>
      <c r="F541" s="86" t="b">
        <v>0</v>
      </c>
      <c r="G541" s="86" t="b">
        <v>0</v>
      </c>
    </row>
    <row r="542" spans="1:7" ht="15">
      <c r="A542" s="86" t="s">
        <v>2049</v>
      </c>
      <c r="B542" s="86">
        <v>5</v>
      </c>
      <c r="C542" s="121">
        <v>0.006418867379117132</v>
      </c>
      <c r="D542" s="86" t="s">
        <v>1956</v>
      </c>
      <c r="E542" s="86" t="b">
        <v>0</v>
      </c>
      <c r="F542" s="86" t="b">
        <v>0</v>
      </c>
      <c r="G542" s="86" t="b">
        <v>0</v>
      </c>
    </row>
    <row r="543" spans="1:7" ht="15">
      <c r="A543" s="86" t="s">
        <v>2070</v>
      </c>
      <c r="B543" s="86">
        <v>5</v>
      </c>
      <c r="C543" s="121">
        <v>0.006418867379117132</v>
      </c>
      <c r="D543" s="86" t="s">
        <v>1956</v>
      </c>
      <c r="E543" s="86" t="b">
        <v>0</v>
      </c>
      <c r="F543" s="86" t="b">
        <v>0</v>
      </c>
      <c r="G543" s="86" t="b">
        <v>0</v>
      </c>
    </row>
    <row r="544" spans="1:7" ht="15">
      <c r="A544" s="86" t="s">
        <v>2074</v>
      </c>
      <c r="B544" s="86">
        <v>5</v>
      </c>
      <c r="C544" s="121">
        <v>0.006418867379117132</v>
      </c>
      <c r="D544" s="86" t="s">
        <v>1956</v>
      </c>
      <c r="E544" s="86" t="b">
        <v>0</v>
      </c>
      <c r="F544" s="86" t="b">
        <v>0</v>
      </c>
      <c r="G544" s="86" t="b">
        <v>0</v>
      </c>
    </row>
    <row r="545" spans="1:7" ht="15">
      <c r="A545" s="86" t="s">
        <v>2131</v>
      </c>
      <c r="B545" s="86">
        <v>5</v>
      </c>
      <c r="C545" s="121">
        <v>0.006418867379117132</v>
      </c>
      <c r="D545" s="86" t="s">
        <v>1956</v>
      </c>
      <c r="E545" s="86" t="b">
        <v>0</v>
      </c>
      <c r="F545" s="86" t="b">
        <v>0</v>
      </c>
      <c r="G545" s="86" t="b">
        <v>0</v>
      </c>
    </row>
    <row r="546" spans="1:7" ht="15">
      <c r="A546" s="86" t="s">
        <v>2132</v>
      </c>
      <c r="B546" s="86">
        <v>4</v>
      </c>
      <c r="C546" s="121">
        <v>0.007573081651924055</v>
      </c>
      <c r="D546" s="86" t="s">
        <v>1956</v>
      </c>
      <c r="E546" s="86" t="b">
        <v>0</v>
      </c>
      <c r="F546" s="86" t="b">
        <v>0</v>
      </c>
      <c r="G546" s="86" t="b">
        <v>0</v>
      </c>
    </row>
    <row r="547" spans="1:7" ht="15">
      <c r="A547" s="86" t="s">
        <v>2133</v>
      </c>
      <c r="B547" s="86">
        <v>4</v>
      </c>
      <c r="C547" s="121">
        <v>0.01514616330384811</v>
      </c>
      <c r="D547" s="86" t="s">
        <v>1956</v>
      </c>
      <c r="E547" s="86" t="b">
        <v>0</v>
      </c>
      <c r="F547" s="86" t="b">
        <v>0</v>
      </c>
      <c r="G547" s="86" t="b">
        <v>0</v>
      </c>
    </row>
    <row r="548" spans="1:7" ht="15">
      <c r="A548" s="86" t="s">
        <v>2134</v>
      </c>
      <c r="B548" s="86">
        <v>3</v>
      </c>
      <c r="C548" s="121">
        <v>0.008037145891929831</v>
      </c>
      <c r="D548" s="86" t="s">
        <v>1956</v>
      </c>
      <c r="E548" s="86" t="b">
        <v>1</v>
      </c>
      <c r="F548" s="86" t="b">
        <v>0</v>
      </c>
      <c r="G548" s="86" t="b">
        <v>0</v>
      </c>
    </row>
    <row r="549" spans="1:7" ht="15">
      <c r="A549" s="86" t="s">
        <v>2135</v>
      </c>
      <c r="B549" s="86">
        <v>3</v>
      </c>
      <c r="C549" s="121">
        <v>0.008037145891929831</v>
      </c>
      <c r="D549" s="86" t="s">
        <v>1956</v>
      </c>
      <c r="E549" s="86" t="b">
        <v>0</v>
      </c>
      <c r="F549" s="86" t="b">
        <v>0</v>
      </c>
      <c r="G549" s="86" t="b">
        <v>0</v>
      </c>
    </row>
    <row r="550" spans="1:7" ht="15">
      <c r="A550" s="86" t="s">
        <v>2589</v>
      </c>
      <c r="B550" s="86">
        <v>3</v>
      </c>
      <c r="C550" s="121">
        <v>0.008037145891929831</v>
      </c>
      <c r="D550" s="86" t="s">
        <v>1956</v>
      </c>
      <c r="E550" s="86" t="b">
        <v>0</v>
      </c>
      <c r="F550" s="86" t="b">
        <v>0</v>
      </c>
      <c r="G550" s="86" t="b">
        <v>0</v>
      </c>
    </row>
    <row r="551" spans="1:7" ht="15">
      <c r="A551" s="86" t="s">
        <v>2590</v>
      </c>
      <c r="B551" s="86">
        <v>3</v>
      </c>
      <c r="C551" s="121">
        <v>0.008037145891929831</v>
      </c>
      <c r="D551" s="86" t="s">
        <v>1956</v>
      </c>
      <c r="E551" s="86" t="b">
        <v>0</v>
      </c>
      <c r="F551" s="86" t="b">
        <v>0</v>
      </c>
      <c r="G551" s="86" t="b">
        <v>0</v>
      </c>
    </row>
    <row r="552" spans="1:7" ht="15">
      <c r="A552" s="86" t="s">
        <v>2559</v>
      </c>
      <c r="B552" s="86">
        <v>3</v>
      </c>
      <c r="C552" s="121">
        <v>0.008037145891929831</v>
      </c>
      <c r="D552" s="86" t="s">
        <v>1956</v>
      </c>
      <c r="E552" s="86" t="b">
        <v>0</v>
      </c>
      <c r="F552" s="86" t="b">
        <v>1</v>
      </c>
      <c r="G552" s="86" t="b">
        <v>0</v>
      </c>
    </row>
    <row r="553" spans="1:7" ht="15">
      <c r="A553" s="86" t="s">
        <v>2591</v>
      </c>
      <c r="B553" s="86">
        <v>3</v>
      </c>
      <c r="C553" s="121">
        <v>0.008037145891929831</v>
      </c>
      <c r="D553" s="86" t="s">
        <v>1956</v>
      </c>
      <c r="E553" s="86" t="b">
        <v>0</v>
      </c>
      <c r="F553" s="86" t="b">
        <v>0</v>
      </c>
      <c r="G553" s="86" t="b">
        <v>0</v>
      </c>
    </row>
    <row r="554" spans="1:7" ht="15">
      <c r="A554" s="86" t="s">
        <v>2592</v>
      </c>
      <c r="B554" s="86">
        <v>3</v>
      </c>
      <c r="C554" s="121">
        <v>0.008037145891929831</v>
      </c>
      <c r="D554" s="86" t="s">
        <v>1956</v>
      </c>
      <c r="E554" s="86" t="b">
        <v>0</v>
      </c>
      <c r="F554" s="86" t="b">
        <v>0</v>
      </c>
      <c r="G554" s="86" t="b">
        <v>0</v>
      </c>
    </row>
    <row r="555" spans="1:7" ht="15">
      <c r="A555" s="86" t="s">
        <v>2593</v>
      </c>
      <c r="B555" s="86">
        <v>3</v>
      </c>
      <c r="C555" s="121">
        <v>0.008037145891929831</v>
      </c>
      <c r="D555" s="86" t="s">
        <v>1956</v>
      </c>
      <c r="E555" s="86" t="b">
        <v>0</v>
      </c>
      <c r="F555" s="86" t="b">
        <v>0</v>
      </c>
      <c r="G555" s="86" t="b">
        <v>0</v>
      </c>
    </row>
    <row r="556" spans="1:7" ht="15">
      <c r="A556" s="86" t="s">
        <v>2594</v>
      </c>
      <c r="B556" s="86">
        <v>3</v>
      </c>
      <c r="C556" s="121">
        <v>0.008037145891929831</v>
      </c>
      <c r="D556" s="86" t="s">
        <v>1956</v>
      </c>
      <c r="E556" s="86" t="b">
        <v>0</v>
      </c>
      <c r="F556" s="86" t="b">
        <v>0</v>
      </c>
      <c r="G556" s="86" t="b">
        <v>0</v>
      </c>
    </row>
    <row r="557" spans="1:7" ht="15">
      <c r="A557" s="86" t="s">
        <v>2560</v>
      </c>
      <c r="B557" s="86">
        <v>3</v>
      </c>
      <c r="C557" s="121">
        <v>0.008037145891929831</v>
      </c>
      <c r="D557" s="86" t="s">
        <v>1956</v>
      </c>
      <c r="E557" s="86" t="b">
        <v>0</v>
      </c>
      <c r="F557" s="86" t="b">
        <v>0</v>
      </c>
      <c r="G557" s="86" t="b">
        <v>0</v>
      </c>
    </row>
    <row r="558" spans="1:7" ht="15">
      <c r="A558" s="86" t="s">
        <v>2595</v>
      </c>
      <c r="B558" s="86">
        <v>3</v>
      </c>
      <c r="C558" s="121">
        <v>0.008037145891929831</v>
      </c>
      <c r="D558" s="86" t="s">
        <v>1956</v>
      </c>
      <c r="E558" s="86" t="b">
        <v>0</v>
      </c>
      <c r="F558" s="86" t="b">
        <v>0</v>
      </c>
      <c r="G558" s="86" t="b">
        <v>0</v>
      </c>
    </row>
    <row r="559" spans="1:7" ht="15">
      <c r="A559" s="86" t="s">
        <v>2695</v>
      </c>
      <c r="B559" s="86">
        <v>2</v>
      </c>
      <c r="C559" s="121">
        <v>0.007573081651924055</v>
      </c>
      <c r="D559" s="86" t="s">
        <v>1956</v>
      </c>
      <c r="E559" s="86" t="b">
        <v>0</v>
      </c>
      <c r="F559" s="86" t="b">
        <v>0</v>
      </c>
      <c r="G559" s="86" t="b">
        <v>0</v>
      </c>
    </row>
    <row r="560" spans="1:7" ht="15">
      <c r="A560" s="86" t="s">
        <v>2544</v>
      </c>
      <c r="B560" s="86">
        <v>2</v>
      </c>
      <c r="C560" s="121">
        <v>0.007573081651924055</v>
      </c>
      <c r="D560" s="86" t="s">
        <v>1956</v>
      </c>
      <c r="E560" s="86" t="b">
        <v>0</v>
      </c>
      <c r="F560" s="86" t="b">
        <v>0</v>
      </c>
      <c r="G560" s="86" t="b">
        <v>0</v>
      </c>
    </row>
    <row r="561" spans="1:7" ht="15">
      <c r="A561" s="86" t="s">
        <v>2696</v>
      </c>
      <c r="B561" s="86">
        <v>2</v>
      </c>
      <c r="C561" s="121">
        <v>0.007573081651924055</v>
      </c>
      <c r="D561" s="86" t="s">
        <v>1956</v>
      </c>
      <c r="E561" s="86" t="b">
        <v>0</v>
      </c>
      <c r="F561" s="86" t="b">
        <v>0</v>
      </c>
      <c r="G561" s="86" t="b">
        <v>0</v>
      </c>
    </row>
    <row r="562" spans="1:7" ht="15">
      <c r="A562" s="86" t="s">
        <v>2697</v>
      </c>
      <c r="B562" s="86">
        <v>2</v>
      </c>
      <c r="C562" s="121">
        <v>0.007573081651924055</v>
      </c>
      <c r="D562" s="86" t="s">
        <v>1956</v>
      </c>
      <c r="E562" s="86" t="b">
        <v>0</v>
      </c>
      <c r="F562" s="86" t="b">
        <v>0</v>
      </c>
      <c r="G562" s="86" t="b">
        <v>0</v>
      </c>
    </row>
    <row r="563" spans="1:7" ht="15">
      <c r="A563" s="86" t="s">
        <v>2064</v>
      </c>
      <c r="B563" s="86">
        <v>2</v>
      </c>
      <c r="C563" s="121">
        <v>0.007573081651924055</v>
      </c>
      <c r="D563" s="86" t="s">
        <v>1956</v>
      </c>
      <c r="E563" s="86" t="b">
        <v>0</v>
      </c>
      <c r="F563" s="86" t="b">
        <v>0</v>
      </c>
      <c r="G563" s="86" t="b">
        <v>0</v>
      </c>
    </row>
    <row r="564" spans="1:7" ht="15">
      <c r="A564" s="86" t="s">
        <v>2149</v>
      </c>
      <c r="B564" s="86">
        <v>2</v>
      </c>
      <c r="C564" s="121">
        <v>0.007573081651924055</v>
      </c>
      <c r="D564" s="86" t="s">
        <v>1956</v>
      </c>
      <c r="E564" s="86" t="b">
        <v>0</v>
      </c>
      <c r="F564" s="86" t="b">
        <v>0</v>
      </c>
      <c r="G564" s="86" t="b">
        <v>0</v>
      </c>
    </row>
    <row r="565" spans="1:7" ht="15">
      <c r="A565" s="86" t="s">
        <v>2503</v>
      </c>
      <c r="B565" s="86">
        <v>2</v>
      </c>
      <c r="C565" s="121">
        <v>0.007573081651924055</v>
      </c>
      <c r="D565" s="86" t="s">
        <v>1956</v>
      </c>
      <c r="E565" s="86" t="b">
        <v>0</v>
      </c>
      <c r="F565" s="86" t="b">
        <v>0</v>
      </c>
      <c r="G565" s="86" t="b">
        <v>0</v>
      </c>
    </row>
    <row r="566" spans="1:7" ht="15">
      <c r="A566" s="86" t="s">
        <v>2698</v>
      </c>
      <c r="B566" s="86">
        <v>2</v>
      </c>
      <c r="C566" s="121">
        <v>0.007573081651924055</v>
      </c>
      <c r="D566" s="86" t="s">
        <v>1956</v>
      </c>
      <c r="E566" s="86" t="b">
        <v>1</v>
      </c>
      <c r="F566" s="86" t="b">
        <v>0</v>
      </c>
      <c r="G566" s="86" t="b">
        <v>0</v>
      </c>
    </row>
    <row r="567" spans="1:7" ht="15">
      <c r="A567" s="86" t="s">
        <v>2545</v>
      </c>
      <c r="B567" s="86">
        <v>2</v>
      </c>
      <c r="C567" s="121">
        <v>0.007573081651924055</v>
      </c>
      <c r="D567" s="86" t="s">
        <v>1956</v>
      </c>
      <c r="E567" s="86" t="b">
        <v>0</v>
      </c>
      <c r="F567" s="86" t="b">
        <v>0</v>
      </c>
      <c r="G567" s="86" t="b">
        <v>0</v>
      </c>
    </row>
    <row r="568" spans="1:7" ht="15">
      <c r="A568" s="86" t="s">
        <v>2699</v>
      </c>
      <c r="B568" s="86">
        <v>2</v>
      </c>
      <c r="C568" s="121">
        <v>0.007573081651924055</v>
      </c>
      <c r="D568" s="86" t="s">
        <v>1956</v>
      </c>
      <c r="E568" s="86" t="b">
        <v>0</v>
      </c>
      <c r="F568" s="86" t="b">
        <v>0</v>
      </c>
      <c r="G568" s="86" t="b">
        <v>0</v>
      </c>
    </row>
    <row r="569" spans="1:7" ht="15">
      <c r="A569" s="86" t="s">
        <v>2558</v>
      </c>
      <c r="B569" s="86">
        <v>2</v>
      </c>
      <c r="C569" s="121">
        <v>0.007573081651924055</v>
      </c>
      <c r="D569" s="86" t="s">
        <v>1956</v>
      </c>
      <c r="E569" s="86" t="b">
        <v>0</v>
      </c>
      <c r="F569" s="86" t="b">
        <v>0</v>
      </c>
      <c r="G569" s="86" t="b">
        <v>0</v>
      </c>
    </row>
    <row r="570" spans="1:7" ht="15">
      <c r="A570" s="86" t="s">
        <v>2700</v>
      </c>
      <c r="B570" s="86">
        <v>2</v>
      </c>
      <c r="C570" s="121">
        <v>0.007573081651924055</v>
      </c>
      <c r="D570" s="86" t="s">
        <v>1956</v>
      </c>
      <c r="E570" s="86" t="b">
        <v>0</v>
      </c>
      <c r="F570" s="86" t="b">
        <v>0</v>
      </c>
      <c r="G570" s="86" t="b">
        <v>0</v>
      </c>
    </row>
    <row r="571" spans="1:7" ht="15">
      <c r="A571" s="86" t="s">
        <v>2588</v>
      </c>
      <c r="B571" s="86">
        <v>2</v>
      </c>
      <c r="C571" s="121">
        <v>0.007573081651924055</v>
      </c>
      <c r="D571" s="86" t="s">
        <v>1956</v>
      </c>
      <c r="E571" s="86" t="b">
        <v>0</v>
      </c>
      <c r="F571" s="86" t="b">
        <v>0</v>
      </c>
      <c r="G571" s="86" t="b">
        <v>0</v>
      </c>
    </row>
    <row r="572" spans="1:7" ht="15">
      <c r="A572" s="86" t="s">
        <v>2596</v>
      </c>
      <c r="B572" s="86">
        <v>2</v>
      </c>
      <c r="C572" s="121">
        <v>0.007573081651924055</v>
      </c>
      <c r="D572" s="86" t="s">
        <v>1956</v>
      </c>
      <c r="E572" s="86" t="b">
        <v>0</v>
      </c>
      <c r="F572" s="86" t="b">
        <v>1</v>
      </c>
      <c r="G572" s="86" t="b">
        <v>0</v>
      </c>
    </row>
    <row r="573" spans="1:7" ht="15">
      <c r="A573" s="86" t="s">
        <v>2701</v>
      </c>
      <c r="B573" s="86">
        <v>2</v>
      </c>
      <c r="C573" s="121">
        <v>0.007573081651924055</v>
      </c>
      <c r="D573" s="86" t="s">
        <v>1956</v>
      </c>
      <c r="E573" s="86" t="b">
        <v>0</v>
      </c>
      <c r="F573" s="86" t="b">
        <v>0</v>
      </c>
      <c r="G573" s="86" t="b">
        <v>0</v>
      </c>
    </row>
    <row r="574" spans="1:7" ht="15">
      <c r="A574" s="86" t="s">
        <v>2702</v>
      </c>
      <c r="B574" s="86">
        <v>2</v>
      </c>
      <c r="C574" s="121">
        <v>0.007573081651924055</v>
      </c>
      <c r="D574" s="86" t="s">
        <v>1956</v>
      </c>
      <c r="E574" s="86" t="b">
        <v>0</v>
      </c>
      <c r="F574" s="86" t="b">
        <v>0</v>
      </c>
      <c r="G574" s="86" t="b">
        <v>0</v>
      </c>
    </row>
    <row r="575" spans="1:7" ht="15">
      <c r="A575" s="86" t="s">
        <v>2703</v>
      </c>
      <c r="B575" s="86">
        <v>2</v>
      </c>
      <c r="C575" s="121">
        <v>0.007573081651924055</v>
      </c>
      <c r="D575" s="86" t="s">
        <v>1956</v>
      </c>
      <c r="E575" s="86" t="b">
        <v>0</v>
      </c>
      <c r="F575" s="86" t="b">
        <v>1</v>
      </c>
      <c r="G575" s="86" t="b">
        <v>0</v>
      </c>
    </row>
    <row r="576" spans="1:7" ht="15">
      <c r="A576" s="86" t="s">
        <v>2704</v>
      </c>
      <c r="B576" s="86">
        <v>2</v>
      </c>
      <c r="C576" s="121">
        <v>0.007573081651924055</v>
      </c>
      <c r="D576" s="86" t="s">
        <v>1956</v>
      </c>
      <c r="E576" s="86" t="b">
        <v>0</v>
      </c>
      <c r="F576" s="86" t="b">
        <v>0</v>
      </c>
      <c r="G576" s="86" t="b">
        <v>0</v>
      </c>
    </row>
    <row r="577" spans="1:7" ht="15">
      <c r="A577" s="86" t="s">
        <v>2705</v>
      </c>
      <c r="B577" s="86">
        <v>2</v>
      </c>
      <c r="C577" s="121">
        <v>0.007573081651924055</v>
      </c>
      <c r="D577" s="86" t="s">
        <v>1956</v>
      </c>
      <c r="E577" s="86" t="b">
        <v>0</v>
      </c>
      <c r="F577" s="86" t="b">
        <v>0</v>
      </c>
      <c r="G577" s="86" t="b">
        <v>0</v>
      </c>
    </row>
    <row r="578" spans="1:7" ht="15">
      <c r="A578" s="86" t="s">
        <v>2706</v>
      </c>
      <c r="B578" s="86">
        <v>2</v>
      </c>
      <c r="C578" s="121">
        <v>0.007573081651924055</v>
      </c>
      <c r="D578" s="86" t="s">
        <v>1956</v>
      </c>
      <c r="E578" s="86" t="b">
        <v>0</v>
      </c>
      <c r="F578" s="86" t="b">
        <v>0</v>
      </c>
      <c r="G578" s="86" t="b">
        <v>0</v>
      </c>
    </row>
    <row r="579" spans="1:7" ht="15">
      <c r="A579" s="86" t="s">
        <v>2116</v>
      </c>
      <c r="B579" s="86">
        <v>2</v>
      </c>
      <c r="C579" s="121">
        <v>0.007573081651924055</v>
      </c>
      <c r="D579" s="86" t="s">
        <v>1956</v>
      </c>
      <c r="E579" s="86" t="b">
        <v>0</v>
      </c>
      <c r="F579" s="86" t="b">
        <v>0</v>
      </c>
      <c r="G579" s="86" t="b">
        <v>0</v>
      </c>
    </row>
    <row r="580" spans="1:7" ht="15">
      <c r="A580" s="86" t="s">
        <v>2707</v>
      </c>
      <c r="B580" s="86">
        <v>2</v>
      </c>
      <c r="C580" s="121">
        <v>0.007573081651924055</v>
      </c>
      <c r="D580" s="86" t="s">
        <v>1956</v>
      </c>
      <c r="E580" s="86" t="b">
        <v>0</v>
      </c>
      <c r="F580" s="86" t="b">
        <v>0</v>
      </c>
      <c r="G580" s="86" t="b">
        <v>0</v>
      </c>
    </row>
    <row r="581" spans="1:7" ht="15">
      <c r="A581" s="86" t="s">
        <v>2100</v>
      </c>
      <c r="B581" s="86">
        <v>2</v>
      </c>
      <c r="C581" s="121">
        <v>0.007573081651924055</v>
      </c>
      <c r="D581" s="86" t="s">
        <v>1956</v>
      </c>
      <c r="E581" s="86" t="b">
        <v>0</v>
      </c>
      <c r="F581" s="86" t="b">
        <v>0</v>
      </c>
      <c r="G581" s="86" t="b">
        <v>0</v>
      </c>
    </row>
    <row r="582" spans="1:7" ht="15">
      <c r="A582" s="86" t="s">
        <v>2708</v>
      </c>
      <c r="B582" s="86">
        <v>2</v>
      </c>
      <c r="C582" s="121">
        <v>0.007573081651924055</v>
      </c>
      <c r="D582" s="86" t="s">
        <v>1956</v>
      </c>
      <c r="E582" s="86" t="b">
        <v>0</v>
      </c>
      <c r="F582" s="86" t="b">
        <v>0</v>
      </c>
      <c r="G582" s="86" t="b">
        <v>0</v>
      </c>
    </row>
    <row r="583" spans="1:7" ht="15">
      <c r="A583" s="86" t="s">
        <v>2709</v>
      </c>
      <c r="B583" s="86">
        <v>2</v>
      </c>
      <c r="C583" s="121">
        <v>0.007573081651924055</v>
      </c>
      <c r="D583" s="86" t="s">
        <v>1956</v>
      </c>
      <c r="E583" s="86" t="b">
        <v>0</v>
      </c>
      <c r="F583" s="86" t="b">
        <v>0</v>
      </c>
      <c r="G583" s="86" t="b">
        <v>0</v>
      </c>
    </row>
    <row r="584" spans="1:7" ht="15">
      <c r="A584" s="86" t="s">
        <v>2597</v>
      </c>
      <c r="B584" s="86">
        <v>2</v>
      </c>
      <c r="C584" s="121">
        <v>0.007573081651924055</v>
      </c>
      <c r="D584" s="86" t="s">
        <v>1956</v>
      </c>
      <c r="E584" s="86" t="b">
        <v>0</v>
      </c>
      <c r="F584" s="86" t="b">
        <v>0</v>
      </c>
      <c r="G584" s="86" t="b">
        <v>0</v>
      </c>
    </row>
    <row r="585" spans="1:7" ht="15">
      <c r="A585" s="86" t="s">
        <v>2598</v>
      </c>
      <c r="B585" s="86">
        <v>2</v>
      </c>
      <c r="C585" s="121">
        <v>0.007573081651924055</v>
      </c>
      <c r="D585" s="86" t="s">
        <v>1956</v>
      </c>
      <c r="E585" s="86" t="b">
        <v>0</v>
      </c>
      <c r="F585" s="86" t="b">
        <v>0</v>
      </c>
      <c r="G585" s="86" t="b">
        <v>0</v>
      </c>
    </row>
    <row r="586" spans="1:7" ht="15">
      <c r="A586" s="86" t="s">
        <v>2099</v>
      </c>
      <c r="B586" s="86">
        <v>2</v>
      </c>
      <c r="C586" s="121">
        <v>0.007573081651924055</v>
      </c>
      <c r="D586" s="86" t="s">
        <v>1956</v>
      </c>
      <c r="E586" s="86" t="b">
        <v>0</v>
      </c>
      <c r="F586" s="86" t="b">
        <v>0</v>
      </c>
      <c r="G586" s="86" t="b">
        <v>0</v>
      </c>
    </row>
    <row r="587" spans="1:7" ht="15">
      <c r="A587" s="86" t="s">
        <v>2710</v>
      </c>
      <c r="B587" s="86">
        <v>2</v>
      </c>
      <c r="C587" s="121">
        <v>0.007573081651924055</v>
      </c>
      <c r="D587" s="86" t="s">
        <v>1956</v>
      </c>
      <c r="E587" s="86" t="b">
        <v>0</v>
      </c>
      <c r="F587" s="86" t="b">
        <v>0</v>
      </c>
      <c r="G587" s="86" t="b">
        <v>0</v>
      </c>
    </row>
    <row r="588" spans="1:7" ht="15">
      <c r="A588" s="86" t="s">
        <v>2599</v>
      </c>
      <c r="B588" s="86">
        <v>2</v>
      </c>
      <c r="C588" s="121">
        <v>0.007573081651924055</v>
      </c>
      <c r="D588" s="86" t="s">
        <v>1956</v>
      </c>
      <c r="E588" s="86" t="b">
        <v>0</v>
      </c>
      <c r="F588" s="86" t="b">
        <v>0</v>
      </c>
      <c r="G588" s="86" t="b">
        <v>0</v>
      </c>
    </row>
    <row r="589" spans="1:7" ht="15">
      <c r="A589" s="86" t="s">
        <v>2711</v>
      </c>
      <c r="B589" s="86">
        <v>2</v>
      </c>
      <c r="C589" s="121">
        <v>0.007573081651924055</v>
      </c>
      <c r="D589" s="86" t="s">
        <v>1956</v>
      </c>
      <c r="E589" s="86" t="b">
        <v>0</v>
      </c>
      <c r="F589" s="86" t="b">
        <v>0</v>
      </c>
      <c r="G589" s="86" t="b">
        <v>0</v>
      </c>
    </row>
    <row r="590" spans="1:7" ht="15">
      <c r="A590" s="86" t="s">
        <v>2123</v>
      </c>
      <c r="B590" s="86">
        <v>2</v>
      </c>
      <c r="C590" s="121">
        <v>0.007573081651924055</v>
      </c>
      <c r="D590" s="86" t="s">
        <v>1956</v>
      </c>
      <c r="E590" s="86" t="b">
        <v>0</v>
      </c>
      <c r="F590" s="86" t="b">
        <v>0</v>
      </c>
      <c r="G590" s="86" t="b">
        <v>0</v>
      </c>
    </row>
    <row r="591" spans="1:7" ht="15">
      <c r="A591" s="86" t="s">
        <v>2064</v>
      </c>
      <c r="B591" s="86">
        <v>6</v>
      </c>
      <c r="C591" s="121">
        <v>0.006683449172969408</v>
      </c>
      <c r="D591" s="86" t="s">
        <v>1957</v>
      </c>
      <c r="E591" s="86" t="b">
        <v>0</v>
      </c>
      <c r="F591" s="86" t="b">
        <v>0</v>
      </c>
      <c r="G591" s="86" t="b">
        <v>0</v>
      </c>
    </row>
    <row r="592" spans="1:7" ht="15">
      <c r="A592" s="86" t="s">
        <v>2049</v>
      </c>
      <c r="B592" s="86">
        <v>5</v>
      </c>
      <c r="C592" s="121">
        <v>0</v>
      </c>
      <c r="D592" s="86" t="s">
        <v>1957</v>
      </c>
      <c r="E592" s="86" t="b">
        <v>0</v>
      </c>
      <c r="F592" s="86" t="b">
        <v>0</v>
      </c>
      <c r="G592" s="86" t="b">
        <v>0</v>
      </c>
    </row>
    <row r="593" spans="1:7" ht="15">
      <c r="A593" s="86" t="s">
        <v>2137</v>
      </c>
      <c r="B593" s="86">
        <v>5</v>
      </c>
      <c r="C593" s="121">
        <v>0</v>
      </c>
      <c r="D593" s="86" t="s">
        <v>1957</v>
      </c>
      <c r="E593" s="86" t="b">
        <v>0</v>
      </c>
      <c r="F593" s="86" t="b">
        <v>0</v>
      </c>
      <c r="G593" s="86" t="b">
        <v>0</v>
      </c>
    </row>
    <row r="594" spans="1:7" ht="15">
      <c r="A594" s="86" t="s">
        <v>2096</v>
      </c>
      <c r="B594" s="86">
        <v>5</v>
      </c>
      <c r="C594" s="121">
        <v>0</v>
      </c>
      <c r="D594" s="86" t="s">
        <v>1957</v>
      </c>
      <c r="E594" s="86" t="b">
        <v>0</v>
      </c>
      <c r="F594" s="86" t="b">
        <v>0</v>
      </c>
      <c r="G594" s="86" t="b">
        <v>0</v>
      </c>
    </row>
    <row r="595" spans="1:7" ht="15">
      <c r="A595" s="86" t="s">
        <v>2070</v>
      </c>
      <c r="B595" s="86">
        <v>5</v>
      </c>
      <c r="C595" s="121">
        <v>0</v>
      </c>
      <c r="D595" s="86" t="s">
        <v>1957</v>
      </c>
      <c r="E595" s="86" t="b">
        <v>0</v>
      </c>
      <c r="F595" s="86" t="b">
        <v>0</v>
      </c>
      <c r="G595" s="86" t="b">
        <v>0</v>
      </c>
    </row>
    <row r="596" spans="1:7" ht="15">
      <c r="A596" s="86" t="s">
        <v>2138</v>
      </c>
      <c r="B596" s="86">
        <v>4</v>
      </c>
      <c r="C596" s="121">
        <v>0.004455632781979605</v>
      </c>
      <c r="D596" s="86" t="s">
        <v>1957</v>
      </c>
      <c r="E596" s="86" t="b">
        <v>0</v>
      </c>
      <c r="F596" s="86" t="b">
        <v>0</v>
      </c>
      <c r="G596" s="86" t="b">
        <v>0</v>
      </c>
    </row>
    <row r="597" spans="1:7" ht="15">
      <c r="A597" s="86" t="s">
        <v>2139</v>
      </c>
      <c r="B597" s="86">
        <v>4</v>
      </c>
      <c r="C597" s="121">
        <v>0.004455632781979605</v>
      </c>
      <c r="D597" s="86" t="s">
        <v>1957</v>
      </c>
      <c r="E597" s="86" t="b">
        <v>0</v>
      </c>
      <c r="F597" s="86" t="b">
        <v>0</v>
      </c>
      <c r="G597" s="86" t="b">
        <v>0</v>
      </c>
    </row>
    <row r="598" spans="1:7" ht="15">
      <c r="A598" s="86" t="s">
        <v>2140</v>
      </c>
      <c r="B598" s="86">
        <v>4</v>
      </c>
      <c r="C598" s="121">
        <v>0.004455632781979605</v>
      </c>
      <c r="D598" s="86" t="s">
        <v>1957</v>
      </c>
      <c r="E598" s="86" t="b">
        <v>0</v>
      </c>
      <c r="F598" s="86" t="b">
        <v>0</v>
      </c>
      <c r="G598" s="86" t="b">
        <v>0</v>
      </c>
    </row>
    <row r="599" spans="1:7" ht="15">
      <c r="A599" s="86" t="s">
        <v>2141</v>
      </c>
      <c r="B599" s="86">
        <v>3</v>
      </c>
      <c r="C599" s="121">
        <v>0.024102413942621338</v>
      </c>
      <c r="D599" s="86" t="s">
        <v>1957</v>
      </c>
      <c r="E599" s="86" t="b">
        <v>0</v>
      </c>
      <c r="F599" s="86" t="b">
        <v>0</v>
      </c>
      <c r="G599" s="86" t="b">
        <v>0</v>
      </c>
    </row>
    <row r="600" spans="1:7" ht="15">
      <c r="A600" s="86" t="s">
        <v>326</v>
      </c>
      <c r="B600" s="86">
        <v>3</v>
      </c>
      <c r="C600" s="121">
        <v>0.007649956883322634</v>
      </c>
      <c r="D600" s="86" t="s">
        <v>1957</v>
      </c>
      <c r="E600" s="86" t="b">
        <v>0</v>
      </c>
      <c r="F600" s="86" t="b">
        <v>0</v>
      </c>
      <c r="G600" s="86" t="b">
        <v>0</v>
      </c>
    </row>
    <row r="601" spans="1:7" ht="15">
      <c r="A601" s="86" t="s">
        <v>2660</v>
      </c>
      <c r="B601" s="86">
        <v>3</v>
      </c>
      <c r="C601" s="121">
        <v>0.007649956883322634</v>
      </c>
      <c r="D601" s="86" t="s">
        <v>1957</v>
      </c>
      <c r="E601" s="86" t="b">
        <v>0</v>
      </c>
      <c r="F601" s="86" t="b">
        <v>0</v>
      </c>
      <c r="G601" s="86" t="b">
        <v>0</v>
      </c>
    </row>
    <row r="602" spans="1:7" ht="15">
      <c r="A602" s="86" t="s">
        <v>2133</v>
      </c>
      <c r="B602" s="86">
        <v>2</v>
      </c>
      <c r="C602" s="121">
        <v>0.01606827596174756</v>
      </c>
      <c r="D602" s="86" t="s">
        <v>1957</v>
      </c>
      <c r="E602" s="86" t="b">
        <v>0</v>
      </c>
      <c r="F602" s="86" t="b">
        <v>0</v>
      </c>
      <c r="G602" s="86" t="b">
        <v>0</v>
      </c>
    </row>
    <row r="603" spans="1:7" ht="15">
      <c r="A603" s="86" t="s">
        <v>2760</v>
      </c>
      <c r="B603" s="86">
        <v>2</v>
      </c>
      <c r="C603" s="121">
        <v>0.01606827596174756</v>
      </c>
      <c r="D603" s="86" t="s">
        <v>1957</v>
      </c>
      <c r="E603" s="86" t="b">
        <v>0</v>
      </c>
      <c r="F603" s="86" t="b">
        <v>0</v>
      </c>
      <c r="G603" s="86" t="b">
        <v>0</v>
      </c>
    </row>
    <row r="604" spans="1:7" ht="15">
      <c r="A604" s="86" t="s">
        <v>2761</v>
      </c>
      <c r="B604" s="86">
        <v>2</v>
      </c>
      <c r="C604" s="121">
        <v>0.01606827596174756</v>
      </c>
      <c r="D604" s="86" t="s">
        <v>1957</v>
      </c>
      <c r="E604" s="86" t="b">
        <v>0</v>
      </c>
      <c r="F604" s="86" t="b">
        <v>0</v>
      </c>
      <c r="G604" s="86" t="b">
        <v>0</v>
      </c>
    </row>
    <row r="605" spans="1:7" ht="15">
      <c r="A605" s="86" t="s">
        <v>2762</v>
      </c>
      <c r="B605" s="86">
        <v>2</v>
      </c>
      <c r="C605" s="121">
        <v>0.01606827596174756</v>
      </c>
      <c r="D605" s="86" t="s">
        <v>1957</v>
      </c>
      <c r="E605" s="86" t="b">
        <v>0</v>
      </c>
      <c r="F605" s="86" t="b">
        <v>0</v>
      </c>
      <c r="G605" s="86" t="b">
        <v>0</v>
      </c>
    </row>
    <row r="606" spans="1:7" ht="15">
      <c r="A606" s="86" t="s">
        <v>2570</v>
      </c>
      <c r="B606" s="86">
        <v>2</v>
      </c>
      <c r="C606" s="121">
        <v>0.01606827596174756</v>
      </c>
      <c r="D606" s="86" t="s">
        <v>1957</v>
      </c>
      <c r="E606" s="86" t="b">
        <v>0</v>
      </c>
      <c r="F606" s="86" t="b">
        <v>0</v>
      </c>
      <c r="G606" s="86" t="b">
        <v>0</v>
      </c>
    </row>
    <row r="607" spans="1:7" ht="15">
      <c r="A607" s="86" t="s">
        <v>2049</v>
      </c>
      <c r="B607" s="86">
        <v>5</v>
      </c>
      <c r="C607" s="121">
        <v>0</v>
      </c>
      <c r="D607" s="86" t="s">
        <v>1958</v>
      </c>
      <c r="E607" s="86" t="b">
        <v>0</v>
      </c>
      <c r="F607" s="86" t="b">
        <v>0</v>
      </c>
      <c r="G607" s="86" t="b">
        <v>0</v>
      </c>
    </row>
    <row r="608" spans="1:7" ht="15">
      <c r="A608" s="86" t="s">
        <v>2070</v>
      </c>
      <c r="B608" s="86">
        <v>4</v>
      </c>
      <c r="C608" s="121">
        <v>0.009691001300805642</v>
      </c>
      <c r="D608" s="86" t="s">
        <v>1958</v>
      </c>
      <c r="E608" s="86" t="b">
        <v>0</v>
      </c>
      <c r="F608" s="86" t="b">
        <v>0</v>
      </c>
      <c r="G608" s="86" t="b">
        <v>0</v>
      </c>
    </row>
    <row r="609" spans="1:7" ht="15">
      <c r="A609" s="86" t="s">
        <v>2071</v>
      </c>
      <c r="B609" s="86">
        <v>4</v>
      </c>
      <c r="C609" s="121">
        <v>0.009691001300805642</v>
      </c>
      <c r="D609" s="86" t="s">
        <v>1958</v>
      </c>
      <c r="E609" s="86" t="b">
        <v>0</v>
      </c>
      <c r="F609" s="86" t="b">
        <v>0</v>
      </c>
      <c r="G609" s="86" t="b">
        <v>0</v>
      </c>
    </row>
    <row r="610" spans="1:7" ht="15">
      <c r="A610" s="86" t="s">
        <v>2143</v>
      </c>
      <c r="B610" s="86">
        <v>4</v>
      </c>
      <c r="C610" s="121">
        <v>0.009691001300805642</v>
      </c>
      <c r="D610" s="86" t="s">
        <v>1958</v>
      </c>
      <c r="E610" s="86" t="b">
        <v>0</v>
      </c>
      <c r="F610" s="86" t="b">
        <v>0</v>
      </c>
      <c r="G610" s="86" t="b">
        <v>0</v>
      </c>
    </row>
    <row r="611" spans="1:7" ht="15">
      <c r="A611" s="86" t="s">
        <v>2144</v>
      </c>
      <c r="B611" s="86">
        <v>4</v>
      </c>
      <c r="C611" s="121">
        <v>0.009691001300805642</v>
      </c>
      <c r="D611" s="86" t="s">
        <v>1958</v>
      </c>
      <c r="E611" s="86" t="b">
        <v>0</v>
      </c>
      <c r="F611" s="86" t="b">
        <v>0</v>
      </c>
      <c r="G611" s="86" t="b">
        <v>0</v>
      </c>
    </row>
    <row r="612" spans="1:7" ht="15">
      <c r="A612" s="86" t="s">
        <v>2145</v>
      </c>
      <c r="B612" s="86">
        <v>4</v>
      </c>
      <c r="C612" s="121">
        <v>0.009691001300805642</v>
      </c>
      <c r="D612" s="86" t="s">
        <v>1958</v>
      </c>
      <c r="E612" s="86" t="b">
        <v>0</v>
      </c>
      <c r="F612" s="86" t="b">
        <v>0</v>
      </c>
      <c r="G612" s="86" t="b">
        <v>0</v>
      </c>
    </row>
    <row r="613" spans="1:7" ht="15">
      <c r="A613" s="86" t="s">
        <v>2146</v>
      </c>
      <c r="B613" s="86">
        <v>4</v>
      </c>
      <c r="C613" s="121">
        <v>0.009691001300805642</v>
      </c>
      <c r="D613" s="86" t="s">
        <v>1958</v>
      </c>
      <c r="E613" s="86" t="b">
        <v>0</v>
      </c>
      <c r="F613" s="86" t="b">
        <v>0</v>
      </c>
      <c r="G613" s="86" t="b">
        <v>0</v>
      </c>
    </row>
    <row r="614" spans="1:7" ht="15">
      <c r="A614" s="86" t="s">
        <v>333</v>
      </c>
      <c r="B614" s="86">
        <v>4</v>
      </c>
      <c r="C614" s="121">
        <v>0.009691001300805642</v>
      </c>
      <c r="D614" s="86" t="s">
        <v>1958</v>
      </c>
      <c r="E614" s="86" t="b">
        <v>0</v>
      </c>
      <c r="F614" s="86" t="b">
        <v>0</v>
      </c>
      <c r="G614" s="86" t="b">
        <v>0</v>
      </c>
    </row>
    <row r="615" spans="1:7" ht="15">
      <c r="A615" s="86" t="s">
        <v>2148</v>
      </c>
      <c r="B615" s="86">
        <v>8</v>
      </c>
      <c r="C615" s="121">
        <v>0</v>
      </c>
      <c r="D615" s="86" t="s">
        <v>1959</v>
      </c>
      <c r="E615" s="86" t="b">
        <v>0</v>
      </c>
      <c r="F615" s="86" t="b">
        <v>0</v>
      </c>
      <c r="G615" s="86" t="b">
        <v>0</v>
      </c>
    </row>
    <row r="616" spans="1:7" ht="15">
      <c r="A616" s="86" t="s">
        <v>2149</v>
      </c>
      <c r="B616" s="86">
        <v>4</v>
      </c>
      <c r="C616" s="121">
        <v>0</v>
      </c>
      <c r="D616" s="86" t="s">
        <v>1959</v>
      </c>
      <c r="E616" s="86" t="b">
        <v>0</v>
      </c>
      <c r="F616" s="86" t="b">
        <v>0</v>
      </c>
      <c r="G616" s="86" t="b">
        <v>0</v>
      </c>
    </row>
    <row r="617" spans="1:7" ht="15">
      <c r="A617" s="86" t="s">
        <v>2150</v>
      </c>
      <c r="B617" s="86">
        <v>4</v>
      </c>
      <c r="C617" s="121">
        <v>0</v>
      </c>
      <c r="D617" s="86" t="s">
        <v>1959</v>
      </c>
      <c r="E617" s="86" t="b">
        <v>0</v>
      </c>
      <c r="F617" s="86" t="b">
        <v>0</v>
      </c>
      <c r="G617" s="86" t="b">
        <v>0</v>
      </c>
    </row>
    <row r="618" spans="1:7" ht="15">
      <c r="A618" s="86" t="s">
        <v>2151</v>
      </c>
      <c r="B618" s="86">
        <v>4</v>
      </c>
      <c r="C618" s="121">
        <v>0</v>
      </c>
      <c r="D618" s="86" t="s">
        <v>1959</v>
      </c>
      <c r="E618" s="86" t="b">
        <v>0</v>
      </c>
      <c r="F618" s="86" t="b">
        <v>0</v>
      </c>
      <c r="G618" s="86" t="b">
        <v>0</v>
      </c>
    </row>
    <row r="619" spans="1:7" ht="15">
      <c r="A619" s="86" t="s">
        <v>329</v>
      </c>
      <c r="B619" s="86">
        <v>4</v>
      </c>
      <c r="C619" s="121">
        <v>0</v>
      </c>
      <c r="D619" s="86" t="s">
        <v>1959</v>
      </c>
      <c r="E619" s="86" t="b">
        <v>0</v>
      </c>
      <c r="F619" s="86" t="b">
        <v>0</v>
      </c>
      <c r="G619" s="86" t="b">
        <v>0</v>
      </c>
    </row>
    <row r="620" spans="1:7" ht="15">
      <c r="A620" s="86" t="s">
        <v>2152</v>
      </c>
      <c r="B620" s="86">
        <v>4</v>
      </c>
      <c r="C620" s="121">
        <v>0</v>
      </c>
      <c r="D620" s="86" t="s">
        <v>1959</v>
      </c>
      <c r="E620" s="86" t="b">
        <v>0</v>
      </c>
      <c r="F620" s="86" t="b">
        <v>0</v>
      </c>
      <c r="G620" s="86" t="b">
        <v>0</v>
      </c>
    </row>
    <row r="621" spans="1:7" ht="15">
      <c r="A621" s="86" t="s">
        <v>2153</v>
      </c>
      <c r="B621" s="86">
        <v>4</v>
      </c>
      <c r="C621" s="121">
        <v>0</v>
      </c>
      <c r="D621" s="86" t="s">
        <v>1959</v>
      </c>
      <c r="E621" s="86" t="b">
        <v>0</v>
      </c>
      <c r="F621" s="86" t="b">
        <v>0</v>
      </c>
      <c r="G621" s="86" t="b">
        <v>0</v>
      </c>
    </row>
    <row r="622" spans="1:7" ht="15">
      <c r="A622" s="86" t="s">
        <v>2154</v>
      </c>
      <c r="B622" s="86">
        <v>4</v>
      </c>
      <c r="C622" s="121">
        <v>0</v>
      </c>
      <c r="D622" s="86" t="s">
        <v>1959</v>
      </c>
      <c r="E622" s="86" t="b">
        <v>0</v>
      </c>
      <c r="F622" s="86" t="b">
        <v>0</v>
      </c>
      <c r="G622" s="86" t="b">
        <v>0</v>
      </c>
    </row>
    <row r="623" spans="1:7" ht="15">
      <c r="A623" s="86" t="s">
        <v>2155</v>
      </c>
      <c r="B623" s="86">
        <v>4</v>
      </c>
      <c r="C623" s="121">
        <v>0</v>
      </c>
      <c r="D623" s="86" t="s">
        <v>1959</v>
      </c>
      <c r="E623" s="86" t="b">
        <v>0</v>
      </c>
      <c r="F623" s="86" t="b">
        <v>0</v>
      </c>
      <c r="G623" s="86" t="b">
        <v>0</v>
      </c>
    </row>
    <row r="624" spans="1:7" ht="15">
      <c r="A624" s="86" t="s">
        <v>2049</v>
      </c>
      <c r="B624" s="86">
        <v>4</v>
      </c>
      <c r="C624" s="121">
        <v>0</v>
      </c>
      <c r="D624" s="86" t="s">
        <v>1959</v>
      </c>
      <c r="E624" s="86" t="b">
        <v>0</v>
      </c>
      <c r="F624" s="86" t="b">
        <v>0</v>
      </c>
      <c r="G624" s="86" t="b">
        <v>0</v>
      </c>
    </row>
    <row r="625" spans="1:7" ht="15">
      <c r="A625" s="86" t="s">
        <v>2537</v>
      </c>
      <c r="B625" s="86">
        <v>4</v>
      </c>
      <c r="C625" s="121">
        <v>0</v>
      </c>
      <c r="D625" s="86" t="s">
        <v>1959</v>
      </c>
      <c r="E625" s="86" t="b">
        <v>0</v>
      </c>
      <c r="F625" s="86" t="b">
        <v>0</v>
      </c>
      <c r="G625" s="86" t="b">
        <v>0</v>
      </c>
    </row>
    <row r="626" spans="1:7" ht="15">
      <c r="A626" s="86" t="s">
        <v>2571</v>
      </c>
      <c r="B626" s="86">
        <v>4</v>
      </c>
      <c r="C626" s="121">
        <v>0</v>
      </c>
      <c r="D626" s="86" t="s">
        <v>1959</v>
      </c>
      <c r="E626" s="86" t="b">
        <v>0</v>
      </c>
      <c r="F626" s="86" t="b">
        <v>0</v>
      </c>
      <c r="G626" s="86" t="b">
        <v>0</v>
      </c>
    </row>
    <row r="627" spans="1:7" ht="15">
      <c r="A627" s="86" t="s">
        <v>2572</v>
      </c>
      <c r="B627" s="86">
        <v>4</v>
      </c>
      <c r="C627" s="121">
        <v>0</v>
      </c>
      <c r="D627" s="86" t="s">
        <v>1959</v>
      </c>
      <c r="E627" s="86" t="b">
        <v>0</v>
      </c>
      <c r="F627" s="86" t="b">
        <v>0</v>
      </c>
      <c r="G627" s="86" t="b">
        <v>0</v>
      </c>
    </row>
    <row r="628" spans="1:7" ht="15">
      <c r="A628" s="86" t="s">
        <v>2503</v>
      </c>
      <c r="B628" s="86">
        <v>4</v>
      </c>
      <c r="C628" s="121">
        <v>0</v>
      </c>
      <c r="D628" s="86" t="s">
        <v>1959</v>
      </c>
      <c r="E628" s="86" t="b">
        <v>0</v>
      </c>
      <c r="F628" s="86" t="b">
        <v>0</v>
      </c>
      <c r="G628" s="86" t="b">
        <v>0</v>
      </c>
    </row>
    <row r="629" spans="1:7" ht="15">
      <c r="A629" s="86" t="s">
        <v>2573</v>
      </c>
      <c r="B629" s="86">
        <v>4</v>
      </c>
      <c r="C629" s="121">
        <v>0</v>
      </c>
      <c r="D629" s="86" t="s">
        <v>1959</v>
      </c>
      <c r="E629" s="86" t="b">
        <v>0</v>
      </c>
      <c r="F629" s="86" t="b">
        <v>0</v>
      </c>
      <c r="G629" s="86" t="b">
        <v>0</v>
      </c>
    </row>
    <row r="630" spans="1:7" ht="15">
      <c r="A630" s="86" t="s">
        <v>2548</v>
      </c>
      <c r="B630" s="86">
        <v>4</v>
      </c>
      <c r="C630" s="121">
        <v>0</v>
      </c>
      <c r="D630" s="86" t="s">
        <v>1959</v>
      </c>
      <c r="E630" s="86" t="b">
        <v>0</v>
      </c>
      <c r="F630" s="86" t="b">
        <v>0</v>
      </c>
      <c r="G630" s="86" t="b">
        <v>0</v>
      </c>
    </row>
    <row r="631" spans="1:7" ht="15">
      <c r="A631" s="86" t="s">
        <v>497</v>
      </c>
      <c r="B631" s="86">
        <v>4</v>
      </c>
      <c r="C631" s="121">
        <v>0</v>
      </c>
      <c r="D631" s="86" t="s">
        <v>1959</v>
      </c>
      <c r="E631" s="86" t="b">
        <v>0</v>
      </c>
      <c r="F631" s="86" t="b">
        <v>0</v>
      </c>
      <c r="G631" s="86" t="b">
        <v>0</v>
      </c>
    </row>
    <row r="632" spans="1:7" ht="15">
      <c r="A632" s="86" t="s">
        <v>2574</v>
      </c>
      <c r="B632" s="86">
        <v>4</v>
      </c>
      <c r="C632" s="121">
        <v>0</v>
      </c>
      <c r="D632" s="86" t="s">
        <v>1959</v>
      </c>
      <c r="E632" s="86" t="b">
        <v>0</v>
      </c>
      <c r="F632" s="86" t="b">
        <v>0</v>
      </c>
      <c r="G632" s="86" t="b">
        <v>0</v>
      </c>
    </row>
    <row r="633" spans="1:7" ht="15">
      <c r="A633" s="86" t="s">
        <v>2538</v>
      </c>
      <c r="B633" s="86">
        <v>4</v>
      </c>
      <c r="C633" s="121">
        <v>0</v>
      </c>
      <c r="D633" s="86" t="s">
        <v>1959</v>
      </c>
      <c r="E633" s="86" t="b">
        <v>0</v>
      </c>
      <c r="F633" s="86" t="b">
        <v>0</v>
      </c>
      <c r="G633" s="86" t="b">
        <v>0</v>
      </c>
    </row>
    <row r="634" spans="1:7" ht="15">
      <c r="A634" s="86" t="s">
        <v>2070</v>
      </c>
      <c r="B634" s="86">
        <v>4</v>
      </c>
      <c r="C634" s="121">
        <v>0</v>
      </c>
      <c r="D634" s="86" t="s">
        <v>1959</v>
      </c>
      <c r="E634" s="86" t="b">
        <v>0</v>
      </c>
      <c r="F634" s="86" t="b">
        <v>0</v>
      </c>
      <c r="G634" s="86" t="b">
        <v>0</v>
      </c>
    </row>
    <row r="635" spans="1:7" ht="15">
      <c r="A635" s="86" t="s">
        <v>2575</v>
      </c>
      <c r="B635" s="86">
        <v>4</v>
      </c>
      <c r="C635" s="121">
        <v>0</v>
      </c>
      <c r="D635" s="86" t="s">
        <v>1959</v>
      </c>
      <c r="E635" s="86" t="b">
        <v>0</v>
      </c>
      <c r="F635" s="86" t="b">
        <v>0</v>
      </c>
      <c r="G635" s="86" t="b">
        <v>0</v>
      </c>
    </row>
    <row r="636" spans="1:7" ht="15">
      <c r="A636" s="86" t="s">
        <v>2576</v>
      </c>
      <c r="B636" s="86">
        <v>4</v>
      </c>
      <c r="C636" s="121">
        <v>0</v>
      </c>
      <c r="D636" s="86" t="s">
        <v>1959</v>
      </c>
      <c r="E636" s="86" t="b">
        <v>0</v>
      </c>
      <c r="F636" s="86" t="b">
        <v>0</v>
      </c>
      <c r="G636" s="86" t="b">
        <v>0</v>
      </c>
    </row>
    <row r="637" spans="1:7" ht="15">
      <c r="A637" s="86" t="s">
        <v>2577</v>
      </c>
      <c r="B637" s="86">
        <v>4</v>
      </c>
      <c r="C637" s="121">
        <v>0</v>
      </c>
      <c r="D637" s="86" t="s">
        <v>1959</v>
      </c>
      <c r="E637" s="86" t="b">
        <v>0</v>
      </c>
      <c r="F637" s="86" t="b">
        <v>0</v>
      </c>
      <c r="G637" s="86" t="b">
        <v>0</v>
      </c>
    </row>
    <row r="638" spans="1:7" ht="15">
      <c r="A638" s="86" t="s">
        <v>2044</v>
      </c>
      <c r="B638" s="86">
        <v>2</v>
      </c>
      <c r="C638" s="121">
        <v>0</v>
      </c>
      <c r="D638" s="86" t="s">
        <v>1960</v>
      </c>
      <c r="E638" s="86" t="b">
        <v>0</v>
      </c>
      <c r="F638" s="86" t="b">
        <v>0</v>
      </c>
      <c r="G638" s="86" t="b">
        <v>0</v>
      </c>
    </row>
    <row r="639" spans="1:7" ht="15">
      <c r="A639" s="86" t="s">
        <v>2157</v>
      </c>
      <c r="B639" s="86">
        <v>2</v>
      </c>
      <c r="C639" s="121">
        <v>0</v>
      </c>
      <c r="D639" s="86" t="s">
        <v>1960</v>
      </c>
      <c r="E639" s="86" t="b">
        <v>0</v>
      </c>
      <c r="F639" s="86" t="b">
        <v>0</v>
      </c>
      <c r="G639" s="86" t="b">
        <v>0</v>
      </c>
    </row>
    <row r="640" spans="1:7" ht="15">
      <c r="A640" s="86" t="s">
        <v>2632</v>
      </c>
      <c r="B640" s="86">
        <v>3</v>
      </c>
      <c r="C640" s="121">
        <v>0</v>
      </c>
      <c r="D640" s="86" t="s">
        <v>1961</v>
      </c>
      <c r="E640" s="86" t="b">
        <v>0</v>
      </c>
      <c r="F640" s="86" t="b">
        <v>0</v>
      </c>
      <c r="G640" s="86" t="b">
        <v>0</v>
      </c>
    </row>
    <row r="641" spans="1:7" ht="15">
      <c r="A641" s="86" t="s">
        <v>2539</v>
      </c>
      <c r="B641" s="86">
        <v>3</v>
      </c>
      <c r="C641" s="121">
        <v>0</v>
      </c>
      <c r="D641" s="86" t="s">
        <v>1961</v>
      </c>
      <c r="E641" s="86" t="b">
        <v>0</v>
      </c>
      <c r="F641" s="86" t="b">
        <v>0</v>
      </c>
      <c r="G641" s="86" t="b">
        <v>0</v>
      </c>
    </row>
    <row r="642" spans="1:7" ht="15">
      <c r="A642" s="86" t="s">
        <v>2633</v>
      </c>
      <c r="B642" s="86">
        <v>3</v>
      </c>
      <c r="C642" s="121">
        <v>0</v>
      </c>
      <c r="D642" s="86" t="s">
        <v>1961</v>
      </c>
      <c r="E642" s="86" t="b">
        <v>0</v>
      </c>
      <c r="F642" s="86" t="b">
        <v>0</v>
      </c>
      <c r="G642" s="86" t="b">
        <v>0</v>
      </c>
    </row>
    <row r="643" spans="1:7" ht="15">
      <c r="A643" s="86" t="s">
        <v>2049</v>
      </c>
      <c r="B643" s="86">
        <v>3</v>
      </c>
      <c r="C643" s="121">
        <v>0</v>
      </c>
      <c r="D643" s="86" t="s">
        <v>1961</v>
      </c>
      <c r="E643" s="86" t="b">
        <v>0</v>
      </c>
      <c r="F643" s="86" t="b">
        <v>0</v>
      </c>
      <c r="G643" s="86" t="b">
        <v>0</v>
      </c>
    </row>
    <row r="644" spans="1:7" ht="15">
      <c r="A644" s="86" t="s">
        <v>2634</v>
      </c>
      <c r="B644" s="86">
        <v>3</v>
      </c>
      <c r="C644" s="121">
        <v>0</v>
      </c>
      <c r="D644" s="86" t="s">
        <v>1961</v>
      </c>
      <c r="E644" s="86" t="b">
        <v>0</v>
      </c>
      <c r="F644" s="86" t="b">
        <v>0</v>
      </c>
      <c r="G644" s="86" t="b">
        <v>0</v>
      </c>
    </row>
    <row r="645" spans="1:7" ht="15">
      <c r="A645" s="86" t="s">
        <v>2635</v>
      </c>
      <c r="B645" s="86">
        <v>3</v>
      </c>
      <c r="C645" s="121">
        <v>0</v>
      </c>
      <c r="D645" s="86" t="s">
        <v>1961</v>
      </c>
      <c r="E645" s="86" t="b">
        <v>0</v>
      </c>
      <c r="F645" s="86" t="b">
        <v>1</v>
      </c>
      <c r="G645" s="86" t="b">
        <v>0</v>
      </c>
    </row>
    <row r="646" spans="1:7" ht="15">
      <c r="A646" s="86" t="s">
        <v>2636</v>
      </c>
      <c r="B646" s="86">
        <v>3</v>
      </c>
      <c r="C646" s="121">
        <v>0</v>
      </c>
      <c r="D646" s="86" t="s">
        <v>1961</v>
      </c>
      <c r="E646" s="86" t="b">
        <v>0</v>
      </c>
      <c r="F646" s="86" t="b">
        <v>0</v>
      </c>
      <c r="G646" s="86" t="b">
        <v>0</v>
      </c>
    </row>
    <row r="647" spans="1:7" ht="15">
      <c r="A647" s="86" t="s">
        <v>2534</v>
      </c>
      <c r="B647" s="86">
        <v>3</v>
      </c>
      <c r="C647" s="121">
        <v>0</v>
      </c>
      <c r="D647" s="86" t="s">
        <v>1961</v>
      </c>
      <c r="E647" s="86" t="b">
        <v>1</v>
      </c>
      <c r="F647" s="86" t="b">
        <v>0</v>
      </c>
      <c r="G647" s="86" t="b">
        <v>0</v>
      </c>
    </row>
    <row r="648" spans="1:7" ht="15">
      <c r="A648" s="86" t="s">
        <v>2637</v>
      </c>
      <c r="B648" s="86">
        <v>3</v>
      </c>
      <c r="C648" s="121">
        <v>0</v>
      </c>
      <c r="D648" s="86" t="s">
        <v>1961</v>
      </c>
      <c r="E648" s="86" t="b">
        <v>0</v>
      </c>
      <c r="F648" s="86" t="b">
        <v>0</v>
      </c>
      <c r="G648" s="86" t="b">
        <v>0</v>
      </c>
    </row>
    <row r="649" spans="1:7" ht="15">
      <c r="A649" s="86" t="s">
        <v>2638</v>
      </c>
      <c r="B649" s="86">
        <v>3</v>
      </c>
      <c r="C649" s="121">
        <v>0</v>
      </c>
      <c r="D649" s="86" t="s">
        <v>1961</v>
      </c>
      <c r="E649" s="86" t="b">
        <v>0</v>
      </c>
      <c r="F649" s="86" t="b">
        <v>0</v>
      </c>
      <c r="G649" s="86" t="b">
        <v>0</v>
      </c>
    </row>
    <row r="650" spans="1:7" ht="15">
      <c r="A650" s="86" t="s">
        <v>2070</v>
      </c>
      <c r="B650" s="86">
        <v>3</v>
      </c>
      <c r="C650" s="121">
        <v>0</v>
      </c>
      <c r="D650" s="86" t="s">
        <v>1961</v>
      </c>
      <c r="E650" s="86" t="b">
        <v>0</v>
      </c>
      <c r="F650" s="86" t="b">
        <v>0</v>
      </c>
      <c r="G650" s="86" t="b">
        <v>0</v>
      </c>
    </row>
    <row r="651" spans="1:7" ht="15">
      <c r="A651" s="86" t="s">
        <v>2754</v>
      </c>
      <c r="B651" s="86">
        <v>2</v>
      </c>
      <c r="C651" s="121">
        <v>0.005869708635189375</v>
      </c>
      <c r="D651" s="86" t="s">
        <v>1961</v>
      </c>
      <c r="E651" s="86" t="b">
        <v>0</v>
      </c>
      <c r="F651" s="86" t="b">
        <v>0</v>
      </c>
      <c r="G651" s="86" t="b">
        <v>0</v>
      </c>
    </row>
    <row r="652" spans="1:7" ht="15">
      <c r="A652" s="86" t="s">
        <v>2628</v>
      </c>
      <c r="B652" s="86">
        <v>2</v>
      </c>
      <c r="C652" s="121">
        <v>0.005869708635189375</v>
      </c>
      <c r="D652" s="86" t="s">
        <v>1961</v>
      </c>
      <c r="E652" s="86" t="b">
        <v>0</v>
      </c>
      <c r="F652" s="86" t="b">
        <v>0</v>
      </c>
      <c r="G652" s="86" t="b">
        <v>0</v>
      </c>
    </row>
    <row r="653" spans="1:7" ht="15">
      <c r="A653" s="86" t="s">
        <v>2141</v>
      </c>
      <c r="B653" s="86">
        <v>2</v>
      </c>
      <c r="C653" s="121">
        <v>0.005869708635189375</v>
      </c>
      <c r="D653" s="86" t="s">
        <v>1961</v>
      </c>
      <c r="E653" s="86" t="b">
        <v>0</v>
      </c>
      <c r="F653" s="86" t="b">
        <v>0</v>
      </c>
      <c r="G653" s="86" t="b">
        <v>0</v>
      </c>
    </row>
    <row r="654" spans="1:7" ht="15">
      <c r="A654" s="86" t="s">
        <v>2537</v>
      </c>
      <c r="B654" s="86">
        <v>2</v>
      </c>
      <c r="C654" s="121">
        <v>0.005869708635189375</v>
      </c>
      <c r="D654" s="86" t="s">
        <v>1961</v>
      </c>
      <c r="E654" s="86" t="b">
        <v>0</v>
      </c>
      <c r="F654" s="86" t="b">
        <v>0</v>
      </c>
      <c r="G654" s="86" t="b">
        <v>0</v>
      </c>
    </row>
    <row r="655" spans="1:7" ht="15">
      <c r="A655" s="86" t="s">
        <v>2755</v>
      </c>
      <c r="B655" s="86">
        <v>2</v>
      </c>
      <c r="C655" s="121">
        <v>0.005869708635189375</v>
      </c>
      <c r="D655" s="86" t="s">
        <v>1961</v>
      </c>
      <c r="E655" s="86" t="b">
        <v>0</v>
      </c>
      <c r="F655" s="86" t="b">
        <v>0</v>
      </c>
      <c r="G655" s="86" t="b">
        <v>0</v>
      </c>
    </row>
    <row r="656" spans="1:7" ht="15">
      <c r="A656" s="86" t="s">
        <v>2756</v>
      </c>
      <c r="B656" s="86">
        <v>2</v>
      </c>
      <c r="C656" s="121">
        <v>0.005869708635189375</v>
      </c>
      <c r="D656" s="86" t="s">
        <v>1961</v>
      </c>
      <c r="E656" s="86" t="b">
        <v>0</v>
      </c>
      <c r="F656" s="86" t="b">
        <v>0</v>
      </c>
      <c r="G656" s="86" t="b">
        <v>0</v>
      </c>
    </row>
    <row r="657" spans="1:7" ht="15">
      <c r="A657" s="86" t="s">
        <v>2757</v>
      </c>
      <c r="B657" s="86">
        <v>2</v>
      </c>
      <c r="C657" s="121">
        <v>0.005869708635189375</v>
      </c>
      <c r="D657" s="86" t="s">
        <v>1961</v>
      </c>
      <c r="E657" s="86" t="b">
        <v>0</v>
      </c>
      <c r="F657" s="86" t="b">
        <v>0</v>
      </c>
      <c r="G657" s="86" t="b">
        <v>0</v>
      </c>
    </row>
    <row r="658" spans="1:7" ht="15">
      <c r="A658" s="86" t="s">
        <v>2758</v>
      </c>
      <c r="B658" s="86">
        <v>2</v>
      </c>
      <c r="C658" s="121">
        <v>0.005869708635189375</v>
      </c>
      <c r="D658" s="86" t="s">
        <v>1961</v>
      </c>
      <c r="E658" s="86" t="b">
        <v>0</v>
      </c>
      <c r="F658" s="86" t="b">
        <v>0</v>
      </c>
      <c r="G658" s="86" t="b">
        <v>0</v>
      </c>
    </row>
    <row r="659" spans="1:7" ht="15">
      <c r="A659" s="86" t="s">
        <v>2490</v>
      </c>
      <c r="B659" s="86">
        <v>4</v>
      </c>
      <c r="C659" s="121">
        <v>0</v>
      </c>
      <c r="D659" s="86" t="s">
        <v>1962</v>
      </c>
      <c r="E659" s="86" t="b">
        <v>0</v>
      </c>
      <c r="F659" s="86" t="b">
        <v>0</v>
      </c>
      <c r="G659" s="86" t="b">
        <v>0</v>
      </c>
    </row>
    <row r="660" spans="1:7" ht="15">
      <c r="A660" s="86" t="s">
        <v>2489</v>
      </c>
      <c r="B660" s="86">
        <v>4</v>
      </c>
      <c r="C660" s="121">
        <v>0</v>
      </c>
      <c r="D660" s="86" t="s">
        <v>1962</v>
      </c>
      <c r="E660" s="86" t="b">
        <v>0</v>
      </c>
      <c r="F660" s="86" t="b">
        <v>0</v>
      </c>
      <c r="G660" s="86" t="b">
        <v>0</v>
      </c>
    </row>
    <row r="661" spans="1:7" ht="15">
      <c r="A661" s="86" t="s">
        <v>2541</v>
      </c>
      <c r="B661" s="86">
        <v>2</v>
      </c>
      <c r="C661" s="121">
        <v>0</v>
      </c>
      <c r="D661" s="86" t="s">
        <v>1962</v>
      </c>
      <c r="E661" s="86" t="b">
        <v>0</v>
      </c>
      <c r="F661" s="86" t="b">
        <v>0</v>
      </c>
      <c r="G661" s="86" t="b">
        <v>0</v>
      </c>
    </row>
    <row r="662" spans="1:7" ht="15">
      <c r="A662" s="86" t="s">
        <v>2775</v>
      </c>
      <c r="B662" s="86">
        <v>2</v>
      </c>
      <c r="C662" s="121">
        <v>0</v>
      </c>
      <c r="D662" s="86" t="s">
        <v>1962</v>
      </c>
      <c r="E662" s="86" t="b">
        <v>0</v>
      </c>
      <c r="F662" s="86" t="b">
        <v>0</v>
      </c>
      <c r="G662" s="86" t="b">
        <v>0</v>
      </c>
    </row>
    <row r="663" spans="1:7" ht="15">
      <c r="A663" s="86" t="s">
        <v>2776</v>
      </c>
      <c r="B663" s="86">
        <v>2</v>
      </c>
      <c r="C663" s="121">
        <v>0</v>
      </c>
      <c r="D663" s="86" t="s">
        <v>1962</v>
      </c>
      <c r="E663" s="86" t="b">
        <v>0</v>
      </c>
      <c r="F663" s="86" t="b">
        <v>0</v>
      </c>
      <c r="G663" s="86" t="b">
        <v>0</v>
      </c>
    </row>
    <row r="664" spans="1:7" ht="15">
      <c r="A664" s="86" t="s">
        <v>2777</v>
      </c>
      <c r="B664" s="86">
        <v>2</v>
      </c>
      <c r="C664" s="121">
        <v>0</v>
      </c>
      <c r="D664" s="86" t="s">
        <v>1962</v>
      </c>
      <c r="E664" s="86" t="b">
        <v>0</v>
      </c>
      <c r="F664" s="86" t="b">
        <v>0</v>
      </c>
      <c r="G664" s="86" t="b">
        <v>0</v>
      </c>
    </row>
    <row r="665" spans="1:7" ht="15">
      <c r="A665" s="86" t="s">
        <v>2778</v>
      </c>
      <c r="B665" s="86">
        <v>2</v>
      </c>
      <c r="C665" s="121">
        <v>0</v>
      </c>
      <c r="D665" s="86" t="s">
        <v>1962</v>
      </c>
      <c r="E665" s="86" t="b">
        <v>0</v>
      </c>
      <c r="F665" s="86" t="b">
        <v>0</v>
      </c>
      <c r="G665" s="86" t="b">
        <v>0</v>
      </c>
    </row>
    <row r="666" spans="1:7" ht="15">
      <c r="A666" s="86" t="s">
        <v>2096</v>
      </c>
      <c r="B666" s="86">
        <v>2</v>
      </c>
      <c r="C666" s="121">
        <v>0</v>
      </c>
      <c r="D666" s="86" t="s">
        <v>1962</v>
      </c>
      <c r="E666" s="86" t="b">
        <v>0</v>
      </c>
      <c r="F666" s="86" t="b">
        <v>0</v>
      </c>
      <c r="G666" s="86" t="b">
        <v>0</v>
      </c>
    </row>
    <row r="667" spans="1:7" ht="15">
      <c r="A667" s="86" t="s">
        <v>2656</v>
      </c>
      <c r="B667" s="86">
        <v>2</v>
      </c>
      <c r="C667" s="121">
        <v>0</v>
      </c>
      <c r="D667" s="86" t="s">
        <v>1962</v>
      </c>
      <c r="E667" s="86" t="b">
        <v>0</v>
      </c>
      <c r="F667" s="86" t="b">
        <v>0</v>
      </c>
      <c r="G667" s="86" t="b">
        <v>0</v>
      </c>
    </row>
    <row r="668" spans="1:7" ht="15">
      <c r="A668" s="86" t="s">
        <v>2049</v>
      </c>
      <c r="B668" s="86">
        <v>2</v>
      </c>
      <c r="C668" s="121">
        <v>0</v>
      </c>
      <c r="D668" s="86" t="s">
        <v>1962</v>
      </c>
      <c r="E668" s="86" t="b">
        <v>0</v>
      </c>
      <c r="F668" s="86" t="b">
        <v>0</v>
      </c>
      <c r="G668" s="86" t="b">
        <v>0</v>
      </c>
    </row>
    <row r="669" spans="1:7" ht="15">
      <c r="A669" s="86" t="s">
        <v>2551</v>
      </c>
      <c r="B669" s="86">
        <v>2</v>
      </c>
      <c r="C669" s="121">
        <v>0</v>
      </c>
      <c r="D669" s="86" t="s">
        <v>1962</v>
      </c>
      <c r="E669" s="86" t="b">
        <v>0</v>
      </c>
      <c r="F669" s="86" t="b">
        <v>0</v>
      </c>
      <c r="G669" s="86" t="b">
        <v>0</v>
      </c>
    </row>
    <row r="670" spans="1:7" ht="15">
      <c r="A670" s="86" t="s">
        <v>2581</v>
      </c>
      <c r="B670" s="86">
        <v>2</v>
      </c>
      <c r="C670" s="121">
        <v>0</v>
      </c>
      <c r="D670" s="86" t="s">
        <v>1962</v>
      </c>
      <c r="E670" s="86" t="b">
        <v>0</v>
      </c>
      <c r="F670" s="86" t="b">
        <v>0</v>
      </c>
      <c r="G670" s="86" t="b">
        <v>0</v>
      </c>
    </row>
    <row r="671" spans="1:7" ht="15">
      <c r="A671" s="86" t="s">
        <v>2556</v>
      </c>
      <c r="B671" s="86">
        <v>2</v>
      </c>
      <c r="C671" s="121">
        <v>0</v>
      </c>
      <c r="D671" s="86" t="s">
        <v>1962</v>
      </c>
      <c r="E671" s="86" t="b">
        <v>0</v>
      </c>
      <c r="F671" s="86" t="b">
        <v>0</v>
      </c>
      <c r="G671" s="86" t="b">
        <v>0</v>
      </c>
    </row>
    <row r="672" spans="1:7" ht="15">
      <c r="A672" s="86" t="s">
        <v>328</v>
      </c>
      <c r="B672" s="86">
        <v>2</v>
      </c>
      <c r="C672" s="121">
        <v>0</v>
      </c>
      <c r="D672" s="86" t="s">
        <v>1962</v>
      </c>
      <c r="E672" s="86" t="b">
        <v>0</v>
      </c>
      <c r="F672" s="86" t="b">
        <v>0</v>
      </c>
      <c r="G672" s="86" t="b">
        <v>0</v>
      </c>
    </row>
    <row r="673" spans="1:7" ht="15">
      <c r="A673" s="86" t="s">
        <v>327</v>
      </c>
      <c r="B673" s="86">
        <v>2</v>
      </c>
      <c r="C673" s="121">
        <v>0</v>
      </c>
      <c r="D673" s="86" t="s">
        <v>1962</v>
      </c>
      <c r="E673" s="86" t="b">
        <v>0</v>
      </c>
      <c r="F673" s="86" t="b">
        <v>0</v>
      </c>
      <c r="G673" s="86" t="b">
        <v>0</v>
      </c>
    </row>
    <row r="674" spans="1:7" ht="15">
      <c r="A674" s="86" t="s">
        <v>2552</v>
      </c>
      <c r="B674" s="86">
        <v>2</v>
      </c>
      <c r="C674" s="121">
        <v>0</v>
      </c>
      <c r="D674" s="86" t="s">
        <v>1962</v>
      </c>
      <c r="E674" s="86" t="b">
        <v>0</v>
      </c>
      <c r="F674" s="86" t="b">
        <v>0</v>
      </c>
      <c r="G674" s="86" t="b">
        <v>0</v>
      </c>
    </row>
    <row r="675" spans="1:7" ht="15">
      <c r="A675" s="86" t="s">
        <v>2779</v>
      </c>
      <c r="B675" s="86">
        <v>2</v>
      </c>
      <c r="C675" s="121">
        <v>0</v>
      </c>
      <c r="D675" s="86" t="s">
        <v>1962</v>
      </c>
      <c r="E675" s="86" t="b">
        <v>0</v>
      </c>
      <c r="F675" s="86" t="b">
        <v>0</v>
      </c>
      <c r="G675" s="86" t="b">
        <v>0</v>
      </c>
    </row>
    <row r="676" spans="1:7" ht="15">
      <c r="A676" s="86" t="s">
        <v>2602</v>
      </c>
      <c r="B676" s="86">
        <v>3</v>
      </c>
      <c r="C676" s="121">
        <v>0</v>
      </c>
      <c r="D676" s="86" t="s">
        <v>1963</v>
      </c>
      <c r="E676" s="86" t="b">
        <v>1</v>
      </c>
      <c r="F676" s="86" t="b">
        <v>0</v>
      </c>
      <c r="G676" s="86" t="b">
        <v>0</v>
      </c>
    </row>
    <row r="677" spans="1:7" ht="15">
      <c r="A677" s="86" t="s">
        <v>2564</v>
      </c>
      <c r="B677" s="86">
        <v>3</v>
      </c>
      <c r="C677" s="121">
        <v>0</v>
      </c>
      <c r="D677" s="86" t="s">
        <v>1963</v>
      </c>
      <c r="E677" s="86" t="b">
        <v>0</v>
      </c>
      <c r="F677" s="86" t="b">
        <v>0</v>
      </c>
      <c r="G677" s="86" t="b">
        <v>0</v>
      </c>
    </row>
    <row r="678" spans="1:7" ht="15">
      <c r="A678" s="86" t="s">
        <v>2603</v>
      </c>
      <c r="B678" s="86">
        <v>3</v>
      </c>
      <c r="C678" s="121">
        <v>0</v>
      </c>
      <c r="D678" s="86" t="s">
        <v>1963</v>
      </c>
      <c r="E678" s="86" t="b">
        <v>0</v>
      </c>
      <c r="F678" s="86" t="b">
        <v>0</v>
      </c>
      <c r="G678" s="86" t="b">
        <v>0</v>
      </c>
    </row>
    <row r="679" spans="1:7" ht="15">
      <c r="A679" s="86" t="s">
        <v>2604</v>
      </c>
      <c r="B679" s="86">
        <v>3</v>
      </c>
      <c r="C679" s="121">
        <v>0</v>
      </c>
      <c r="D679" s="86" t="s">
        <v>1963</v>
      </c>
      <c r="E679" s="86" t="b">
        <v>0</v>
      </c>
      <c r="F679" s="86" t="b">
        <v>0</v>
      </c>
      <c r="G679" s="86" t="b">
        <v>0</v>
      </c>
    </row>
    <row r="680" spans="1:7" ht="15">
      <c r="A680" s="86" t="s">
        <v>2565</v>
      </c>
      <c r="B680" s="86">
        <v>3</v>
      </c>
      <c r="C680" s="121">
        <v>0</v>
      </c>
      <c r="D680" s="86" t="s">
        <v>1963</v>
      </c>
      <c r="E680" s="86" t="b">
        <v>0</v>
      </c>
      <c r="F680" s="86" t="b">
        <v>0</v>
      </c>
      <c r="G680" s="86" t="b">
        <v>0</v>
      </c>
    </row>
    <row r="681" spans="1:7" ht="15">
      <c r="A681" s="86" t="s">
        <v>2605</v>
      </c>
      <c r="B681" s="86">
        <v>3</v>
      </c>
      <c r="C681" s="121">
        <v>0</v>
      </c>
      <c r="D681" s="86" t="s">
        <v>1963</v>
      </c>
      <c r="E681" s="86" t="b">
        <v>1</v>
      </c>
      <c r="F681" s="86" t="b">
        <v>0</v>
      </c>
      <c r="G681" s="86" t="b">
        <v>0</v>
      </c>
    </row>
    <row r="682" spans="1:7" ht="15">
      <c r="A682" s="86" t="s">
        <v>2494</v>
      </c>
      <c r="B682" s="86">
        <v>3</v>
      </c>
      <c r="C682" s="121">
        <v>0</v>
      </c>
      <c r="D682" s="86" t="s">
        <v>1963</v>
      </c>
      <c r="E682" s="86" t="b">
        <v>0</v>
      </c>
      <c r="F682" s="86" t="b">
        <v>0</v>
      </c>
      <c r="G682" s="86" t="b">
        <v>0</v>
      </c>
    </row>
    <row r="683" spans="1:7" ht="15">
      <c r="A683" s="86" t="s">
        <v>2534</v>
      </c>
      <c r="B683" s="86">
        <v>3</v>
      </c>
      <c r="C683" s="121">
        <v>0</v>
      </c>
      <c r="D683" s="86" t="s">
        <v>1963</v>
      </c>
      <c r="E683" s="86" t="b">
        <v>1</v>
      </c>
      <c r="F683" s="86" t="b">
        <v>0</v>
      </c>
      <c r="G683" s="86" t="b">
        <v>0</v>
      </c>
    </row>
    <row r="684" spans="1:7" ht="15">
      <c r="A684" s="86" t="s">
        <v>2606</v>
      </c>
      <c r="B684" s="86">
        <v>3</v>
      </c>
      <c r="C684" s="121">
        <v>0</v>
      </c>
      <c r="D684" s="86" t="s">
        <v>1963</v>
      </c>
      <c r="E684" s="86" t="b">
        <v>0</v>
      </c>
      <c r="F684" s="86" t="b">
        <v>0</v>
      </c>
      <c r="G684" s="86" t="b">
        <v>0</v>
      </c>
    </row>
    <row r="685" spans="1:7" ht="15">
      <c r="A685" s="86" t="s">
        <v>2607</v>
      </c>
      <c r="B685" s="86">
        <v>3</v>
      </c>
      <c r="C685" s="121">
        <v>0</v>
      </c>
      <c r="D685" s="86" t="s">
        <v>1963</v>
      </c>
      <c r="E685" s="86" t="b">
        <v>1</v>
      </c>
      <c r="F685" s="86" t="b">
        <v>0</v>
      </c>
      <c r="G685" s="86" t="b">
        <v>0</v>
      </c>
    </row>
    <row r="686" spans="1:7" ht="15">
      <c r="A686" s="86" t="s">
        <v>2608</v>
      </c>
      <c r="B686" s="86">
        <v>3</v>
      </c>
      <c r="C686" s="121">
        <v>0</v>
      </c>
      <c r="D686" s="86" t="s">
        <v>1963</v>
      </c>
      <c r="E686" s="86" t="b">
        <v>0</v>
      </c>
      <c r="F686" s="86" t="b">
        <v>0</v>
      </c>
      <c r="G686" s="86" t="b">
        <v>0</v>
      </c>
    </row>
    <row r="687" spans="1:7" ht="15">
      <c r="A687" s="86" t="s">
        <v>2566</v>
      </c>
      <c r="B687" s="86">
        <v>3</v>
      </c>
      <c r="C687" s="121">
        <v>0</v>
      </c>
      <c r="D687" s="86" t="s">
        <v>1963</v>
      </c>
      <c r="E687" s="86" t="b">
        <v>0</v>
      </c>
      <c r="F687" s="86" t="b">
        <v>0</v>
      </c>
      <c r="G687" s="86" t="b">
        <v>0</v>
      </c>
    </row>
    <row r="688" spans="1:7" ht="15">
      <c r="A688" s="86" t="s">
        <v>2098</v>
      </c>
      <c r="B688" s="86">
        <v>3</v>
      </c>
      <c r="C688" s="121">
        <v>0</v>
      </c>
      <c r="D688" s="86" t="s">
        <v>1963</v>
      </c>
      <c r="E688" s="86" t="b">
        <v>0</v>
      </c>
      <c r="F688" s="86" t="b">
        <v>0</v>
      </c>
      <c r="G688" s="86" t="b">
        <v>0</v>
      </c>
    </row>
    <row r="689" spans="1:7" ht="15">
      <c r="A689" s="86" t="s">
        <v>2072</v>
      </c>
      <c r="B689" s="86">
        <v>3</v>
      </c>
      <c r="C689" s="121">
        <v>0</v>
      </c>
      <c r="D689" s="86" t="s">
        <v>1963</v>
      </c>
      <c r="E689" s="86" t="b">
        <v>1</v>
      </c>
      <c r="F689" s="86" t="b">
        <v>0</v>
      </c>
      <c r="G689" s="86" t="b">
        <v>0</v>
      </c>
    </row>
    <row r="690" spans="1:7" ht="15">
      <c r="A690" s="86" t="s">
        <v>2049</v>
      </c>
      <c r="B690" s="86">
        <v>3</v>
      </c>
      <c r="C690" s="121">
        <v>0</v>
      </c>
      <c r="D690" s="86" t="s">
        <v>1963</v>
      </c>
      <c r="E690" s="86" t="b">
        <v>0</v>
      </c>
      <c r="F690" s="86" t="b">
        <v>0</v>
      </c>
      <c r="G690" s="86" t="b">
        <v>0</v>
      </c>
    </row>
    <row r="691" spans="1:7" ht="15">
      <c r="A691" s="86" t="s">
        <v>2048</v>
      </c>
      <c r="B691" s="86">
        <v>3</v>
      </c>
      <c r="C691" s="121">
        <v>0</v>
      </c>
      <c r="D691" s="86" t="s">
        <v>1963</v>
      </c>
      <c r="E691" s="86" t="b">
        <v>0</v>
      </c>
      <c r="F691" s="86" t="b">
        <v>0</v>
      </c>
      <c r="G691" s="86" t="b">
        <v>0</v>
      </c>
    </row>
    <row r="692" spans="1:7" ht="15">
      <c r="A692" s="86" t="s">
        <v>2609</v>
      </c>
      <c r="B692" s="86">
        <v>3</v>
      </c>
      <c r="C692" s="121">
        <v>0</v>
      </c>
      <c r="D692" s="86" t="s">
        <v>1963</v>
      </c>
      <c r="E692" s="86" t="b">
        <v>1</v>
      </c>
      <c r="F692" s="86" t="b">
        <v>0</v>
      </c>
      <c r="G692" s="86" t="b">
        <v>0</v>
      </c>
    </row>
    <row r="693" spans="1:7" ht="15">
      <c r="A693" s="86" t="s">
        <v>2610</v>
      </c>
      <c r="B693" s="86">
        <v>3</v>
      </c>
      <c r="C693" s="121">
        <v>0</v>
      </c>
      <c r="D693" s="86" t="s">
        <v>1963</v>
      </c>
      <c r="E693" s="86" t="b">
        <v>0</v>
      </c>
      <c r="F693" s="86" t="b">
        <v>0</v>
      </c>
      <c r="G693" s="86" t="b">
        <v>0</v>
      </c>
    </row>
    <row r="694" spans="1:7" ht="15">
      <c r="A694" s="86" t="s">
        <v>2611</v>
      </c>
      <c r="B694" s="86">
        <v>3</v>
      </c>
      <c r="C694" s="121">
        <v>0</v>
      </c>
      <c r="D694" s="86" t="s">
        <v>1963</v>
      </c>
      <c r="E694" s="86" t="b">
        <v>0</v>
      </c>
      <c r="F694" s="86" t="b">
        <v>0</v>
      </c>
      <c r="G694" s="86" t="b">
        <v>0</v>
      </c>
    </row>
    <row r="695" spans="1:7" ht="15">
      <c r="A695" s="86" t="s">
        <v>2070</v>
      </c>
      <c r="B695" s="86">
        <v>3</v>
      </c>
      <c r="C695" s="121">
        <v>0</v>
      </c>
      <c r="D695" s="86" t="s">
        <v>1963</v>
      </c>
      <c r="E695" s="86" t="b">
        <v>0</v>
      </c>
      <c r="F695" s="86" t="b">
        <v>0</v>
      </c>
      <c r="G695" s="86" t="b">
        <v>0</v>
      </c>
    </row>
    <row r="696" spans="1:7" ht="15">
      <c r="A696" s="86" t="s">
        <v>2513</v>
      </c>
      <c r="B696" s="86">
        <v>2</v>
      </c>
      <c r="C696" s="121">
        <v>0</v>
      </c>
      <c r="D696" s="86" t="s">
        <v>1964</v>
      </c>
      <c r="E696" s="86" t="b">
        <v>0</v>
      </c>
      <c r="F696" s="86" t="b">
        <v>0</v>
      </c>
      <c r="G696" s="86" t="b">
        <v>0</v>
      </c>
    </row>
    <row r="697" spans="1:7" ht="15">
      <c r="A697" s="86" t="s">
        <v>2092</v>
      </c>
      <c r="B697" s="86">
        <v>2</v>
      </c>
      <c r="C697" s="121">
        <v>0</v>
      </c>
      <c r="D697" s="86" t="s">
        <v>1964</v>
      </c>
      <c r="E697" s="86" t="b">
        <v>0</v>
      </c>
      <c r="F697" s="86" t="b">
        <v>0</v>
      </c>
      <c r="G697" s="86" t="b">
        <v>0</v>
      </c>
    </row>
    <row r="698" spans="1:7" ht="15">
      <c r="A698" s="86" t="s">
        <v>2070</v>
      </c>
      <c r="B698" s="86">
        <v>2</v>
      </c>
      <c r="C698" s="121">
        <v>0</v>
      </c>
      <c r="D698" s="86" t="s">
        <v>1964</v>
      </c>
      <c r="E698" s="86" t="b">
        <v>0</v>
      </c>
      <c r="F698" s="86" t="b">
        <v>0</v>
      </c>
      <c r="G698" s="86" t="b">
        <v>0</v>
      </c>
    </row>
    <row r="699" spans="1:7" ht="15">
      <c r="A699" s="86" t="s">
        <v>2723</v>
      </c>
      <c r="B699" s="86">
        <v>2</v>
      </c>
      <c r="C699" s="121">
        <v>0</v>
      </c>
      <c r="D699" s="86" t="s">
        <v>1964</v>
      </c>
      <c r="E699" s="86" t="b">
        <v>0</v>
      </c>
      <c r="F699" s="86" t="b">
        <v>0</v>
      </c>
      <c r="G699" s="86" t="b">
        <v>0</v>
      </c>
    </row>
    <row r="700" spans="1:7" ht="15">
      <c r="A700" s="86" t="s">
        <v>2535</v>
      </c>
      <c r="B700" s="86">
        <v>6</v>
      </c>
      <c r="C700" s="121">
        <v>0</v>
      </c>
      <c r="D700" s="86" t="s">
        <v>1965</v>
      </c>
      <c r="E700" s="86" t="b">
        <v>0</v>
      </c>
      <c r="F700" s="86" t="b">
        <v>0</v>
      </c>
      <c r="G700" s="86" t="b">
        <v>0</v>
      </c>
    </row>
    <row r="701" spans="1:7" ht="15">
      <c r="A701" s="86" t="s">
        <v>2615</v>
      </c>
      <c r="B701" s="86">
        <v>3</v>
      </c>
      <c r="C701" s="121">
        <v>0</v>
      </c>
      <c r="D701" s="86" t="s">
        <v>1965</v>
      </c>
      <c r="E701" s="86" t="b">
        <v>1</v>
      </c>
      <c r="F701" s="86" t="b">
        <v>0</v>
      </c>
      <c r="G701" s="86" t="b">
        <v>0</v>
      </c>
    </row>
    <row r="702" spans="1:7" ht="15">
      <c r="A702" s="86" t="s">
        <v>2616</v>
      </c>
      <c r="B702" s="86">
        <v>3</v>
      </c>
      <c r="C702" s="121">
        <v>0</v>
      </c>
      <c r="D702" s="86" t="s">
        <v>1965</v>
      </c>
      <c r="E702" s="86" t="b">
        <v>0</v>
      </c>
      <c r="F702" s="86" t="b">
        <v>0</v>
      </c>
      <c r="G702" s="86" t="b">
        <v>0</v>
      </c>
    </row>
    <row r="703" spans="1:7" ht="15">
      <c r="A703" s="86" t="s">
        <v>2617</v>
      </c>
      <c r="B703" s="86">
        <v>3</v>
      </c>
      <c r="C703" s="121">
        <v>0</v>
      </c>
      <c r="D703" s="86" t="s">
        <v>1965</v>
      </c>
      <c r="E703" s="86" t="b">
        <v>0</v>
      </c>
      <c r="F703" s="86" t="b">
        <v>0</v>
      </c>
      <c r="G703" s="86" t="b">
        <v>0</v>
      </c>
    </row>
    <row r="704" spans="1:7" ht="15">
      <c r="A704" s="86" t="s">
        <v>303</v>
      </c>
      <c r="B704" s="86">
        <v>3</v>
      </c>
      <c r="C704" s="121">
        <v>0</v>
      </c>
      <c r="D704" s="86" t="s">
        <v>1965</v>
      </c>
      <c r="E704" s="86" t="b">
        <v>0</v>
      </c>
      <c r="F704" s="86" t="b">
        <v>0</v>
      </c>
      <c r="G704" s="86" t="b">
        <v>0</v>
      </c>
    </row>
    <row r="705" spans="1:7" ht="15">
      <c r="A705" s="86" t="s">
        <v>2148</v>
      </c>
      <c r="B705" s="86">
        <v>3</v>
      </c>
      <c r="C705" s="121">
        <v>0</v>
      </c>
      <c r="D705" s="86" t="s">
        <v>1965</v>
      </c>
      <c r="E705" s="86" t="b">
        <v>0</v>
      </c>
      <c r="F705" s="86" t="b">
        <v>0</v>
      </c>
      <c r="G705" s="86" t="b">
        <v>0</v>
      </c>
    </row>
    <row r="706" spans="1:7" ht="15">
      <c r="A706" s="86" t="s">
        <v>2618</v>
      </c>
      <c r="B706" s="86">
        <v>3</v>
      </c>
      <c r="C706" s="121">
        <v>0</v>
      </c>
      <c r="D706" s="86" t="s">
        <v>1965</v>
      </c>
      <c r="E706" s="86" t="b">
        <v>0</v>
      </c>
      <c r="F706" s="86" t="b">
        <v>0</v>
      </c>
      <c r="G706" s="86" t="b">
        <v>0</v>
      </c>
    </row>
    <row r="707" spans="1:7" ht="15">
      <c r="A707" s="86" t="s">
        <v>2546</v>
      </c>
      <c r="B707" s="86">
        <v>3</v>
      </c>
      <c r="C707" s="121">
        <v>0</v>
      </c>
      <c r="D707" s="86" t="s">
        <v>1965</v>
      </c>
      <c r="E707" s="86" t="b">
        <v>1</v>
      </c>
      <c r="F707" s="86" t="b">
        <v>0</v>
      </c>
      <c r="G707" s="86" t="b">
        <v>0</v>
      </c>
    </row>
    <row r="708" spans="1:7" ht="15">
      <c r="A708" s="86" t="s">
        <v>2490</v>
      </c>
      <c r="B708" s="86">
        <v>3</v>
      </c>
      <c r="C708" s="121">
        <v>0</v>
      </c>
      <c r="D708" s="86" t="s">
        <v>1965</v>
      </c>
      <c r="E708" s="86" t="b">
        <v>0</v>
      </c>
      <c r="F708" s="86" t="b">
        <v>0</v>
      </c>
      <c r="G708" s="86" t="b">
        <v>0</v>
      </c>
    </row>
    <row r="709" spans="1:7" ht="15">
      <c r="A709" s="86" t="s">
        <v>2619</v>
      </c>
      <c r="B709" s="86">
        <v>3</v>
      </c>
      <c r="C709" s="121">
        <v>0</v>
      </c>
      <c r="D709" s="86" t="s">
        <v>1965</v>
      </c>
      <c r="E709" s="86" t="b">
        <v>1</v>
      </c>
      <c r="F709" s="86" t="b">
        <v>0</v>
      </c>
      <c r="G709" s="86" t="b">
        <v>0</v>
      </c>
    </row>
    <row r="710" spans="1:7" ht="15">
      <c r="A710" s="86" t="s">
        <v>2513</v>
      </c>
      <c r="B710" s="86">
        <v>3</v>
      </c>
      <c r="C710" s="121">
        <v>0</v>
      </c>
      <c r="D710" s="86" t="s">
        <v>1965</v>
      </c>
      <c r="E710" s="86" t="b">
        <v>0</v>
      </c>
      <c r="F710" s="86" t="b">
        <v>0</v>
      </c>
      <c r="G710" s="86" t="b">
        <v>0</v>
      </c>
    </row>
    <row r="711" spans="1:7" ht="15">
      <c r="A711" s="86" t="s">
        <v>2070</v>
      </c>
      <c r="B711" s="86">
        <v>3</v>
      </c>
      <c r="C711" s="121">
        <v>0</v>
      </c>
      <c r="D711" s="86" t="s">
        <v>1965</v>
      </c>
      <c r="E711" s="86" t="b">
        <v>0</v>
      </c>
      <c r="F711" s="86" t="b">
        <v>0</v>
      </c>
      <c r="G711" s="86" t="b">
        <v>0</v>
      </c>
    </row>
    <row r="712" spans="1:7" ht="15">
      <c r="A712" s="86" t="s">
        <v>2620</v>
      </c>
      <c r="B712" s="86">
        <v>3</v>
      </c>
      <c r="C712" s="121">
        <v>0</v>
      </c>
      <c r="D712" s="86" t="s">
        <v>1965</v>
      </c>
      <c r="E712" s="86" t="b">
        <v>0</v>
      </c>
      <c r="F712" s="86" t="b">
        <v>0</v>
      </c>
      <c r="G712" s="86" t="b">
        <v>0</v>
      </c>
    </row>
    <row r="713" spans="1:7" ht="15">
      <c r="A713" s="86" t="s">
        <v>2049</v>
      </c>
      <c r="B713" s="86">
        <v>3</v>
      </c>
      <c r="C713" s="121">
        <v>0</v>
      </c>
      <c r="D713" s="86" t="s">
        <v>1965</v>
      </c>
      <c r="E713" s="86" t="b">
        <v>0</v>
      </c>
      <c r="F713" s="86" t="b">
        <v>0</v>
      </c>
      <c r="G713" s="86" t="b">
        <v>0</v>
      </c>
    </row>
    <row r="714" spans="1:7" ht="15">
      <c r="A714" s="86" t="s">
        <v>2567</v>
      </c>
      <c r="B714" s="86">
        <v>3</v>
      </c>
      <c r="C714" s="121">
        <v>0</v>
      </c>
      <c r="D714" s="86" t="s">
        <v>1965</v>
      </c>
      <c r="E714" s="86" t="b">
        <v>0</v>
      </c>
      <c r="F714" s="86" t="b">
        <v>0</v>
      </c>
      <c r="G714" s="86" t="b">
        <v>0</v>
      </c>
    </row>
    <row r="715" spans="1:7" ht="15">
      <c r="A715" s="86" t="s">
        <v>2621</v>
      </c>
      <c r="B715" s="86">
        <v>3</v>
      </c>
      <c r="C715" s="121">
        <v>0</v>
      </c>
      <c r="D715" s="86" t="s">
        <v>1965</v>
      </c>
      <c r="E715" s="86" t="b">
        <v>0</v>
      </c>
      <c r="F715" s="86" t="b">
        <v>0</v>
      </c>
      <c r="G715" s="86" t="b">
        <v>0</v>
      </c>
    </row>
    <row r="716" spans="1:7" ht="15">
      <c r="A716" s="86" t="s">
        <v>2622</v>
      </c>
      <c r="B716" s="86">
        <v>3</v>
      </c>
      <c r="C716" s="121">
        <v>0</v>
      </c>
      <c r="D716" s="86" t="s">
        <v>1965</v>
      </c>
      <c r="E716" s="86" t="b">
        <v>0</v>
      </c>
      <c r="F716" s="86" t="b">
        <v>0</v>
      </c>
      <c r="G716" s="86" t="b">
        <v>0</v>
      </c>
    </row>
    <row r="717" spans="1:7" ht="15">
      <c r="A717" s="86" t="s">
        <v>2623</v>
      </c>
      <c r="B717" s="86">
        <v>3</v>
      </c>
      <c r="C717" s="121">
        <v>0</v>
      </c>
      <c r="D717" s="86" t="s">
        <v>1965</v>
      </c>
      <c r="E717" s="86" t="b">
        <v>0</v>
      </c>
      <c r="F717" s="86" t="b">
        <v>0</v>
      </c>
      <c r="G717" s="86" t="b">
        <v>0</v>
      </c>
    </row>
    <row r="718" spans="1:7" ht="15">
      <c r="A718" s="86" t="s">
        <v>2624</v>
      </c>
      <c r="B718" s="86">
        <v>3</v>
      </c>
      <c r="C718" s="121">
        <v>0</v>
      </c>
      <c r="D718" s="86" t="s">
        <v>1965</v>
      </c>
      <c r="E718" s="86" t="b">
        <v>0</v>
      </c>
      <c r="F718" s="86" t="b">
        <v>0</v>
      </c>
      <c r="G718" s="86" t="b">
        <v>0</v>
      </c>
    </row>
    <row r="719" spans="1:7" ht="15">
      <c r="A719" s="86" t="s">
        <v>2625</v>
      </c>
      <c r="B719" s="86">
        <v>3</v>
      </c>
      <c r="C719" s="121">
        <v>0</v>
      </c>
      <c r="D719" s="86" t="s">
        <v>1965</v>
      </c>
      <c r="E719" s="86" t="b">
        <v>0</v>
      </c>
      <c r="F719" s="86" t="b">
        <v>0</v>
      </c>
      <c r="G719" s="86" t="b">
        <v>0</v>
      </c>
    </row>
    <row r="720" spans="1:7" ht="15">
      <c r="A720" s="86" t="s">
        <v>2626</v>
      </c>
      <c r="B720" s="86">
        <v>3</v>
      </c>
      <c r="C720" s="121">
        <v>0</v>
      </c>
      <c r="D720" s="86" t="s">
        <v>1965</v>
      </c>
      <c r="E720" s="86" t="b">
        <v>0</v>
      </c>
      <c r="F720" s="86" t="b">
        <v>0</v>
      </c>
      <c r="G720" s="86" t="b">
        <v>0</v>
      </c>
    </row>
    <row r="721" spans="1:7" ht="15">
      <c r="A721" s="86" t="s">
        <v>2504</v>
      </c>
      <c r="B721" s="86">
        <v>3</v>
      </c>
      <c r="C721" s="121">
        <v>0</v>
      </c>
      <c r="D721" s="86" t="s">
        <v>1965</v>
      </c>
      <c r="E721" s="86" t="b">
        <v>0</v>
      </c>
      <c r="F721" s="86" t="b">
        <v>0</v>
      </c>
      <c r="G721" s="86" t="b">
        <v>0</v>
      </c>
    </row>
    <row r="722" spans="1:7" ht="15">
      <c r="A722" s="86" t="s">
        <v>2044</v>
      </c>
      <c r="B722" s="86">
        <v>6</v>
      </c>
      <c r="C722" s="121">
        <v>0</v>
      </c>
      <c r="D722" s="86" t="s">
        <v>1966</v>
      </c>
      <c r="E722" s="86" t="b">
        <v>0</v>
      </c>
      <c r="F722" s="86" t="b">
        <v>0</v>
      </c>
      <c r="G722" s="86" t="b">
        <v>0</v>
      </c>
    </row>
    <row r="723" spans="1:7" ht="15">
      <c r="A723" s="86" t="s">
        <v>2045</v>
      </c>
      <c r="B723" s="86">
        <v>6</v>
      </c>
      <c r="C723" s="121">
        <v>0</v>
      </c>
      <c r="D723" s="86" t="s">
        <v>1966</v>
      </c>
      <c r="E723" s="86" t="b">
        <v>0</v>
      </c>
      <c r="F723" s="86" t="b">
        <v>0</v>
      </c>
      <c r="G723" s="86" t="b">
        <v>0</v>
      </c>
    </row>
    <row r="724" spans="1:7" ht="15">
      <c r="A724" s="86" t="s">
        <v>2157</v>
      </c>
      <c r="B724" s="86">
        <v>6</v>
      </c>
      <c r="C724" s="121">
        <v>0</v>
      </c>
      <c r="D724" s="86" t="s">
        <v>1966</v>
      </c>
      <c r="E724" s="86" t="b">
        <v>0</v>
      </c>
      <c r="F724" s="86" t="b">
        <v>0</v>
      </c>
      <c r="G724" s="86" t="b">
        <v>0</v>
      </c>
    </row>
    <row r="725" spans="1:7" ht="15">
      <c r="A725" s="86" t="s">
        <v>2517</v>
      </c>
      <c r="B725" s="86">
        <v>3</v>
      </c>
      <c r="C725" s="121">
        <v>0</v>
      </c>
      <c r="D725" s="86" t="s">
        <v>1966</v>
      </c>
      <c r="E725" s="86" t="b">
        <v>0</v>
      </c>
      <c r="F725" s="86" t="b">
        <v>0</v>
      </c>
      <c r="G725" s="86" t="b">
        <v>0</v>
      </c>
    </row>
    <row r="726" spans="1:7" ht="15">
      <c r="A726" s="86" t="s">
        <v>2049</v>
      </c>
      <c r="B726" s="86">
        <v>3</v>
      </c>
      <c r="C726" s="121">
        <v>0</v>
      </c>
      <c r="D726" s="86" t="s">
        <v>1966</v>
      </c>
      <c r="E726" s="86" t="b">
        <v>0</v>
      </c>
      <c r="F726" s="86" t="b">
        <v>0</v>
      </c>
      <c r="G726" s="86" t="b">
        <v>0</v>
      </c>
    </row>
    <row r="727" spans="1:7" ht="15">
      <c r="A727" s="86" t="s">
        <v>2098</v>
      </c>
      <c r="B727" s="86">
        <v>3</v>
      </c>
      <c r="C727" s="121">
        <v>0</v>
      </c>
      <c r="D727" s="86" t="s">
        <v>1966</v>
      </c>
      <c r="E727" s="86" t="b">
        <v>0</v>
      </c>
      <c r="F727" s="86" t="b">
        <v>0</v>
      </c>
      <c r="G727" s="86" t="b">
        <v>0</v>
      </c>
    </row>
    <row r="728" spans="1:7" ht="15">
      <c r="A728" s="86" t="s">
        <v>2518</v>
      </c>
      <c r="B728" s="86">
        <v>3</v>
      </c>
      <c r="C728" s="121">
        <v>0</v>
      </c>
      <c r="D728" s="86" t="s">
        <v>1966</v>
      </c>
      <c r="E728" s="86" t="b">
        <v>0</v>
      </c>
      <c r="F728" s="86" t="b">
        <v>0</v>
      </c>
      <c r="G728" s="86" t="b">
        <v>0</v>
      </c>
    </row>
    <row r="729" spans="1:7" ht="15">
      <c r="A729" s="86" t="s">
        <v>2070</v>
      </c>
      <c r="B729" s="86">
        <v>3</v>
      </c>
      <c r="C729" s="121">
        <v>0</v>
      </c>
      <c r="D729" s="86" t="s">
        <v>1966</v>
      </c>
      <c r="E729" s="86" t="b">
        <v>0</v>
      </c>
      <c r="F729" s="86" t="b">
        <v>0</v>
      </c>
      <c r="G729" s="86" t="b">
        <v>0</v>
      </c>
    </row>
    <row r="730" spans="1:7" ht="15">
      <c r="A730" s="86" t="s">
        <v>2519</v>
      </c>
      <c r="B730" s="86">
        <v>3</v>
      </c>
      <c r="C730" s="121">
        <v>0</v>
      </c>
      <c r="D730" s="86" t="s">
        <v>1966</v>
      </c>
      <c r="E730" s="86" t="b">
        <v>0</v>
      </c>
      <c r="F730" s="86" t="b">
        <v>0</v>
      </c>
      <c r="G730" s="86" t="b">
        <v>0</v>
      </c>
    </row>
    <row r="731" spans="1:7" ht="15">
      <c r="A731" s="86" t="s">
        <v>2520</v>
      </c>
      <c r="B731" s="86">
        <v>3</v>
      </c>
      <c r="C731" s="121">
        <v>0</v>
      </c>
      <c r="D731" s="86" t="s">
        <v>1966</v>
      </c>
      <c r="E731" s="86" t="b">
        <v>0</v>
      </c>
      <c r="F731" s="86" t="b">
        <v>0</v>
      </c>
      <c r="G731" s="86" t="b">
        <v>0</v>
      </c>
    </row>
    <row r="732" spans="1:7" ht="15">
      <c r="A732" s="86" t="s">
        <v>2521</v>
      </c>
      <c r="B732" s="86">
        <v>3</v>
      </c>
      <c r="C732" s="121">
        <v>0</v>
      </c>
      <c r="D732" s="86" t="s">
        <v>1966</v>
      </c>
      <c r="E732" s="86" t="b">
        <v>0</v>
      </c>
      <c r="F732" s="86" t="b">
        <v>0</v>
      </c>
      <c r="G732" s="86" t="b">
        <v>0</v>
      </c>
    </row>
    <row r="733" spans="1:7" ht="15">
      <c r="A733" s="86" t="s">
        <v>2522</v>
      </c>
      <c r="B733" s="86">
        <v>3</v>
      </c>
      <c r="C733" s="121">
        <v>0</v>
      </c>
      <c r="D733" s="86" t="s">
        <v>1966</v>
      </c>
      <c r="E733" s="86" t="b">
        <v>0</v>
      </c>
      <c r="F733" s="86" t="b">
        <v>0</v>
      </c>
      <c r="G733" s="86" t="b">
        <v>0</v>
      </c>
    </row>
    <row r="734" spans="1:7" ht="15">
      <c r="A734" s="86" t="s">
        <v>2523</v>
      </c>
      <c r="B734" s="86">
        <v>3</v>
      </c>
      <c r="C734" s="121">
        <v>0</v>
      </c>
      <c r="D734" s="86" t="s">
        <v>1966</v>
      </c>
      <c r="E734" s="86" t="b">
        <v>0</v>
      </c>
      <c r="F734" s="86" t="b">
        <v>0</v>
      </c>
      <c r="G734" s="86" t="b">
        <v>0</v>
      </c>
    </row>
    <row r="735" spans="1:7" ht="15">
      <c r="A735" s="86" t="s">
        <v>2629</v>
      </c>
      <c r="B735" s="86">
        <v>3</v>
      </c>
      <c r="C735" s="121">
        <v>0</v>
      </c>
      <c r="D735" s="86" t="s">
        <v>1966</v>
      </c>
      <c r="E735" s="86" t="b">
        <v>0</v>
      </c>
      <c r="F735" s="86" t="b">
        <v>0</v>
      </c>
      <c r="G735" s="86" t="b">
        <v>0</v>
      </c>
    </row>
    <row r="736" spans="1:7" ht="15">
      <c r="A736" s="86" t="s">
        <v>2524</v>
      </c>
      <c r="B736" s="86">
        <v>3</v>
      </c>
      <c r="C736" s="121">
        <v>0</v>
      </c>
      <c r="D736" s="86" t="s">
        <v>1966</v>
      </c>
      <c r="E736" s="86" t="b">
        <v>0</v>
      </c>
      <c r="F736" s="86" t="b">
        <v>0</v>
      </c>
      <c r="G736" s="86" t="b">
        <v>0</v>
      </c>
    </row>
    <row r="737" spans="1:7" ht="15">
      <c r="A737" s="86" t="s">
        <v>2525</v>
      </c>
      <c r="B737" s="86">
        <v>3</v>
      </c>
      <c r="C737" s="121">
        <v>0</v>
      </c>
      <c r="D737" s="86" t="s">
        <v>1966</v>
      </c>
      <c r="E737" s="86" t="b">
        <v>0</v>
      </c>
      <c r="F737" s="86" t="b">
        <v>0</v>
      </c>
      <c r="G737" s="86" t="b">
        <v>0</v>
      </c>
    </row>
    <row r="738" spans="1:7" ht="15">
      <c r="A738" s="86" t="s">
        <v>2137</v>
      </c>
      <c r="B738" s="86">
        <v>3</v>
      </c>
      <c r="C738" s="121">
        <v>0</v>
      </c>
      <c r="D738" s="86" t="s">
        <v>1966</v>
      </c>
      <c r="E738" s="86" t="b">
        <v>0</v>
      </c>
      <c r="F738" s="86" t="b">
        <v>0</v>
      </c>
      <c r="G738" s="86" t="b">
        <v>0</v>
      </c>
    </row>
    <row r="739" spans="1:7" ht="15">
      <c r="A739" s="86" t="s">
        <v>2526</v>
      </c>
      <c r="B739" s="86">
        <v>3</v>
      </c>
      <c r="C739" s="121">
        <v>0</v>
      </c>
      <c r="D739" s="86" t="s">
        <v>1966</v>
      </c>
      <c r="E739" s="86" t="b">
        <v>0</v>
      </c>
      <c r="F739" s="86" t="b">
        <v>0</v>
      </c>
      <c r="G739" s="86" t="b">
        <v>0</v>
      </c>
    </row>
    <row r="740" spans="1:7" ht="15">
      <c r="A740" s="86" t="s">
        <v>2527</v>
      </c>
      <c r="B740" s="86">
        <v>3</v>
      </c>
      <c r="C740" s="121">
        <v>0</v>
      </c>
      <c r="D740" s="86" t="s">
        <v>1966</v>
      </c>
      <c r="E740" s="86" t="b">
        <v>0</v>
      </c>
      <c r="F740" s="86" t="b">
        <v>0</v>
      </c>
      <c r="G740" s="86" t="b">
        <v>0</v>
      </c>
    </row>
    <row r="741" spans="1:7" ht="15">
      <c r="A741" s="86" t="s">
        <v>2630</v>
      </c>
      <c r="B741" s="86">
        <v>3</v>
      </c>
      <c r="C741" s="121">
        <v>0</v>
      </c>
      <c r="D741" s="86" t="s">
        <v>1966</v>
      </c>
      <c r="E741" s="86" t="b">
        <v>0</v>
      </c>
      <c r="F741" s="86" t="b">
        <v>0</v>
      </c>
      <c r="G741" s="86" t="b">
        <v>0</v>
      </c>
    </row>
    <row r="742" spans="1:7" ht="15">
      <c r="A742" s="86" t="s">
        <v>2640</v>
      </c>
      <c r="B742" s="86">
        <v>3</v>
      </c>
      <c r="C742" s="121">
        <v>0</v>
      </c>
      <c r="D742" s="86" t="s">
        <v>1967</v>
      </c>
      <c r="E742" s="86" t="b">
        <v>0</v>
      </c>
      <c r="F742" s="86" t="b">
        <v>0</v>
      </c>
      <c r="G742" s="86" t="b">
        <v>0</v>
      </c>
    </row>
    <row r="743" spans="1:7" ht="15">
      <c r="A743" s="86" t="s">
        <v>2641</v>
      </c>
      <c r="B743" s="86">
        <v>3</v>
      </c>
      <c r="C743" s="121">
        <v>0</v>
      </c>
      <c r="D743" s="86" t="s">
        <v>1967</v>
      </c>
      <c r="E743" s="86" t="b">
        <v>0</v>
      </c>
      <c r="F743" s="86" t="b">
        <v>0</v>
      </c>
      <c r="G743" s="86" t="b">
        <v>0</v>
      </c>
    </row>
    <row r="744" spans="1:7" ht="15">
      <c r="A744" s="86" t="s">
        <v>2642</v>
      </c>
      <c r="B744" s="86">
        <v>3</v>
      </c>
      <c r="C744" s="121">
        <v>0</v>
      </c>
      <c r="D744" s="86" t="s">
        <v>1967</v>
      </c>
      <c r="E744" s="86" t="b">
        <v>1</v>
      </c>
      <c r="F744" s="86" t="b">
        <v>0</v>
      </c>
      <c r="G744" s="86" t="b">
        <v>0</v>
      </c>
    </row>
    <row r="745" spans="1:7" ht="15">
      <c r="A745" s="86" t="s">
        <v>2643</v>
      </c>
      <c r="B745" s="86">
        <v>3</v>
      </c>
      <c r="C745" s="121">
        <v>0</v>
      </c>
      <c r="D745" s="86" t="s">
        <v>1967</v>
      </c>
      <c r="E745" s="86" t="b">
        <v>0</v>
      </c>
      <c r="F745" s="86" t="b">
        <v>0</v>
      </c>
      <c r="G745" s="86" t="b">
        <v>0</v>
      </c>
    </row>
    <row r="746" spans="1:7" ht="15">
      <c r="A746" s="86" t="s">
        <v>2490</v>
      </c>
      <c r="B746" s="86">
        <v>3</v>
      </c>
      <c r="C746" s="121">
        <v>0</v>
      </c>
      <c r="D746" s="86" t="s">
        <v>1967</v>
      </c>
      <c r="E746" s="86" t="b">
        <v>0</v>
      </c>
      <c r="F746" s="86" t="b">
        <v>0</v>
      </c>
      <c r="G746" s="86" t="b">
        <v>0</v>
      </c>
    </row>
    <row r="747" spans="1:7" ht="15">
      <c r="A747" s="86" t="s">
        <v>2528</v>
      </c>
      <c r="B747" s="86">
        <v>3</v>
      </c>
      <c r="C747" s="121">
        <v>0</v>
      </c>
      <c r="D747" s="86" t="s">
        <v>1967</v>
      </c>
      <c r="E747" s="86" t="b">
        <v>0</v>
      </c>
      <c r="F747" s="86" t="b">
        <v>0</v>
      </c>
      <c r="G747" s="86" t="b">
        <v>0</v>
      </c>
    </row>
    <row r="748" spans="1:7" ht="15">
      <c r="A748" s="86" t="s">
        <v>2644</v>
      </c>
      <c r="B748" s="86">
        <v>3</v>
      </c>
      <c r="C748" s="121">
        <v>0</v>
      </c>
      <c r="D748" s="86" t="s">
        <v>1967</v>
      </c>
      <c r="E748" s="86" t="b">
        <v>0</v>
      </c>
      <c r="F748" s="86" t="b">
        <v>0</v>
      </c>
      <c r="G748" s="86" t="b">
        <v>0</v>
      </c>
    </row>
    <row r="749" spans="1:7" ht="15">
      <c r="A749" s="86" t="s">
        <v>2645</v>
      </c>
      <c r="B749" s="86">
        <v>3</v>
      </c>
      <c r="C749" s="121">
        <v>0</v>
      </c>
      <c r="D749" s="86" t="s">
        <v>1967</v>
      </c>
      <c r="E749" s="86" t="b">
        <v>0</v>
      </c>
      <c r="F749" s="86" t="b">
        <v>0</v>
      </c>
      <c r="G749" s="86" t="b">
        <v>0</v>
      </c>
    </row>
    <row r="750" spans="1:7" ht="15">
      <c r="A750" s="86" t="s">
        <v>2578</v>
      </c>
      <c r="B750" s="86">
        <v>3</v>
      </c>
      <c r="C750" s="121">
        <v>0</v>
      </c>
      <c r="D750" s="86" t="s">
        <v>1967</v>
      </c>
      <c r="E750" s="86" t="b">
        <v>0</v>
      </c>
      <c r="F750" s="86" t="b">
        <v>0</v>
      </c>
      <c r="G750" s="86" t="b">
        <v>0</v>
      </c>
    </row>
    <row r="751" spans="1:7" ht="15">
      <c r="A751" s="86" t="s">
        <v>2646</v>
      </c>
      <c r="B751" s="86">
        <v>3</v>
      </c>
      <c r="C751" s="121">
        <v>0</v>
      </c>
      <c r="D751" s="86" t="s">
        <v>1967</v>
      </c>
      <c r="E751" s="86" t="b">
        <v>0</v>
      </c>
      <c r="F751" s="86" t="b">
        <v>0</v>
      </c>
      <c r="G751" s="86" t="b">
        <v>0</v>
      </c>
    </row>
    <row r="752" spans="1:7" ht="15">
      <c r="A752" s="86" t="s">
        <v>2647</v>
      </c>
      <c r="B752" s="86">
        <v>3</v>
      </c>
      <c r="C752" s="121">
        <v>0</v>
      </c>
      <c r="D752" s="86" t="s">
        <v>1967</v>
      </c>
      <c r="E752" s="86" t="b">
        <v>0</v>
      </c>
      <c r="F752" s="86" t="b">
        <v>0</v>
      </c>
      <c r="G752" s="86" t="b">
        <v>0</v>
      </c>
    </row>
    <row r="753" spans="1:7" ht="15">
      <c r="A753" s="86" t="s">
        <v>2515</v>
      </c>
      <c r="B753" s="86">
        <v>3</v>
      </c>
      <c r="C753" s="121">
        <v>0</v>
      </c>
      <c r="D753" s="86" t="s">
        <v>1967</v>
      </c>
      <c r="E753" s="86" t="b">
        <v>0</v>
      </c>
      <c r="F753" s="86" t="b">
        <v>0</v>
      </c>
      <c r="G753" s="86" t="b">
        <v>0</v>
      </c>
    </row>
    <row r="754" spans="1:7" ht="15">
      <c r="A754" s="86" t="s">
        <v>2648</v>
      </c>
      <c r="B754" s="86">
        <v>3</v>
      </c>
      <c r="C754" s="121">
        <v>0</v>
      </c>
      <c r="D754" s="86" t="s">
        <v>1967</v>
      </c>
      <c r="E754" s="86" t="b">
        <v>0</v>
      </c>
      <c r="F754" s="86" t="b">
        <v>0</v>
      </c>
      <c r="G754" s="86" t="b">
        <v>0</v>
      </c>
    </row>
    <row r="755" spans="1:7" ht="15">
      <c r="A755" s="86" t="s">
        <v>2579</v>
      </c>
      <c r="B755" s="86">
        <v>3</v>
      </c>
      <c r="C755" s="121">
        <v>0</v>
      </c>
      <c r="D755" s="86" t="s">
        <v>1967</v>
      </c>
      <c r="E755" s="86" t="b">
        <v>0</v>
      </c>
      <c r="F755" s="86" t="b">
        <v>0</v>
      </c>
      <c r="G755" s="86" t="b">
        <v>0</v>
      </c>
    </row>
    <row r="756" spans="1:7" ht="15">
      <c r="A756" s="86" t="s">
        <v>2649</v>
      </c>
      <c r="B756" s="86">
        <v>3</v>
      </c>
      <c r="C756" s="121">
        <v>0</v>
      </c>
      <c r="D756" s="86" t="s">
        <v>1967</v>
      </c>
      <c r="E756" s="86" t="b">
        <v>0</v>
      </c>
      <c r="F756" s="86" t="b">
        <v>0</v>
      </c>
      <c r="G756" s="86" t="b">
        <v>0</v>
      </c>
    </row>
    <row r="757" spans="1:7" ht="15">
      <c r="A757" s="86" t="s">
        <v>2650</v>
      </c>
      <c r="B757" s="86">
        <v>3</v>
      </c>
      <c r="C757" s="121">
        <v>0</v>
      </c>
      <c r="D757" s="86" t="s">
        <v>1967</v>
      </c>
      <c r="E757" s="86" t="b">
        <v>0</v>
      </c>
      <c r="F757" s="86" t="b">
        <v>0</v>
      </c>
      <c r="G757" s="86" t="b">
        <v>0</v>
      </c>
    </row>
    <row r="758" spans="1:7" ht="15">
      <c r="A758" s="86" t="s">
        <v>2651</v>
      </c>
      <c r="B758" s="86">
        <v>3</v>
      </c>
      <c r="C758" s="121">
        <v>0</v>
      </c>
      <c r="D758" s="86" t="s">
        <v>1967</v>
      </c>
      <c r="E758" s="86" t="b">
        <v>1</v>
      </c>
      <c r="F758" s="86" t="b">
        <v>0</v>
      </c>
      <c r="G758" s="86" t="b">
        <v>0</v>
      </c>
    </row>
    <row r="759" spans="1:7" ht="15">
      <c r="A759" s="86" t="s">
        <v>2652</v>
      </c>
      <c r="B759" s="86">
        <v>3</v>
      </c>
      <c r="C759" s="121">
        <v>0</v>
      </c>
      <c r="D759" s="86" t="s">
        <v>1967</v>
      </c>
      <c r="E759" s="86" t="b">
        <v>0</v>
      </c>
      <c r="F759" s="86" t="b">
        <v>0</v>
      </c>
      <c r="G759" s="86" t="b">
        <v>0</v>
      </c>
    </row>
    <row r="760" spans="1:7" ht="15">
      <c r="A760" s="86" t="s">
        <v>2653</v>
      </c>
      <c r="B760" s="86">
        <v>3</v>
      </c>
      <c r="C760" s="121">
        <v>0</v>
      </c>
      <c r="D760" s="86" t="s">
        <v>1967</v>
      </c>
      <c r="E760" s="86" t="b">
        <v>0</v>
      </c>
      <c r="F760" s="86" t="b">
        <v>0</v>
      </c>
      <c r="G760" s="86" t="b">
        <v>0</v>
      </c>
    </row>
    <row r="761" spans="1:7" ht="15">
      <c r="A761" s="86" t="s">
        <v>2654</v>
      </c>
      <c r="B761" s="86">
        <v>3</v>
      </c>
      <c r="C761" s="121">
        <v>0</v>
      </c>
      <c r="D761" s="86" t="s">
        <v>1967</v>
      </c>
      <c r="E761" s="86" t="b">
        <v>0</v>
      </c>
      <c r="F761" s="86" t="b">
        <v>0</v>
      </c>
      <c r="G761" s="86" t="b">
        <v>0</v>
      </c>
    </row>
    <row r="762" spans="1:7" ht="15">
      <c r="A762" s="86" t="s">
        <v>2091</v>
      </c>
      <c r="B762" s="86">
        <v>3</v>
      </c>
      <c r="C762" s="121">
        <v>0</v>
      </c>
      <c r="D762" s="86" t="s">
        <v>1967</v>
      </c>
      <c r="E762" s="86" t="b">
        <v>1</v>
      </c>
      <c r="F762" s="86" t="b">
        <v>0</v>
      </c>
      <c r="G762" s="86" t="b">
        <v>0</v>
      </c>
    </row>
    <row r="763" spans="1:7" ht="15">
      <c r="A763" s="86" t="s">
        <v>2541</v>
      </c>
      <c r="B763" s="86">
        <v>3</v>
      </c>
      <c r="C763" s="121">
        <v>0</v>
      </c>
      <c r="D763" s="86" t="s">
        <v>1967</v>
      </c>
      <c r="E763" s="86" t="b">
        <v>0</v>
      </c>
      <c r="F763" s="86" t="b">
        <v>0</v>
      </c>
      <c r="G763" s="86" t="b">
        <v>0</v>
      </c>
    </row>
    <row r="764" spans="1:7" ht="15">
      <c r="A764" s="86" t="s">
        <v>2049</v>
      </c>
      <c r="B764" s="86">
        <v>3</v>
      </c>
      <c r="C764" s="121">
        <v>0</v>
      </c>
      <c r="D764" s="86" t="s">
        <v>1967</v>
      </c>
      <c r="E764" s="86" t="b">
        <v>0</v>
      </c>
      <c r="F764" s="86" t="b">
        <v>0</v>
      </c>
      <c r="G764" s="86" t="b">
        <v>0</v>
      </c>
    </row>
    <row r="765" spans="1:7" ht="15">
      <c r="A765" s="86" t="s">
        <v>2491</v>
      </c>
      <c r="B765" s="86">
        <v>3</v>
      </c>
      <c r="C765" s="121">
        <v>0</v>
      </c>
      <c r="D765" s="86" t="s">
        <v>1967</v>
      </c>
      <c r="E765" s="86" t="b">
        <v>0</v>
      </c>
      <c r="F765" s="86" t="b">
        <v>0</v>
      </c>
      <c r="G765" s="86" t="b">
        <v>0</v>
      </c>
    </row>
    <row r="766" spans="1:7" ht="15">
      <c r="A766" s="86" t="s">
        <v>2655</v>
      </c>
      <c r="B766" s="86">
        <v>3</v>
      </c>
      <c r="C766" s="121">
        <v>0</v>
      </c>
      <c r="D766" s="86" t="s">
        <v>1967</v>
      </c>
      <c r="E766" s="86" t="b">
        <v>0</v>
      </c>
      <c r="F766" s="86" t="b">
        <v>0</v>
      </c>
      <c r="G766" s="86" t="b">
        <v>0</v>
      </c>
    </row>
    <row r="767" spans="1:7" ht="15">
      <c r="A767" s="86" t="s">
        <v>2563</v>
      </c>
      <c r="B767" s="86">
        <v>3</v>
      </c>
      <c r="C767" s="121">
        <v>0</v>
      </c>
      <c r="D767" s="86" t="s">
        <v>1967</v>
      </c>
      <c r="E767" s="86" t="b">
        <v>0</v>
      </c>
      <c r="F767" s="86" t="b">
        <v>0</v>
      </c>
      <c r="G767" s="86" t="b">
        <v>0</v>
      </c>
    </row>
    <row r="768" spans="1:7" ht="15">
      <c r="A768" s="86" t="s">
        <v>2661</v>
      </c>
      <c r="B768" s="86">
        <v>3</v>
      </c>
      <c r="C768" s="121">
        <v>0</v>
      </c>
      <c r="D768" s="86" t="s">
        <v>1969</v>
      </c>
      <c r="E768" s="86" t="b">
        <v>0</v>
      </c>
      <c r="F768" s="86" t="b">
        <v>0</v>
      </c>
      <c r="G768" s="86" t="b">
        <v>0</v>
      </c>
    </row>
    <row r="769" spans="1:7" ht="15">
      <c r="A769" s="86" t="s">
        <v>2662</v>
      </c>
      <c r="B769" s="86">
        <v>3</v>
      </c>
      <c r="C769" s="121">
        <v>0</v>
      </c>
      <c r="D769" s="86" t="s">
        <v>1969</v>
      </c>
      <c r="E769" s="86" t="b">
        <v>0</v>
      </c>
      <c r="F769" s="86" t="b">
        <v>0</v>
      </c>
      <c r="G769" s="86" t="b">
        <v>0</v>
      </c>
    </row>
    <row r="770" spans="1:7" ht="15">
      <c r="A770" s="86" t="s">
        <v>2663</v>
      </c>
      <c r="B770" s="86">
        <v>3</v>
      </c>
      <c r="C770" s="121">
        <v>0</v>
      </c>
      <c r="D770" s="86" t="s">
        <v>1969</v>
      </c>
      <c r="E770" s="86" t="b">
        <v>0</v>
      </c>
      <c r="F770" s="86" t="b">
        <v>0</v>
      </c>
      <c r="G770" s="86" t="b">
        <v>0</v>
      </c>
    </row>
    <row r="771" spans="1:7" ht="15">
      <c r="A771" s="86" t="s">
        <v>2516</v>
      </c>
      <c r="B771" s="86">
        <v>3</v>
      </c>
      <c r="C771" s="121">
        <v>0</v>
      </c>
      <c r="D771" s="86" t="s">
        <v>1969</v>
      </c>
      <c r="E771" s="86" t="b">
        <v>0</v>
      </c>
      <c r="F771" s="86" t="b">
        <v>0</v>
      </c>
      <c r="G771" s="86" t="b">
        <v>0</v>
      </c>
    </row>
    <row r="772" spans="1:7" ht="15">
      <c r="A772" s="86" t="s">
        <v>2664</v>
      </c>
      <c r="B772" s="86">
        <v>3</v>
      </c>
      <c r="C772" s="121">
        <v>0</v>
      </c>
      <c r="D772" s="86" t="s">
        <v>1969</v>
      </c>
      <c r="E772" s="86" t="b">
        <v>0</v>
      </c>
      <c r="F772" s="86" t="b">
        <v>0</v>
      </c>
      <c r="G772" s="86" t="b">
        <v>0</v>
      </c>
    </row>
    <row r="773" spans="1:7" ht="15">
      <c r="A773" s="86" t="s">
        <v>2494</v>
      </c>
      <c r="B773" s="86">
        <v>3</v>
      </c>
      <c r="C773" s="121">
        <v>0</v>
      </c>
      <c r="D773" s="86" t="s">
        <v>1969</v>
      </c>
      <c r="E773" s="86" t="b">
        <v>0</v>
      </c>
      <c r="F773" s="86" t="b">
        <v>0</v>
      </c>
      <c r="G773" s="86" t="b">
        <v>0</v>
      </c>
    </row>
    <row r="774" spans="1:7" ht="15">
      <c r="A774" s="86" t="s">
        <v>2665</v>
      </c>
      <c r="B774" s="86">
        <v>3</v>
      </c>
      <c r="C774" s="121">
        <v>0</v>
      </c>
      <c r="D774" s="86" t="s">
        <v>1969</v>
      </c>
      <c r="E774" s="86" t="b">
        <v>0</v>
      </c>
      <c r="F774" s="86" t="b">
        <v>0</v>
      </c>
      <c r="G774" s="86" t="b">
        <v>0</v>
      </c>
    </row>
    <row r="775" spans="1:7" ht="15">
      <c r="A775" s="86" t="s">
        <v>2666</v>
      </c>
      <c r="B775" s="86">
        <v>3</v>
      </c>
      <c r="C775" s="121">
        <v>0</v>
      </c>
      <c r="D775" s="86" t="s">
        <v>1969</v>
      </c>
      <c r="E775" s="86" t="b">
        <v>0</v>
      </c>
      <c r="F775" s="86" t="b">
        <v>0</v>
      </c>
      <c r="G775" s="86" t="b">
        <v>0</v>
      </c>
    </row>
    <row r="776" spans="1:7" ht="15">
      <c r="A776" s="86" t="s">
        <v>2540</v>
      </c>
      <c r="B776" s="86">
        <v>3</v>
      </c>
      <c r="C776" s="121">
        <v>0</v>
      </c>
      <c r="D776" s="86" t="s">
        <v>1969</v>
      </c>
      <c r="E776" s="86" t="b">
        <v>1</v>
      </c>
      <c r="F776" s="86" t="b">
        <v>0</v>
      </c>
      <c r="G776" s="86" t="b">
        <v>0</v>
      </c>
    </row>
    <row r="777" spans="1:7" ht="15">
      <c r="A777" s="86" t="s">
        <v>2667</v>
      </c>
      <c r="B777" s="86">
        <v>3</v>
      </c>
      <c r="C777" s="121">
        <v>0</v>
      </c>
      <c r="D777" s="86" t="s">
        <v>1969</v>
      </c>
      <c r="E777" s="86" t="b">
        <v>0</v>
      </c>
      <c r="F777" s="86" t="b">
        <v>0</v>
      </c>
      <c r="G777" s="86" t="b">
        <v>0</v>
      </c>
    </row>
    <row r="778" spans="1:7" ht="15">
      <c r="A778" s="86" t="s">
        <v>2553</v>
      </c>
      <c r="B778" s="86">
        <v>3</v>
      </c>
      <c r="C778" s="121">
        <v>0</v>
      </c>
      <c r="D778" s="86" t="s">
        <v>1969</v>
      </c>
      <c r="E778" s="86" t="b">
        <v>0</v>
      </c>
      <c r="F778" s="86" t="b">
        <v>0</v>
      </c>
      <c r="G778" s="86" t="b">
        <v>0</v>
      </c>
    </row>
    <row r="779" spans="1:7" ht="15">
      <c r="A779" s="86" t="s">
        <v>2070</v>
      </c>
      <c r="B779" s="86">
        <v>3</v>
      </c>
      <c r="C779" s="121">
        <v>0</v>
      </c>
      <c r="D779" s="86" t="s">
        <v>1969</v>
      </c>
      <c r="E779" s="86" t="b">
        <v>0</v>
      </c>
      <c r="F779" s="86" t="b">
        <v>0</v>
      </c>
      <c r="G779" s="86" t="b">
        <v>0</v>
      </c>
    </row>
    <row r="780" spans="1:7" ht="15">
      <c r="A780" s="86" t="s">
        <v>2049</v>
      </c>
      <c r="B780" s="86">
        <v>3</v>
      </c>
      <c r="C780" s="121">
        <v>0</v>
      </c>
      <c r="D780" s="86" t="s">
        <v>1969</v>
      </c>
      <c r="E780" s="86" t="b">
        <v>0</v>
      </c>
      <c r="F780" s="86" t="b">
        <v>0</v>
      </c>
      <c r="G780" s="86" t="b">
        <v>0</v>
      </c>
    </row>
    <row r="781" spans="1:7" ht="15">
      <c r="A781" s="86" t="s">
        <v>2668</v>
      </c>
      <c r="B781" s="86">
        <v>3</v>
      </c>
      <c r="C781" s="121">
        <v>0</v>
      </c>
      <c r="D781" s="86" t="s">
        <v>1969</v>
      </c>
      <c r="E781" s="86" t="b">
        <v>0</v>
      </c>
      <c r="F781" s="86" t="b">
        <v>0</v>
      </c>
      <c r="G781" s="86" t="b">
        <v>0</v>
      </c>
    </row>
    <row r="782" spans="1:7" ht="15">
      <c r="A782" s="86" t="s">
        <v>2669</v>
      </c>
      <c r="B782" s="86">
        <v>3</v>
      </c>
      <c r="C782" s="121">
        <v>0</v>
      </c>
      <c r="D782" s="86" t="s">
        <v>1969</v>
      </c>
      <c r="E782" s="86" t="b">
        <v>0</v>
      </c>
      <c r="F782" s="86" t="b">
        <v>0</v>
      </c>
      <c r="G782" s="86" t="b">
        <v>0</v>
      </c>
    </row>
    <row r="783" spans="1:7" ht="15">
      <c r="A783" s="86" t="s">
        <v>2552</v>
      </c>
      <c r="B783" s="86">
        <v>3</v>
      </c>
      <c r="C783" s="121">
        <v>0</v>
      </c>
      <c r="D783" s="86" t="s">
        <v>1969</v>
      </c>
      <c r="E783" s="86" t="b">
        <v>0</v>
      </c>
      <c r="F783" s="86" t="b">
        <v>0</v>
      </c>
      <c r="G783" s="86" t="b">
        <v>0</v>
      </c>
    </row>
    <row r="784" spans="1:7" ht="15">
      <c r="A784" s="86" t="s">
        <v>2670</v>
      </c>
      <c r="B784" s="86">
        <v>3</v>
      </c>
      <c r="C784" s="121">
        <v>0</v>
      </c>
      <c r="D784" s="86" t="s">
        <v>1969</v>
      </c>
      <c r="E784" s="86" t="b">
        <v>0</v>
      </c>
      <c r="F784" s="86" t="b">
        <v>0</v>
      </c>
      <c r="G784" s="86" t="b">
        <v>0</v>
      </c>
    </row>
    <row r="785" spans="1:7" ht="15">
      <c r="A785" s="86" t="s">
        <v>2671</v>
      </c>
      <c r="B785" s="86">
        <v>3</v>
      </c>
      <c r="C785" s="121">
        <v>0</v>
      </c>
      <c r="D785" s="86" t="s">
        <v>1969</v>
      </c>
      <c r="E785" s="86" t="b">
        <v>0</v>
      </c>
      <c r="F785" s="86" t="b">
        <v>0</v>
      </c>
      <c r="G785" s="86" t="b">
        <v>0</v>
      </c>
    </row>
    <row r="786" spans="1:7" ht="15">
      <c r="A786" s="86" t="s">
        <v>2672</v>
      </c>
      <c r="B786" s="86">
        <v>3</v>
      </c>
      <c r="C786" s="121">
        <v>0</v>
      </c>
      <c r="D786" s="86" t="s">
        <v>1969</v>
      </c>
      <c r="E786" s="86" t="b">
        <v>0</v>
      </c>
      <c r="F786" s="86" t="b">
        <v>0</v>
      </c>
      <c r="G786" s="86" t="b">
        <v>0</v>
      </c>
    </row>
    <row r="787" spans="1:7" ht="15">
      <c r="A787" s="86" t="s">
        <v>2673</v>
      </c>
      <c r="B787" s="86">
        <v>3</v>
      </c>
      <c r="C787" s="121">
        <v>0</v>
      </c>
      <c r="D787" s="86" t="s">
        <v>1969</v>
      </c>
      <c r="E787" s="86" t="b">
        <v>0</v>
      </c>
      <c r="F787" s="86" t="b">
        <v>0</v>
      </c>
      <c r="G787" s="86" t="b">
        <v>0</v>
      </c>
    </row>
    <row r="788" spans="1:7" ht="15">
      <c r="A788" s="86" t="s">
        <v>2674</v>
      </c>
      <c r="B788" s="86">
        <v>3</v>
      </c>
      <c r="C788" s="121">
        <v>0</v>
      </c>
      <c r="D788" s="86" t="s">
        <v>1969</v>
      </c>
      <c r="E788" s="86" t="b">
        <v>0</v>
      </c>
      <c r="F788" s="86" t="b">
        <v>0</v>
      </c>
      <c r="G788" s="86" t="b">
        <v>0</v>
      </c>
    </row>
    <row r="789" spans="1:7" ht="15">
      <c r="A789" s="86" t="s">
        <v>2675</v>
      </c>
      <c r="B789" s="86">
        <v>3</v>
      </c>
      <c r="C789" s="121">
        <v>0</v>
      </c>
      <c r="D789" s="86" t="s">
        <v>1969</v>
      </c>
      <c r="E789" s="86" t="b">
        <v>0</v>
      </c>
      <c r="F789" s="86" t="b">
        <v>0</v>
      </c>
      <c r="G789" s="86" t="b">
        <v>0</v>
      </c>
    </row>
    <row r="790" spans="1:7" ht="15">
      <c r="A790" s="86" t="s">
        <v>2585</v>
      </c>
      <c r="B790" s="86">
        <v>3</v>
      </c>
      <c r="C790" s="121">
        <v>0</v>
      </c>
      <c r="D790" s="86" t="s">
        <v>1969</v>
      </c>
      <c r="E790" s="86" t="b">
        <v>0</v>
      </c>
      <c r="F790" s="86" t="b">
        <v>0</v>
      </c>
      <c r="G790" s="86" t="b">
        <v>0</v>
      </c>
    </row>
    <row r="791" spans="1:7" ht="15">
      <c r="A791" s="86" t="s">
        <v>2554</v>
      </c>
      <c r="B791" s="86">
        <v>3</v>
      </c>
      <c r="C791" s="121">
        <v>0</v>
      </c>
      <c r="D791" s="86" t="s">
        <v>1969</v>
      </c>
      <c r="E791" s="86" t="b">
        <v>0</v>
      </c>
      <c r="F791" s="86" t="b">
        <v>0</v>
      </c>
      <c r="G791" s="86" t="b">
        <v>0</v>
      </c>
    </row>
    <row r="792" spans="1:7" ht="15">
      <c r="A792" s="86" t="s">
        <v>2549</v>
      </c>
      <c r="B792" s="86">
        <v>3</v>
      </c>
      <c r="C792" s="121">
        <v>0</v>
      </c>
      <c r="D792" s="86" t="s">
        <v>1969</v>
      </c>
      <c r="E792" s="86" t="b">
        <v>0</v>
      </c>
      <c r="F792" s="86" t="b">
        <v>0</v>
      </c>
      <c r="G792" s="86" t="b">
        <v>0</v>
      </c>
    </row>
    <row r="793" spans="1:7" ht="15">
      <c r="A793" s="86" t="s">
        <v>2676</v>
      </c>
      <c r="B793" s="86">
        <v>3</v>
      </c>
      <c r="C793" s="121">
        <v>0</v>
      </c>
      <c r="D793" s="86" t="s">
        <v>1969</v>
      </c>
      <c r="E793" s="86" t="b">
        <v>0</v>
      </c>
      <c r="F793" s="86" t="b">
        <v>0</v>
      </c>
      <c r="G793" s="86" t="b">
        <v>0</v>
      </c>
    </row>
    <row r="794" spans="1:7" ht="15">
      <c r="A794" s="86" t="s">
        <v>2545</v>
      </c>
      <c r="B794" s="86">
        <v>3</v>
      </c>
      <c r="C794" s="121">
        <v>0</v>
      </c>
      <c r="D794" s="86" t="s">
        <v>1970</v>
      </c>
      <c r="E794" s="86" t="b">
        <v>0</v>
      </c>
      <c r="F794" s="86" t="b">
        <v>0</v>
      </c>
      <c r="G794" s="86" t="b">
        <v>0</v>
      </c>
    </row>
    <row r="795" spans="1:7" ht="15">
      <c r="A795" s="86" t="s">
        <v>2803</v>
      </c>
      <c r="B795" s="86">
        <v>2</v>
      </c>
      <c r="C795" s="121">
        <v>0.012577947075405802</v>
      </c>
      <c r="D795" s="86" t="s">
        <v>1970</v>
      </c>
      <c r="E795" s="86" t="b">
        <v>0</v>
      </c>
      <c r="F795" s="86" t="b">
        <v>0</v>
      </c>
      <c r="G795" s="86" t="b">
        <v>0</v>
      </c>
    </row>
    <row r="796" spans="1:7" ht="15">
      <c r="A796" s="86" t="s">
        <v>2070</v>
      </c>
      <c r="B796" s="86">
        <v>2</v>
      </c>
      <c r="C796" s="121">
        <v>0.012577947075405802</v>
      </c>
      <c r="D796" s="86" t="s">
        <v>1970</v>
      </c>
      <c r="E796" s="86" t="b">
        <v>0</v>
      </c>
      <c r="F796" s="86" t="b">
        <v>0</v>
      </c>
      <c r="G796" s="86" t="b">
        <v>0</v>
      </c>
    </row>
    <row r="797" spans="1:7" ht="15">
      <c r="A797" s="86" t="s">
        <v>2071</v>
      </c>
      <c r="B797" s="86">
        <v>2</v>
      </c>
      <c r="C797" s="121">
        <v>0.012577947075405802</v>
      </c>
      <c r="D797" s="86" t="s">
        <v>1970</v>
      </c>
      <c r="E797" s="86" t="b">
        <v>0</v>
      </c>
      <c r="F797" s="86" t="b">
        <v>0</v>
      </c>
      <c r="G797" s="86" t="b">
        <v>0</v>
      </c>
    </row>
    <row r="798" spans="1:7" ht="15">
      <c r="A798" s="86" t="s">
        <v>2804</v>
      </c>
      <c r="B798" s="86">
        <v>2</v>
      </c>
      <c r="C798" s="121">
        <v>0.012577947075405802</v>
      </c>
      <c r="D798" s="86" t="s">
        <v>1970</v>
      </c>
      <c r="E798" s="86" t="b">
        <v>1</v>
      </c>
      <c r="F798" s="86" t="b">
        <v>0</v>
      </c>
      <c r="G798" s="86" t="b">
        <v>0</v>
      </c>
    </row>
    <row r="799" spans="1:7" ht="15">
      <c r="A799" s="86" t="s">
        <v>2539</v>
      </c>
      <c r="B799" s="86">
        <v>2</v>
      </c>
      <c r="C799" s="121">
        <v>0.012577947075405802</v>
      </c>
      <c r="D799" s="86" t="s">
        <v>1970</v>
      </c>
      <c r="E799" s="86" t="b">
        <v>0</v>
      </c>
      <c r="F799" s="86" t="b">
        <v>0</v>
      </c>
      <c r="G799" s="86" t="b">
        <v>0</v>
      </c>
    </row>
    <row r="800" spans="1:7" ht="15">
      <c r="A800" s="86" t="s">
        <v>274</v>
      </c>
      <c r="B800" s="86">
        <v>2</v>
      </c>
      <c r="C800" s="121">
        <v>0.012577947075405802</v>
      </c>
      <c r="D800" s="86" t="s">
        <v>1970</v>
      </c>
      <c r="E800" s="86" t="b">
        <v>0</v>
      </c>
      <c r="F800" s="86" t="b">
        <v>0</v>
      </c>
      <c r="G800" s="86" t="b">
        <v>0</v>
      </c>
    </row>
    <row r="801" spans="1:7" ht="15">
      <c r="A801" s="86" t="s">
        <v>2558</v>
      </c>
      <c r="B801" s="86">
        <v>2</v>
      </c>
      <c r="C801" s="121">
        <v>0.012577947075405802</v>
      </c>
      <c r="D801" s="86" t="s">
        <v>1970</v>
      </c>
      <c r="E801" s="86" t="b">
        <v>0</v>
      </c>
      <c r="F801" s="86" t="b">
        <v>0</v>
      </c>
      <c r="G801" s="86" t="b">
        <v>0</v>
      </c>
    </row>
    <row r="802" spans="1:7" ht="15">
      <c r="A802" s="86" t="s">
        <v>2805</v>
      </c>
      <c r="B802" s="86">
        <v>2</v>
      </c>
      <c r="C802" s="121">
        <v>0.012577947075405802</v>
      </c>
      <c r="D802" s="86" t="s">
        <v>1970</v>
      </c>
      <c r="E802" s="86" t="b">
        <v>0</v>
      </c>
      <c r="F802" s="86" t="b">
        <v>0</v>
      </c>
      <c r="G802" s="86" t="b">
        <v>0</v>
      </c>
    </row>
    <row r="803" spans="1:7" ht="15">
      <c r="A803" s="86" t="s">
        <v>2806</v>
      </c>
      <c r="B803" s="86">
        <v>2</v>
      </c>
      <c r="C803" s="121">
        <v>0.012577947075405802</v>
      </c>
      <c r="D803" s="86" t="s">
        <v>1970</v>
      </c>
      <c r="E803" s="86" t="b">
        <v>0</v>
      </c>
      <c r="F803" s="86" t="b">
        <v>0</v>
      </c>
      <c r="G803" s="86" t="b">
        <v>0</v>
      </c>
    </row>
    <row r="804" spans="1:7" ht="15">
      <c r="A804" s="86" t="s">
        <v>2677</v>
      </c>
      <c r="B804" s="86">
        <v>2</v>
      </c>
      <c r="C804" s="121">
        <v>0</v>
      </c>
      <c r="D804" s="86" t="s">
        <v>1971</v>
      </c>
      <c r="E804" s="86" t="b">
        <v>1</v>
      </c>
      <c r="F804" s="86" t="b">
        <v>0</v>
      </c>
      <c r="G804" s="86" t="b">
        <v>0</v>
      </c>
    </row>
    <row r="805" spans="1:7" ht="15">
      <c r="A805" s="86" t="s">
        <v>2542</v>
      </c>
      <c r="B805" s="86">
        <v>2</v>
      </c>
      <c r="C805" s="121">
        <v>0</v>
      </c>
      <c r="D805" s="86" t="s">
        <v>1971</v>
      </c>
      <c r="E805" s="86" t="b">
        <v>0</v>
      </c>
      <c r="F805" s="86" t="b">
        <v>0</v>
      </c>
      <c r="G805" s="86" t="b">
        <v>0</v>
      </c>
    </row>
    <row r="806" spans="1:7" ht="15">
      <c r="A806" s="86" t="s">
        <v>2678</v>
      </c>
      <c r="B806" s="86">
        <v>2</v>
      </c>
      <c r="C806" s="121">
        <v>0</v>
      </c>
      <c r="D806" s="86" t="s">
        <v>1971</v>
      </c>
      <c r="E806" s="86" t="b">
        <v>0</v>
      </c>
      <c r="F806" s="86" t="b">
        <v>0</v>
      </c>
      <c r="G806" s="86" t="b">
        <v>0</v>
      </c>
    </row>
    <row r="807" spans="1:7" ht="15">
      <c r="A807" s="86" t="s">
        <v>2679</v>
      </c>
      <c r="B807" s="86">
        <v>2</v>
      </c>
      <c r="C807" s="121">
        <v>0</v>
      </c>
      <c r="D807" s="86" t="s">
        <v>1971</v>
      </c>
      <c r="E807" s="86" t="b">
        <v>0</v>
      </c>
      <c r="F807" s="86" t="b">
        <v>0</v>
      </c>
      <c r="G807" s="86" t="b">
        <v>0</v>
      </c>
    </row>
    <row r="808" spans="1:7" ht="15">
      <c r="A808" s="86" t="s">
        <v>2680</v>
      </c>
      <c r="B808" s="86">
        <v>2</v>
      </c>
      <c r="C808" s="121">
        <v>0</v>
      </c>
      <c r="D808" s="86" t="s">
        <v>1971</v>
      </c>
      <c r="E808" s="86" t="b">
        <v>0</v>
      </c>
      <c r="F808" s="86" t="b">
        <v>0</v>
      </c>
      <c r="G808" s="86" t="b">
        <v>0</v>
      </c>
    </row>
    <row r="809" spans="1:7" ht="15">
      <c r="A809" s="86" t="s">
        <v>2555</v>
      </c>
      <c r="B809" s="86">
        <v>2</v>
      </c>
      <c r="C809" s="121">
        <v>0</v>
      </c>
      <c r="D809" s="86" t="s">
        <v>1971</v>
      </c>
      <c r="E809" s="86" t="b">
        <v>0</v>
      </c>
      <c r="F809" s="86" t="b">
        <v>0</v>
      </c>
      <c r="G809" s="86" t="b">
        <v>0</v>
      </c>
    </row>
    <row r="810" spans="1:7" ht="15">
      <c r="A810" s="86" t="s">
        <v>2681</v>
      </c>
      <c r="B810" s="86">
        <v>2</v>
      </c>
      <c r="C810" s="121">
        <v>0</v>
      </c>
      <c r="D810" s="86" t="s">
        <v>1971</v>
      </c>
      <c r="E810" s="86" t="b">
        <v>0</v>
      </c>
      <c r="F810" s="86" t="b">
        <v>0</v>
      </c>
      <c r="G810" s="86" t="b">
        <v>0</v>
      </c>
    </row>
    <row r="811" spans="1:7" ht="15">
      <c r="A811" s="86" t="s">
        <v>2682</v>
      </c>
      <c r="B811" s="86">
        <v>2</v>
      </c>
      <c r="C811" s="121">
        <v>0</v>
      </c>
      <c r="D811" s="86" t="s">
        <v>1971</v>
      </c>
      <c r="E811" s="86" t="b">
        <v>0</v>
      </c>
      <c r="F811" s="86" t="b">
        <v>0</v>
      </c>
      <c r="G811" s="86" t="b">
        <v>0</v>
      </c>
    </row>
    <row r="812" spans="1:7" ht="15">
      <c r="A812" s="86" t="s">
        <v>2683</v>
      </c>
      <c r="B812" s="86">
        <v>2</v>
      </c>
      <c r="C812" s="121">
        <v>0</v>
      </c>
      <c r="D812" s="86" t="s">
        <v>1971</v>
      </c>
      <c r="E812" s="86" t="b">
        <v>0</v>
      </c>
      <c r="F812" s="86" t="b">
        <v>0</v>
      </c>
      <c r="G812" s="86" t="b">
        <v>0</v>
      </c>
    </row>
    <row r="813" spans="1:7" ht="15">
      <c r="A813" s="86" t="s">
        <v>2556</v>
      </c>
      <c r="B813" s="86">
        <v>2</v>
      </c>
      <c r="C813" s="121">
        <v>0</v>
      </c>
      <c r="D813" s="86" t="s">
        <v>1971</v>
      </c>
      <c r="E813" s="86" t="b">
        <v>0</v>
      </c>
      <c r="F813" s="86" t="b">
        <v>0</v>
      </c>
      <c r="G813" s="86" t="b">
        <v>0</v>
      </c>
    </row>
    <row r="814" spans="1:7" ht="15">
      <c r="A814" s="86" t="s">
        <v>2543</v>
      </c>
      <c r="B814" s="86">
        <v>2</v>
      </c>
      <c r="C814" s="121">
        <v>0</v>
      </c>
      <c r="D814" s="86" t="s">
        <v>1971</v>
      </c>
      <c r="E814" s="86" t="b">
        <v>0</v>
      </c>
      <c r="F814" s="86" t="b">
        <v>0</v>
      </c>
      <c r="G814" s="86" t="b">
        <v>0</v>
      </c>
    </row>
    <row r="815" spans="1:7" ht="15">
      <c r="A815" s="86" t="s">
        <v>2684</v>
      </c>
      <c r="B815" s="86">
        <v>2</v>
      </c>
      <c r="C815" s="121">
        <v>0</v>
      </c>
      <c r="D815" s="86" t="s">
        <v>1971</v>
      </c>
      <c r="E815" s="86" t="b">
        <v>1</v>
      </c>
      <c r="F815" s="86" t="b">
        <v>0</v>
      </c>
      <c r="G815" s="86" t="b">
        <v>0</v>
      </c>
    </row>
    <row r="816" spans="1:7" ht="15">
      <c r="A816" s="86" t="s">
        <v>2685</v>
      </c>
      <c r="B816" s="86">
        <v>2</v>
      </c>
      <c r="C816" s="121">
        <v>0</v>
      </c>
      <c r="D816" s="86" t="s">
        <v>1971</v>
      </c>
      <c r="E816" s="86" t="b">
        <v>1</v>
      </c>
      <c r="F816" s="86" t="b">
        <v>0</v>
      </c>
      <c r="G816" s="86" t="b">
        <v>0</v>
      </c>
    </row>
    <row r="817" spans="1:7" ht="15">
      <c r="A817" s="86" t="s">
        <v>2686</v>
      </c>
      <c r="B817" s="86">
        <v>2</v>
      </c>
      <c r="C817" s="121">
        <v>0</v>
      </c>
      <c r="D817" s="86" t="s">
        <v>1971</v>
      </c>
      <c r="E817" s="86" t="b">
        <v>0</v>
      </c>
      <c r="F817" s="86" t="b">
        <v>0</v>
      </c>
      <c r="G817" s="86" t="b">
        <v>0</v>
      </c>
    </row>
    <row r="818" spans="1:7" ht="15">
      <c r="A818" s="86" t="s">
        <v>2586</v>
      </c>
      <c r="B818" s="86">
        <v>2</v>
      </c>
      <c r="C818" s="121">
        <v>0</v>
      </c>
      <c r="D818" s="86" t="s">
        <v>1971</v>
      </c>
      <c r="E818" s="86" t="b">
        <v>0</v>
      </c>
      <c r="F818" s="86" t="b">
        <v>0</v>
      </c>
      <c r="G818" s="86" t="b">
        <v>0</v>
      </c>
    </row>
    <row r="819" spans="1:7" ht="15">
      <c r="A819" s="86" t="s">
        <v>2687</v>
      </c>
      <c r="B819" s="86">
        <v>2</v>
      </c>
      <c r="C819" s="121">
        <v>0</v>
      </c>
      <c r="D819" s="86" t="s">
        <v>1971</v>
      </c>
      <c r="E819" s="86" t="b">
        <v>0</v>
      </c>
      <c r="F819" s="86" t="b">
        <v>0</v>
      </c>
      <c r="G819" s="86" t="b">
        <v>0</v>
      </c>
    </row>
    <row r="820" spans="1:7" ht="15">
      <c r="A820" s="86" t="s">
        <v>2070</v>
      </c>
      <c r="B820" s="86">
        <v>2</v>
      </c>
      <c r="C820" s="121">
        <v>0</v>
      </c>
      <c r="D820" s="86" t="s">
        <v>1971</v>
      </c>
      <c r="E820" s="86" t="b">
        <v>0</v>
      </c>
      <c r="F820" s="86" t="b">
        <v>0</v>
      </c>
      <c r="G820" s="86" t="b">
        <v>0</v>
      </c>
    </row>
    <row r="821" spans="1:7" ht="15">
      <c r="A821" s="86" t="s">
        <v>2688</v>
      </c>
      <c r="B821" s="86">
        <v>2</v>
      </c>
      <c r="C821" s="121">
        <v>0</v>
      </c>
      <c r="D821" s="86" t="s">
        <v>1971</v>
      </c>
      <c r="E821" s="86" t="b">
        <v>0</v>
      </c>
      <c r="F821" s="86" t="b">
        <v>0</v>
      </c>
      <c r="G821" s="86" t="b">
        <v>0</v>
      </c>
    </row>
    <row r="822" spans="1:7" ht="15">
      <c r="A822" s="86" t="s">
        <v>2689</v>
      </c>
      <c r="B822" s="86">
        <v>2</v>
      </c>
      <c r="C822" s="121">
        <v>0</v>
      </c>
      <c r="D822" s="86" t="s">
        <v>1971</v>
      </c>
      <c r="E822" s="86" t="b">
        <v>0</v>
      </c>
      <c r="F822" s="86" t="b">
        <v>0</v>
      </c>
      <c r="G822" s="86" t="b">
        <v>0</v>
      </c>
    </row>
    <row r="823" spans="1:7" ht="15">
      <c r="A823" s="86" t="s">
        <v>2515</v>
      </c>
      <c r="B823" s="86">
        <v>2</v>
      </c>
      <c r="C823" s="121">
        <v>0</v>
      </c>
      <c r="D823" s="86" t="s">
        <v>1971</v>
      </c>
      <c r="E823" s="86" t="b">
        <v>0</v>
      </c>
      <c r="F823" s="86" t="b">
        <v>0</v>
      </c>
      <c r="G823" s="86" t="b">
        <v>0</v>
      </c>
    </row>
    <row r="824" spans="1:7" ht="15">
      <c r="A824" s="86" t="s">
        <v>2557</v>
      </c>
      <c r="B824" s="86">
        <v>2</v>
      </c>
      <c r="C824" s="121">
        <v>0</v>
      </c>
      <c r="D824" s="86" t="s">
        <v>1971</v>
      </c>
      <c r="E824" s="86" t="b">
        <v>0</v>
      </c>
      <c r="F824" s="86" t="b">
        <v>0</v>
      </c>
      <c r="G824" s="86" t="b">
        <v>0</v>
      </c>
    </row>
    <row r="825" spans="1:7" ht="15">
      <c r="A825" s="86" t="s">
        <v>2690</v>
      </c>
      <c r="B825" s="86">
        <v>2</v>
      </c>
      <c r="C825" s="121">
        <v>0</v>
      </c>
      <c r="D825" s="86" t="s">
        <v>1971</v>
      </c>
      <c r="E825" s="86" t="b">
        <v>1</v>
      </c>
      <c r="F825" s="86" t="b">
        <v>0</v>
      </c>
      <c r="G825" s="86" t="b">
        <v>0</v>
      </c>
    </row>
    <row r="826" spans="1:7" ht="15">
      <c r="A826" s="86" t="s">
        <v>2691</v>
      </c>
      <c r="B826" s="86">
        <v>2</v>
      </c>
      <c r="C826" s="121">
        <v>0</v>
      </c>
      <c r="D826" s="86" t="s">
        <v>1971</v>
      </c>
      <c r="E826" s="86" t="b">
        <v>0</v>
      </c>
      <c r="F826" s="86" t="b">
        <v>0</v>
      </c>
      <c r="G826" s="86" t="b">
        <v>0</v>
      </c>
    </row>
    <row r="827" spans="1:7" ht="15">
      <c r="A827" s="86" t="s">
        <v>2692</v>
      </c>
      <c r="B827" s="86">
        <v>2</v>
      </c>
      <c r="C827" s="121">
        <v>0</v>
      </c>
      <c r="D827" s="86" t="s">
        <v>1971</v>
      </c>
      <c r="E827" s="86" t="b">
        <v>0</v>
      </c>
      <c r="F827" s="86" t="b">
        <v>0</v>
      </c>
      <c r="G827" s="86" t="b">
        <v>0</v>
      </c>
    </row>
    <row r="828" spans="1:7" ht="15">
      <c r="A828" s="86" t="s">
        <v>2693</v>
      </c>
      <c r="B828" s="86">
        <v>2</v>
      </c>
      <c r="C828" s="121">
        <v>0</v>
      </c>
      <c r="D828" s="86" t="s">
        <v>1971</v>
      </c>
      <c r="E828" s="86" t="b">
        <v>0</v>
      </c>
      <c r="F828" s="86" t="b">
        <v>0</v>
      </c>
      <c r="G828" s="86" t="b">
        <v>0</v>
      </c>
    </row>
    <row r="829" spans="1:7" ht="15">
      <c r="A829" s="86" t="s">
        <v>2587</v>
      </c>
      <c r="B829" s="86">
        <v>2</v>
      </c>
      <c r="C829" s="121">
        <v>0</v>
      </c>
      <c r="D829" s="86" t="s">
        <v>1971</v>
      </c>
      <c r="E829" s="86" t="b">
        <v>0</v>
      </c>
      <c r="F829" s="86" t="b">
        <v>0</v>
      </c>
      <c r="G829" s="86" t="b">
        <v>0</v>
      </c>
    </row>
    <row r="830" spans="1:7" ht="15">
      <c r="A830" s="86" t="s">
        <v>2049</v>
      </c>
      <c r="B830" s="86">
        <v>2</v>
      </c>
      <c r="C830" s="121">
        <v>0</v>
      </c>
      <c r="D830" s="86" t="s">
        <v>1971</v>
      </c>
      <c r="E830" s="86" t="b">
        <v>0</v>
      </c>
      <c r="F830" s="86" t="b">
        <v>0</v>
      </c>
      <c r="G830" s="86" t="b">
        <v>0</v>
      </c>
    </row>
    <row r="831" spans="1:7" ht="15">
      <c r="A831" s="86" t="s">
        <v>2694</v>
      </c>
      <c r="B831" s="86">
        <v>2</v>
      </c>
      <c r="C831" s="121">
        <v>0</v>
      </c>
      <c r="D831" s="86" t="s">
        <v>1971</v>
      </c>
      <c r="E831" s="86" t="b">
        <v>0</v>
      </c>
      <c r="F831" s="86" t="b">
        <v>0</v>
      </c>
      <c r="G831" s="86" t="b">
        <v>0</v>
      </c>
    </row>
    <row r="832" spans="1:7" ht="15">
      <c r="A832" s="86" t="s">
        <v>2718</v>
      </c>
      <c r="B832" s="86">
        <v>2</v>
      </c>
      <c r="C832" s="121">
        <v>0</v>
      </c>
      <c r="D832" s="86" t="s">
        <v>1972</v>
      </c>
      <c r="E832" s="86" t="b">
        <v>0</v>
      </c>
      <c r="F832" s="86" t="b">
        <v>0</v>
      </c>
      <c r="G832" s="86" t="b">
        <v>0</v>
      </c>
    </row>
    <row r="833" spans="1:7" ht="15">
      <c r="A833" s="86" t="s">
        <v>2562</v>
      </c>
      <c r="B833" s="86">
        <v>2</v>
      </c>
      <c r="C833" s="121">
        <v>0</v>
      </c>
      <c r="D833" s="86" t="s">
        <v>1972</v>
      </c>
      <c r="E833" s="86" t="b">
        <v>1</v>
      </c>
      <c r="F833" s="86" t="b">
        <v>0</v>
      </c>
      <c r="G833" s="86" t="b">
        <v>0</v>
      </c>
    </row>
    <row r="834" spans="1:7" ht="15">
      <c r="A834" s="86" t="s">
        <v>2720</v>
      </c>
      <c r="B834" s="86">
        <v>2</v>
      </c>
      <c r="C834" s="121">
        <v>0</v>
      </c>
      <c r="D834" s="86" t="s">
        <v>1972</v>
      </c>
      <c r="E834" s="86" t="b">
        <v>0</v>
      </c>
      <c r="F834" s="86" t="b">
        <v>0</v>
      </c>
      <c r="G834" s="86" t="b">
        <v>0</v>
      </c>
    </row>
    <row r="835" spans="1:7" ht="15">
      <c r="A835" s="86" t="s">
        <v>2547</v>
      </c>
      <c r="B835" s="86">
        <v>4</v>
      </c>
      <c r="C835" s="121">
        <v>0</v>
      </c>
      <c r="D835" s="86" t="s">
        <v>1973</v>
      </c>
      <c r="E835" s="86" t="b">
        <v>0</v>
      </c>
      <c r="F835" s="86" t="b">
        <v>0</v>
      </c>
      <c r="G835" s="86" t="b">
        <v>0</v>
      </c>
    </row>
    <row r="836" spans="1:7" ht="15">
      <c r="A836" s="86" t="s">
        <v>2536</v>
      </c>
      <c r="B836" s="86">
        <v>4</v>
      </c>
      <c r="C836" s="121">
        <v>0</v>
      </c>
      <c r="D836" s="86" t="s">
        <v>1973</v>
      </c>
      <c r="E836" s="86" t="b">
        <v>0</v>
      </c>
      <c r="F836" s="86" t="b">
        <v>0</v>
      </c>
      <c r="G836" s="86" t="b">
        <v>0</v>
      </c>
    </row>
    <row r="837" spans="1:7" ht="15">
      <c r="A837" s="86" t="s">
        <v>2517</v>
      </c>
      <c r="B837" s="86">
        <v>2</v>
      </c>
      <c r="C837" s="121">
        <v>0</v>
      </c>
      <c r="D837" s="86" t="s">
        <v>1973</v>
      </c>
      <c r="E837" s="86" t="b">
        <v>0</v>
      </c>
      <c r="F837" s="86" t="b">
        <v>0</v>
      </c>
      <c r="G837" s="86" t="b">
        <v>0</v>
      </c>
    </row>
    <row r="838" spans="1:7" ht="15">
      <c r="A838" s="86" t="s">
        <v>2049</v>
      </c>
      <c r="B838" s="86">
        <v>2</v>
      </c>
      <c r="C838" s="121">
        <v>0</v>
      </c>
      <c r="D838" s="86" t="s">
        <v>1973</v>
      </c>
      <c r="E838" s="86" t="b">
        <v>0</v>
      </c>
      <c r="F838" s="86" t="b">
        <v>0</v>
      </c>
      <c r="G838" s="86" t="b">
        <v>0</v>
      </c>
    </row>
    <row r="839" spans="1:7" ht="15">
      <c r="A839" s="86" t="s">
        <v>2098</v>
      </c>
      <c r="B839" s="86">
        <v>2</v>
      </c>
      <c r="C839" s="121">
        <v>0</v>
      </c>
      <c r="D839" s="86" t="s">
        <v>1973</v>
      </c>
      <c r="E839" s="86" t="b">
        <v>0</v>
      </c>
      <c r="F839" s="86" t="b">
        <v>0</v>
      </c>
      <c r="G839" s="86" t="b">
        <v>0</v>
      </c>
    </row>
    <row r="840" spans="1:7" ht="15">
      <c r="A840" s="86" t="s">
        <v>2518</v>
      </c>
      <c r="B840" s="86">
        <v>2</v>
      </c>
      <c r="C840" s="121">
        <v>0</v>
      </c>
      <c r="D840" s="86" t="s">
        <v>1973</v>
      </c>
      <c r="E840" s="86" t="b">
        <v>0</v>
      </c>
      <c r="F840" s="86" t="b">
        <v>0</v>
      </c>
      <c r="G840" s="86" t="b">
        <v>0</v>
      </c>
    </row>
    <row r="841" spans="1:7" ht="15">
      <c r="A841" s="86" t="s">
        <v>2735</v>
      </c>
      <c r="B841" s="86">
        <v>2</v>
      </c>
      <c r="C841" s="121">
        <v>0</v>
      </c>
      <c r="D841" s="86" t="s">
        <v>1973</v>
      </c>
      <c r="E841" s="86" t="b">
        <v>0</v>
      </c>
      <c r="F841" s="86" t="b">
        <v>0</v>
      </c>
      <c r="G841" s="86" t="b">
        <v>0</v>
      </c>
    </row>
    <row r="842" spans="1:7" ht="15">
      <c r="A842" s="86" t="s">
        <v>2070</v>
      </c>
      <c r="B842" s="86">
        <v>2</v>
      </c>
      <c r="C842" s="121">
        <v>0</v>
      </c>
      <c r="D842" s="86" t="s">
        <v>1973</v>
      </c>
      <c r="E842" s="86" t="b">
        <v>0</v>
      </c>
      <c r="F842" s="86" t="b">
        <v>0</v>
      </c>
      <c r="G842" s="86" t="b">
        <v>0</v>
      </c>
    </row>
    <row r="843" spans="1:7" ht="15">
      <c r="A843" s="86" t="s">
        <v>2519</v>
      </c>
      <c r="B843" s="86">
        <v>2</v>
      </c>
      <c r="C843" s="121">
        <v>0</v>
      </c>
      <c r="D843" s="86" t="s">
        <v>1973</v>
      </c>
      <c r="E843" s="86" t="b">
        <v>0</v>
      </c>
      <c r="F843" s="86" t="b">
        <v>0</v>
      </c>
      <c r="G843" s="86" t="b">
        <v>0</v>
      </c>
    </row>
    <row r="844" spans="1:7" ht="15">
      <c r="A844" s="86" t="s">
        <v>2520</v>
      </c>
      <c r="B844" s="86">
        <v>2</v>
      </c>
      <c r="C844" s="121">
        <v>0</v>
      </c>
      <c r="D844" s="86" t="s">
        <v>1973</v>
      </c>
      <c r="E844" s="86" t="b">
        <v>0</v>
      </c>
      <c r="F844" s="86" t="b">
        <v>0</v>
      </c>
      <c r="G844" s="86" t="b">
        <v>0</v>
      </c>
    </row>
    <row r="845" spans="1:7" ht="15">
      <c r="A845" s="86" t="s">
        <v>2521</v>
      </c>
      <c r="B845" s="86">
        <v>2</v>
      </c>
      <c r="C845" s="121">
        <v>0</v>
      </c>
      <c r="D845" s="86" t="s">
        <v>1973</v>
      </c>
      <c r="E845" s="86" t="b">
        <v>0</v>
      </c>
      <c r="F845" s="86" t="b">
        <v>0</v>
      </c>
      <c r="G845" s="86" t="b">
        <v>0</v>
      </c>
    </row>
    <row r="846" spans="1:7" ht="15">
      <c r="A846" s="86" t="s">
        <v>2522</v>
      </c>
      <c r="B846" s="86">
        <v>2</v>
      </c>
      <c r="C846" s="121">
        <v>0</v>
      </c>
      <c r="D846" s="86" t="s">
        <v>1973</v>
      </c>
      <c r="E846" s="86" t="b">
        <v>0</v>
      </c>
      <c r="F846" s="86" t="b">
        <v>0</v>
      </c>
      <c r="G846" s="86" t="b">
        <v>0</v>
      </c>
    </row>
    <row r="847" spans="1:7" ht="15">
      <c r="A847" s="86" t="s">
        <v>2523</v>
      </c>
      <c r="B847" s="86">
        <v>2</v>
      </c>
      <c r="C847" s="121">
        <v>0</v>
      </c>
      <c r="D847" s="86" t="s">
        <v>1973</v>
      </c>
      <c r="E847" s="86" t="b">
        <v>0</v>
      </c>
      <c r="F847" s="86" t="b">
        <v>0</v>
      </c>
      <c r="G847" s="86" t="b">
        <v>0</v>
      </c>
    </row>
    <row r="848" spans="1:7" ht="15">
      <c r="A848" s="86" t="s">
        <v>2568</v>
      </c>
      <c r="B848" s="86">
        <v>2</v>
      </c>
      <c r="C848" s="121">
        <v>0</v>
      </c>
      <c r="D848" s="86" t="s">
        <v>1973</v>
      </c>
      <c r="E848" s="86" t="b">
        <v>0</v>
      </c>
      <c r="F848" s="86" t="b">
        <v>0</v>
      </c>
      <c r="G848" s="86" t="b">
        <v>0</v>
      </c>
    </row>
    <row r="849" spans="1:7" ht="15">
      <c r="A849" s="86" t="s">
        <v>2524</v>
      </c>
      <c r="B849" s="86">
        <v>2</v>
      </c>
      <c r="C849" s="121">
        <v>0</v>
      </c>
      <c r="D849" s="86" t="s">
        <v>1973</v>
      </c>
      <c r="E849" s="86" t="b">
        <v>0</v>
      </c>
      <c r="F849" s="86" t="b">
        <v>0</v>
      </c>
      <c r="G849" s="86" t="b">
        <v>0</v>
      </c>
    </row>
    <row r="850" spans="1:7" ht="15">
      <c r="A850" s="86" t="s">
        <v>2157</v>
      </c>
      <c r="B850" s="86">
        <v>2</v>
      </c>
      <c r="C850" s="121">
        <v>0</v>
      </c>
      <c r="D850" s="86" t="s">
        <v>1973</v>
      </c>
      <c r="E850" s="86" t="b">
        <v>0</v>
      </c>
      <c r="F850" s="86" t="b">
        <v>0</v>
      </c>
      <c r="G850" s="86" t="b">
        <v>0</v>
      </c>
    </row>
    <row r="851" spans="1:7" ht="15">
      <c r="A851" s="86" t="s">
        <v>2525</v>
      </c>
      <c r="B851" s="86">
        <v>2</v>
      </c>
      <c r="C851" s="121">
        <v>0</v>
      </c>
      <c r="D851" s="86" t="s">
        <v>1973</v>
      </c>
      <c r="E851" s="86" t="b">
        <v>0</v>
      </c>
      <c r="F851" s="86" t="b">
        <v>0</v>
      </c>
      <c r="G851" s="86" t="b">
        <v>0</v>
      </c>
    </row>
    <row r="852" spans="1:7" ht="15">
      <c r="A852" s="86" t="s">
        <v>2137</v>
      </c>
      <c r="B852" s="86">
        <v>2</v>
      </c>
      <c r="C852" s="121">
        <v>0</v>
      </c>
      <c r="D852" s="86" t="s">
        <v>1973</v>
      </c>
      <c r="E852" s="86" t="b">
        <v>0</v>
      </c>
      <c r="F852" s="86" t="b">
        <v>0</v>
      </c>
      <c r="G852" s="86" t="b">
        <v>0</v>
      </c>
    </row>
    <row r="853" spans="1:7" ht="15">
      <c r="A853" s="86" t="s">
        <v>2526</v>
      </c>
      <c r="B853" s="86">
        <v>2</v>
      </c>
      <c r="C853" s="121">
        <v>0</v>
      </c>
      <c r="D853" s="86" t="s">
        <v>1973</v>
      </c>
      <c r="E853" s="86" t="b">
        <v>0</v>
      </c>
      <c r="F853" s="86" t="b">
        <v>0</v>
      </c>
      <c r="G853" s="86" t="b">
        <v>0</v>
      </c>
    </row>
    <row r="854" spans="1:7" ht="15">
      <c r="A854" s="86" t="s">
        <v>2527</v>
      </c>
      <c r="B854" s="86">
        <v>2</v>
      </c>
      <c r="C854" s="121">
        <v>0</v>
      </c>
      <c r="D854" s="86" t="s">
        <v>1973</v>
      </c>
      <c r="E854" s="86" t="b">
        <v>0</v>
      </c>
      <c r="F854" s="86" t="b">
        <v>0</v>
      </c>
      <c r="G854" s="86" t="b">
        <v>0</v>
      </c>
    </row>
    <row r="855" spans="1:7" ht="15">
      <c r="A855" s="86" t="s">
        <v>2569</v>
      </c>
      <c r="B855" s="86">
        <v>2</v>
      </c>
      <c r="C855" s="121">
        <v>0</v>
      </c>
      <c r="D855" s="86" t="s">
        <v>1973</v>
      </c>
      <c r="E855" s="86" t="b">
        <v>0</v>
      </c>
      <c r="F855" s="86" t="b">
        <v>0</v>
      </c>
      <c r="G855" s="86" t="b">
        <v>0</v>
      </c>
    </row>
    <row r="856" spans="1:7" ht="15">
      <c r="A856" s="86" t="s">
        <v>2504</v>
      </c>
      <c r="B856" s="86">
        <v>2</v>
      </c>
      <c r="C856" s="121">
        <v>0</v>
      </c>
      <c r="D856" s="86" t="s">
        <v>1973</v>
      </c>
      <c r="E856" s="86" t="b">
        <v>0</v>
      </c>
      <c r="F856" s="86" t="b">
        <v>0</v>
      </c>
      <c r="G856" s="86" t="b">
        <v>0</v>
      </c>
    </row>
    <row r="857" spans="1:7" ht="15">
      <c r="A857" s="86" t="s">
        <v>2627</v>
      </c>
      <c r="B857" s="86">
        <v>2</v>
      </c>
      <c r="C857" s="121">
        <v>0</v>
      </c>
      <c r="D857" s="86" t="s">
        <v>1973</v>
      </c>
      <c r="E857" s="86" t="b">
        <v>0</v>
      </c>
      <c r="F857" s="86" t="b">
        <v>0</v>
      </c>
      <c r="G857" s="86" t="b">
        <v>0</v>
      </c>
    </row>
    <row r="858" spans="1:7" ht="15">
      <c r="A858" s="86" t="s">
        <v>2736</v>
      </c>
      <c r="B858" s="86">
        <v>2</v>
      </c>
      <c r="C858" s="121">
        <v>0</v>
      </c>
      <c r="D858" s="86" t="s">
        <v>1974</v>
      </c>
      <c r="E858" s="86" t="b">
        <v>1</v>
      </c>
      <c r="F858" s="86" t="b">
        <v>0</v>
      </c>
      <c r="G858" s="86" t="b">
        <v>0</v>
      </c>
    </row>
    <row r="859" spans="1:7" ht="15">
      <c r="A859" s="86" t="s">
        <v>2737</v>
      </c>
      <c r="B859" s="86">
        <v>2</v>
      </c>
      <c r="C859" s="121">
        <v>0</v>
      </c>
      <c r="D859" s="86" t="s">
        <v>1974</v>
      </c>
      <c r="E859" s="86" t="b">
        <v>0</v>
      </c>
      <c r="F859" s="86" t="b">
        <v>0</v>
      </c>
      <c r="G859" s="86" t="b">
        <v>0</v>
      </c>
    </row>
    <row r="860" spans="1:7" ht="15">
      <c r="A860" s="86" t="s">
        <v>2528</v>
      </c>
      <c r="B860" s="86">
        <v>2</v>
      </c>
      <c r="C860" s="121">
        <v>0</v>
      </c>
      <c r="D860" s="86" t="s">
        <v>1974</v>
      </c>
      <c r="E860" s="86" t="b">
        <v>0</v>
      </c>
      <c r="F860" s="86" t="b">
        <v>0</v>
      </c>
      <c r="G860" s="86" t="b">
        <v>0</v>
      </c>
    </row>
    <row r="861" spans="1:7" ht="15">
      <c r="A861" s="86" t="s">
        <v>2738</v>
      </c>
      <c r="B861" s="86">
        <v>2</v>
      </c>
      <c r="C861" s="121">
        <v>0</v>
      </c>
      <c r="D861" s="86" t="s">
        <v>1974</v>
      </c>
      <c r="E861" s="86" t="b">
        <v>0</v>
      </c>
      <c r="F861" s="86" t="b">
        <v>0</v>
      </c>
      <c r="G861" s="86" t="b">
        <v>0</v>
      </c>
    </row>
    <row r="862" spans="1:7" ht="15">
      <c r="A862" s="86" t="s">
        <v>2739</v>
      </c>
      <c r="B862" s="86">
        <v>2</v>
      </c>
      <c r="C862" s="121">
        <v>0</v>
      </c>
      <c r="D862" s="86" t="s">
        <v>1974</v>
      </c>
      <c r="E862" s="86" t="b">
        <v>0</v>
      </c>
      <c r="F862" s="86" t="b">
        <v>0</v>
      </c>
      <c r="G862" s="86" t="b">
        <v>0</v>
      </c>
    </row>
    <row r="863" spans="1:7" ht="15">
      <c r="A863" s="86" t="s">
        <v>2740</v>
      </c>
      <c r="B863" s="86">
        <v>2</v>
      </c>
      <c r="C863" s="121">
        <v>0</v>
      </c>
      <c r="D863" s="86" t="s">
        <v>1974</v>
      </c>
      <c r="E863" s="86" t="b">
        <v>0</v>
      </c>
      <c r="F863" s="86" t="b">
        <v>0</v>
      </c>
      <c r="G863" s="86" t="b">
        <v>0</v>
      </c>
    </row>
    <row r="864" spans="1:7" ht="15">
      <c r="A864" s="86" t="s">
        <v>2741</v>
      </c>
      <c r="B864" s="86">
        <v>2</v>
      </c>
      <c r="C864" s="121">
        <v>0</v>
      </c>
      <c r="D864" s="86" t="s">
        <v>1974</v>
      </c>
      <c r="E864" s="86" t="b">
        <v>0</v>
      </c>
      <c r="F864" s="86" t="b">
        <v>0</v>
      </c>
      <c r="G864" s="86" t="b">
        <v>0</v>
      </c>
    </row>
    <row r="865" spans="1:7" ht="15">
      <c r="A865" s="86" t="s">
        <v>2742</v>
      </c>
      <c r="B865" s="86">
        <v>2</v>
      </c>
      <c r="C865" s="121">
        <v>0</v>
      </c>
      <c r="D865" s="86" t="s">
        <v>1974</v>
      </c>
      <c r="E865" s="86" t="b">
        <v>0</v>
      </c>
      <c r="F865" s="86" t="b">
        <v>0</v>
      </c>
      <c r="G865" s="86" t="b">
        <v>0</v>
      </c>
    </row>
    <row r="866" spans="1:7" ht="15">
      <c r="A866" s="86" t="s">
        <v>2743</v>
      </c>
      <c r="B866" s="86">
        <v>2</v>
      </c>
      <c r="C866" s="121">
        <v>0</v>
      </c>
      <c r="D866" s="86" t="s">
        <v>1974</v>
      </c>
      <c r="E866" s="86" t="b">
        <v>0</v>
      </c>
      <c r="F866" s="86" t="b">
        <v>0</v>
      </c>
      <c r="G866" s="86" t="b">
        <v>0</v>
      </c>
    </row>
    <row r="867" spans="1:7" ht="15">
      <c r="A867" s="86" t="s">
        <v>2631</v>
      </c>
      <c r="B867" s="86">
        <v>2</v>
      </c>
      <c r="C867" s="121">
        <v>0</v>
      </c>
      <c r="D867" s="86" t="s">
        <v>1974</v>
      </c>
      <c r="E867" s="86" t="b">
        <v>0</v>
      </c>
      <c r="F867" s="86" t="b">
        <v>0</v>
      </c>
      <c r="G867" s="86" t="b">
        <v>0</v>
      </c>
    </row>
    <row r="868" spans="1:7" ht="15">
      <c r="A868" s="86" t="s">
        <v>2744</v>
      </c>
      <c r="B868" s="86">
        <v>2</v>
      </c>
      <c r="C868" s="121">
        <v>0</v>
      </c>
      <c r="D868" s="86" t="s">
        <v>1974</v>
      </c>
      <c r="E868" s="86" t="b">
        <v>0</v>
      </c>
      <c r="F868" s="86" t="b">
        <v>0</v>
      </c>
      <c r="G868" s="86" t="b">
        <v>0</v>
      </c>
    </row>
    <row r="869" spans="1:7" ht="15">
      <c r="A869" s="86" t="s">
        <v>2745</v>
      </c>
      <c r="B869" s="86">
        <v>2</v>
      </c>
      <c r="C869" s="121">
        <v>0</v>
      </c>
      <c r="D869" s="86" t="s">
        <v>1974</v>
      </c>
      <c r="E869" s="86" t="b">
        <v>1</v>
      </c>
      <c r="F869" s="86" t="b">
        <v>0</v>
      </c>
      <c r="G869" s="86" t="b">
        <v>0</v>
      </c>
    </row>
    <row r="870" spans="1:7" ht="15">
      <c r="A870" s="86" t="s">
        <v>2746</v>
      </c>
      <c r="B870" s="86">
        <v>2</v>
      </c>
      <c r="C870" s="121">
        <v>0</v>
      </c>
      <c r="D870" s="86" t="s">
        <v>1974</v>
      </c>
      <c r="E870" s="86" t="b">
        <v>0</v>
      </c>
      <c r="F870" s="86" t="b">
        <v>0</v>
      </c>
      <c r="G870" s="86" t="b">
        <v>0</v>
      </c>
    </row>
    <row r="871" spans="1:7" ht="15">
      <c r="A871" s="86" t="s">
        <v>2747</v>
      </c>
      <c r="B871" s="86">
        <v>2</v>
      </c>
      <c r="C871" s="121">
        <v>0</v>
      </c>
      <c r="D871" s="86" t="s">
        <v>1974</v>
      </c>
      <c r="E871" s="86" t="b">
        <v>0</v>
      </c>
      <c r="F871" s="86" t="b">
        <v>0</v>
      </c>
      <c r="G871" s="86" t="b">
        <v>0</v>
      </c>
    </row>
    <row r="872" spans="1:7" ht="15">
      <c r="A872" s="86" t="s">
        <v>2070</v>
      </c>
      <c r="B872" s="86">
        <v>2</v>
      </c>
      <c r="C872" s="121">
        <v>0</v>
      </c>
      <c r="D872" s="86" t="s">
        <v>1974</v>
      </c>
      <c r="E872" s="86" t="b">
        <v>0</v>
      </c>
      <c r="F872" s="86" t="b">
        <v>0</v>
      </c>
      <c r="G872" s="86" t="b">
        <v>0</v>
      </c>
    </row>
    <row r="873" spans="1:7" ht="15">
      <c r="A873" s="86" t="s">
        <v>2748</v>
      </c>
      <c r="B873" s="86">
        <v>2</v>
      </c>
      <c r="C873" s="121">
        <v>0</v>
      </c>
      <c r="D873" s="86" t="s">
        <v>1974</v>
      </c>
      <c r="E873" s="86" t="b">
        <v>0</v>
      </c>
      <c r="F873" s="86" t="b">
        <v>0</v>
      </c>
      <c r="G873" s="86" t="b">
        <v>0</v>
      </c>
    </row>
    <row r="874" spans="1:7" ht="15">
      <c r="A874" s="86" t="s">
        <v>2749</v>
      </c>
      <c r="B874" s="86">
        <v>2</v>
      </c>
      <c r="C874" s="121">
        <v>0</v>
      </c>
      <c r="D874" s="86" t="s">
        <v>1974</v>
      </c>
      <c r="E874" s="86" t="b">
        <v>0</v>
      </c>
      <c r="F874" s="86" t="b">
        <v>0</v>
      </c>
      <c r="G874" s="86" t="b">
        <v>0</v>
      </c>
    </row>
    <row r="875" spans="1:7" ht="15">
      <c r="A875" s="86" t="s">
        <v>2614</v>
      </c>
      <c r="B875" s="86">
        <v>2</v>
      </c>
      <c r="C875" s="121">
        <v>0</v>
      </c>
      <c r="D875" s="86" t="s">
        <v>1974</v>
      </c>
      <c r="E875" s="86" t="b">
        <v>0</v>
      </c>
      <c r="F875" s="86" t="b">
        <v>0</v>
      </c>
      <c r="G875" s="86" t="b">
        <v>0</v>
      </c>
    </row>
    <row r="876" spans="1:7" ht="15">
      <c r="A876" s="86" t="s">
        <v>2750</v>
      </c>
      <c r="B876" s="86">
        <v>2</v>
      </c>
      <c r="C876" s="121">
        <v>0</v>
      </c>
      <c r="D876" s="86" t="s">
        <v>1974</v>
      </c>
      <c r="E876" s="86" t="b">
        <v>0</v>
      </c>
      <c r="F876" s="86" t="b">
        <v>0</v>
      </c>
      <c r="G876" s="86" t="b">
        <v>0</v>
      </c>
    </row>
    <row r="877" spans="1:7" ht="15">
      <c r="A877" s="86" t="s">
        <v>2751</v>
      </c>
      <c r="B877" s="86">
        <v>2</v>
      </c>
      <c r="C877" s="121">
        <v>0</v>
      </c>
      <c r="D877" s="86" t="s">
        <v>1974</v>
      </c>
      <c r="E877" s="86" t="b">
        <v>0</v>
      </c>
      <c r="F877" s="86" t="b">
        <v>0</v>
      </c>
      <c r="G877" s="86" t="b">
        <v>0</v>
      </c>
    </row>
    <row r="878" spans="1:7" ht="15">
      <c r="A878" s="86" t="s">
        <v>2570</v>
      </c>
      <c r="B878" s="86">
        <v>2</v>
      </c>
      <c r="C878" s="121">
        <v>0</v>
      </c>
      <c r="D878" s="86" t="s">
        <v>1974</v>
      </c>
      <c r="E878" s="86" t="b">
        <v>0</v>
      </c>
      <c r="F878" s="86" t="b">
        <v>0</v>
      </c>
      <c r="G878" s="86" t="b">
        <v>0</v>
      </c>
    </row>
    <row r="879" spans="1:7" ht="15">
      <c r="A879" s="86" t="s">
        <v>2544</v>
      </c>
      <c r="B879" s="86">
        <v>2</v>
      </c>
      <c r="C879" s="121">
        <v>0</v>
      </c>
      <c r="D879" s="86" t="s">
        <v>1974</v>
      </c>
      <c r="E879" s="86" t="b">
        <v>0</v>
      </c>
      <c r="F879" s="86" t="b">
        <v>0</v>
      </c>
      <c r="G879" s="86" t="b">
        <v>0</v>
      </c>
    </row>
    <row r="880" spans="1:7" ht="15">
      <c r="A880" s="86" t="s">
        <v>2550</v>
      </c>
      <c r="B880" s="86">
        <v>4</v>
      </c>
      <c r="C880" s="121">
        <v>0</v>
      </c>
      <c r="D880" s="86" t="s">
        <v>1975</v>
      </c>
      <c r="E880" s="86" t="b">
        <v>0</v>
      </c>
      <c r="F880" s="86" t="b">
        <v>0</v>
      </c>
      <c r="G880" s="86" t="b">
        <v>0</v>
      </c>
    </row>
    <row r="881" spans="1:7" ht="15">
      <c r="A881" s="86" t="s">
        <v>2580</v>
      </c>
      <c r="B881" s="86">
        <v>4</v>
      </c>
      <c r="C881" s="121">
        <v>0</v>
      </c>
      <c r="D881" s="86" t="s">
        <v>1975</v>
      </c>
      <c r="E881" s="86" t="b">
        <v>0</v>
      </c>
      <c r="F881" s="86" t="b">
        <v>0</v>
      </c>
      <c r="G881" s="86" t="b">
        <v>0</v>
      </c>
    </row>
    <row r="882" spans="1:7" ht="15">
      <c r="A882" s="86" t="s">
        <v>2049</v>
      </c>
      <c r="B882" s="86">
        <v>2</v>
      </c>
      <c r="C882" s="121">
        <v>0</v>
      </c>
      <c r="D882" s="86" t="s">
        <v>1975</v>
      </c>
      <c r="E882" s="86" t="b">
        <v>0</v>
      </c>
      <c r="F882" s="86" t="b">
        <v>0</v>
      </c>
      <c r="G882" s="86" t="b">
        <v>0</v>
      </c>
    </row>
    <row r="883" spans="1:7" ht="15">
      <c r="A883" s="86" t="s">
        <v>2070</v>
      </c>
      <c r="B883" s="86">
        <v>2</v>
      </c>
      <c r="C883" s="121">
        <v>0</v>
      </c>
      <c r="D883" s="86" t="s">
        <v>1975</v>
      </c>
      <c r="E883" s="86" t="b">
        <v>0</v>
      </c>
      <c r="F883" s="86" t="b">
        <v>0</v>
      </c>
      <c r="G883" s="86" t="b">
        <v>0</v>
      </c>
    </row>
    <row r="884" spans="1:7" ht="15">
      <c r="A884" s="86" t="s">
        <v>2071</v>
      </c>
      <c r="B884" s="86">
        <v>2</v>
      </c>
      <c r="C884" s="121">
        <v>0</v>
      </c>
      <c r="D884" s="86" t="s">
        <v>1975</v>
      </c>
      <c r="E884" s="86" t="b">
        <v>0</v>
      </c>
      <c r="F884" s="86" t="b">
        <v>0</v>
      </c>
      <c r="G884" s="86" t="b">
        <v>0</v>
      </c>
    </row>
    <row r="885" spans="1:7" ht="15">
      <c r="A885" s="86" t="s">
        <v>2767</v>
      </c>
      <c r="B885" s="86">
        <v>2</v>
      </c>
      <c r="C885" s="121">
        <v>0</v>
      </c>
      <c r="D885" s="86" t="s">
        <v>1975</v>
      </c>
      <c r="E885" s="86" t="b">
        <v>0</v>
      </c>
      <c r="F885" s="86" t="b">
        <v>0</v>
      </c>
      <c r="G885" s="86" t="b">
        <v>0</v>
      </c>
    </row>
    <row r="886" spans="1:7" ht="15">
      <c r="A886" s="86" t="s">
        <v>2516</v>
      </c>
      <c r="B886" s="86">
        <v>2</v>
      </c>
      <c r="C886" s="121">
        <v>0</v>
      </c>
      <c r="D886" s="86" t="s">
        <v>1975</v>
      </c>
      <c r="E886" s="86" t="b">
        <v>0</v>
      </c>
      <c r="F886" s="86" t="b">
        <v>0</v>
      </c>
      <c r="G886" s="86" t="b">
        <v>0</v>
      </c>
    </row>
    <row r="887" spans="1:7" ht="15">
      <c r="A887" s="86" t="s">
        <v>2768</v>
      </c>
      <c r="B887" s="86">
        <v>2</v>
      </c>
      <c r="C887" s="121">
        <v>0</v>
      </c>
      <c r="D887" s="86" t="s">
        <v>1975</v>
      </c>
      <c r="E887" s="86" t="b">
        <v>0</v>
      </c>
      <c r="F887" s="86" t="b">
        <v>0</v>
      </c>
      <c r="G887" s="86" t="b">
        <v>0</v>
      </c>
    </row>
    <row r="888" spans="1:7" ht="15">
      <c r="A888" s="86" t="s">
        <v>2769</v>
      </c>
      <c r="B888" s="86">
        <v>2</v>
      </c>
      <c r="C888" s="121">
        <v>0</v>
      </c>
      <c r="D888" s="86" t="s">
        <v>1975</v>
      </c>
      <c r="E888" s="86" t="b">
        <v>0</v>
      </c>
      <c r="F888" s="86" t="b">
        <v>0</v>
      </c>
      <c r="G888" s="86" t="b">
        <v>0</v>
      </c>
    </row>
    <row r="889" spans="1:7" ht="15">
      <c r="A889" s="86" t="s">
        <v>2770</v>
      </c>
      <c r="B889" s="86">
        <v>2</v>
      </c>
      <c r="C889" s="121">
        <v>0</v>
      </c>
      <c r="D889" s="86" t="s">
        <v>1975</v>
      </c>
      <c r="E889" s="86" t="b">
        <v>0</v>
      </c>
      <c r="F889" s="86" t="b">
        <v>0</v>
      </c>
      <c r="G889" s="86" t="b">
        <v>0</v>
      </c>
    </row>
    <row r="890" spans="1:7" ht="15">
      <c r="A890" s="86" t="s">
        <v>2771</v>
      </c>
      <c r="B890" s="86">
        <v>2</v>
      </c>
      <c r="C890" s="121">
        <v>0</v>
      </c>
      <c r="D890" s="86" t="s">
        <v>1975</v>
      </c>
      <c r="E890" s="86" t="b">
        <v>1</v>
      </c>
      <c r="F890" s="86" t="b">
        <v>0</v>
      </c>
      <c r="G890" s="86" t="b">
        <v>0</v>
      </c>
    </row>
    <row r="891" spans="1:7" ht="15">
      <c r="A891" s="86" t="s">
        <v>2772</v>
      </c>
      <c r="B891" s="86">
        <v>2</v>
      </c>
      <c r="C891" s="121">
        <v>0</v>
      </c>
      <c r="D891" s="86" t="s">
        <v>1975</v>
      </c>
      <c r="E891" s="86" t="b">
        <v>0</v>
      </c>
      <c r="F891" s="86" t="b">
        <v>0</v>
      </c>
      <c r="G891" s="86" t="b">
        <v>0</v>
      </c>
    </row>
    <row r="892" spans="1:7" ht="15">
      <c r="A892" s="86" t="s">
        <v>2773</v>
      </c>
      <c r="B892" s="86">
        <v>2</v>
      </c>
      <c r="C892" s="121">
        <v>0</v>
      </c>
      <c r="D892" s="86" t="s">
        <v>1975</v>
      </c>
      <c r="E892" s="86" t="b">
        <v>0</v>
      </c>
      <c r="F892" s="86" t="b">
        <v>0</v>
      </c>
      <c r="G892" s="86" t="b">
        <v>0</v>
      </c>
    </row>
    <row r="893" spans="1:7" ht="15">
      <c r="A893" s="86" t="s">
        <v>2774</v>
      </c>
      <c r="B893" s="86">
        <v>2</v>
      </c>
      <c r="C893" s="121">
        <v>0</v>
      </c>
      <c r="D893" s="86" t="s">
        <v>1975</v>
      </c>
      <c r="E893" s="86" t="b">
        <v>0</v>
      </c>
      <c r="F893" s="86" t="b">
        <v>0</v>
      </c>
      <c r="G893" s="86" t="b">
        <v>0</v>
      </c>
    </row>
    <row r="894" spans="1:7" ht="15">
      <c r="A894" s="86" t="s">
        <v>2584</v>
      </c>
      <c r="B894" s="86">
        <v>4</v>
      </c>
      <c r="C894" s="121">
        <v>0</v>
      </c>
      <c r="D894" s="86" t="s">
        <v>1976</v>
      </c>
      <c r="E894" s="86" t="b">
        <v>0</v>
      </c>
      <c r="F894" s="86" t="b">
        <v>0</v>
      </c>
      <c r="G894" s="86" t="b">
        <v>0</v>
      </c>
    </row>
    <row r="895" spans="1:7" ht="15">
      <c r="A895" s="86" t="s">
        <v>2657</v>
      </c>
      <c r="B895" s="86">
        <v>2</v>
      </c>
      <c r="C895" s="121">
        <v>0</v>
      </c>
      <c r="D895" s="86" t="s">
        <v>1976</v>
      </c>
      <c r="E895" s="86" t="b">
        <v>1</v>
      </c>
      <c r="F895" s="86" t="b">
        <v>0</v>
      </c>
      <c r="G895" s="86" t="b">
        <v>0</v>
      </c>
    </row>
    <row r="896" spans="1:7" ht="15">
      <c r="A896" s="86" t="s">
        <v>2553</v>
      </c>
      <c r="B896" s="86">
        <v>2</v>
      </c>
      <c r="C896" s="121">
        <v>0</v>
      </c>
      <c r="D896" s="86" t="s">
        <v>1976</v>
      </c>
      <c r="E896" s="86" t="b">
        <v>0</v>
      </c>
      <c r="F896" s="86" t="b">
        <v>0</v>
      </c>
      <c r="G896" s="86" t="b">
        <v>0</v>
      </c>
    </row>
    <row r="897" spans="1:7" ht="15">
      <c r="A897" s="86" t="s">
        <v>2789</v>
      </c>
      <c r="B897" s="86">
        <v>2</v>
      </c>
      <c r="C897" s="121">
        <v>0</v>
      </c>
      <c r="D897" s="86" t="s">
        <v>1976</v>
      </c>
      <c r="E897" s="86" t="b">
        <v>0</v>
      </c>
      <c r="F897" s="86" t="b">
        <v>0</v>
      </c>
      <c r="G897" s="86" t="b">
        <v>0</v>
      </c>
    </row>
    <row r="898" spans="1:7" ht="15">
      <c r="A898" s="86" t="s">
        <v>2790</v>
      </c>
      <c r="B898" s="86">
        <v>2</v>
      </c>
      <c r="C898" s="121">
        <v>0</v>
      </c>
      <c r="D898" s="86" t="s">
        <v>1976</v>
      </c>
      <c r="E898" s="86" t="b">
        <v>0</v>
      </c>
      <c r="F898" s="86" t="b">
        <v>0</v>
      </c>
      <c r="G898" s="86" t="b">
        <v>0</v>
      </c>
    </row>
    <row r="899" spans="1:7" ht="15">
      <c r="A899" s="86" t="s">
        <v>2134</v>
      </c>
      <c r="B899" s="86">
        <v>2</v>
      </c>
      <c r="C899" s="121">
        <v>0</v>
      </c>
      <c r="D899" s="86" t="s">
        <v>1976</v>
      </c>
      <c r="E899" s="86" t="b">
        <v>1</v>
      </c>
      <c r="F899" s="86" t="b">
        <v>0</v>
      </c>
      <c r="G899" s="86" t="b">
        <v>0</v>
      </c>
    </row>
    <row r="900" spans="1:7" ht="15">
      <c r="A900" s="86" t="s">
        <v>2791</v>
      </c>
      <c r="B900" s="86">
        <v>2</v>
      </c>
      <c r="C900" s="121">
        <v>0</v>
      </c>
      <c r="D900" s="86" t="s">
        <v>1976</v>
      </c>
      <c r="E900" s="86" t="b">
        <v>0</v>
      </c>
      <c r="F900" s="86" t="b">
        <v>0</v>
      </c>
      <c r="G900" s="86" t="b">
        <v>0</v>
      </c>
    </row>
    <row r="901" spans="1:7" ht="15">
      <c r="A901" s="86" t="s">
        <v>2049</v>
      </c>
      <c r="B901" s="86">
        <v>2</v>
      </c>
      <c r="C901" s="121">
        <v>0</v>
      </c>
      <c r="D901" s="86" t="s">
        <v>1976</v>
      </c>
      <c r="E901" s="86" t="b">
        <v>0</v>
      </c>
      <c r="F901" s="86" t="b">
        <v>0</v>
      </c>
      <c r="G901" s="86" t="b">
        <v>0</v>
      </c>
    </row>
    <row r="902" spans="1:7" ht="15">
      <c r="A902" s="86" t="s">
        <v>2792</v>
      </c>
      <c r="B902" s="86">
        <v>2</v>
      </c>
      <c r="C902" s="121">
        <v>0</v>
      </c>
      <c r="D902" s="86" t="s">
        <v>1976</v>
      </c>
      <c r="E902" s="86" t="b">
        <v>1</v>
      </c>
      <c r="F902" s="86" t="b">
        <v>0</v>
      </c>
      <c r="G902" s="86" t="b">
        <v>0</v>
      </c>
    </row>
    <row r="903" spans="1:7" ht="15">
      <c r="A903" s="86" t="s">
        <v>2183</v>
      </c>
      <c r="B903" s="86">
        <v>2</v>
      </c>
      <c r="C903" s="121">
        <v>0</v>
      </c>
      <c r="D903" s="86" t="s">
        <v>1978</v>
      </c>
      <c r="E903" s="86" t="b">
        <v>0</v>
      </c>
      <c r="F903" s="86" t="b">
        <v>0</v>
      </c>
      <c r="G903" s="86" t="b">
        <v>0</v>
      </c>
    </row>
    <row r="904" spans="1:7" ht="15">
      <c r="A904" s="86" t="s">
        <v>2555</v>
      </c>
      <c r="B904" s="86">
        <v>2</v>
      </c>
      <c r="C904" s="121">
        <v>0</v>
      </c>
      <c r="D904" s="86" t="s">
        <v>1979</v>
      </c>
      <c r="E904" s="86" t="b">
        <v>0</v>
      </c>
      <c r="F904" s="86" t="b">
        <v>0</v>
      </c>
      <c r="G904" s="86" t="b">
        <v>0</v>
      </c>
    </row>
    <row r="905" spans="1:7" ht="15">
      <c r="A905" s="86" t="s">
        <v>2562</v>
      </c>
      <c r="B905" s="86">
        <v>2</v>
      </c>
      <c r="C905" s="121">
        <v>0</v>
      </c>
      <c r="D905" s="86" t="s">
        <v>1979</v>
      </c>
      <c r="E905" s="86" t="b">
        <v>1</v>
      </c>
      <c r="F905" s="86" t="b">
        <v>0</v>
      </c>
      <c r="G905" s="86" t="b">
        <v>0</v>
      </c>
    </row>
    <row r="906" spans="1:7" ht="15">
      <c r="A906" s="86" t="s">
        <v>2538</v>
      </c>
      <c r="B906" s="86">
        <v>2</v>
      </c>
      <c r="C906" s="121">
        <v>0</v>
      </c>
      <c r="D906" s="86" t="s">
        <v>1979</v>
      </c>
      <c r="E906" s="86" t="b">
        <v>0</v>
      </c>
      <c r="F906" s="86" t="b">
        <v>0</v>
      </c>
      <c r="G906" s="86" t="b">
        <v>0</v>
      </c>
    </row>
    <row r="907" spans="1:7" ht="15">
      <c r="A907" s="86" t="s">
        <v>2095</v>
      </c>
      <c r="B907" s="86">
        <v>2</v>
      </c>
      <c r="C907" s="121">
        <v>0</v>
      </c>
      <c r="D907" s="86" t="s">
        <v>1979</v>
      </c>
      <c r="E907" s="86" t="b">
        <v>0</v>
      </c>
      <c r="F907" s="86" t="b">
        <v>0</v>
      </c>
      <c r="G907" s="86" t="b">
        <v>0</v>
      </c>
    </row>
    <row r="908" spans="1:7" ht="15">
      <c r="A908" s="86" t="s">
        <v>2542</v>
      </c>
      <c r="B908" s="86">
        <v>2</v>
      </c>
      <c r="C908" s="121">
        <v>0</v>
      </c>
      <c r="D908" s="86" t="s">
        <v>1979</v>
      </c>
      <c r="E908" s="86" t="b">
        <v>0</v>
      </c>
      <c r="F908" s="86" t="b">
        <v>0</v>
      </c>
      <c r="G908" s="86" t="b">
        <v>0</v>
      </c>
    </row>
    <row r="909" spans="1:7" ht="15">
      <c r="A909" s="86" t="s">
        <v>2794</v>
      </c>
      <c r="B909" s="86">
        <v>2</v>
      </c>
      <c r="C909" s="121">
        <v>0</v>
      </c>
      <c r="D909" s="86" t="s">
        <v>1979</v>
      </c>
      <c r="E909" s="86" t="b">
        <v>0</v>
      </c>
      <c r="F909" s="86" t="b">
        <v>0</v>
      </c>
      <c r="G909" s="86" t="b">
        <v>0</v>
      </c>
    </row>
    <row r="910" spans="1:7" ht="15">
      <c r="A910" s="86" t="s">
        <v>2513</v>
      </c>
      <c r="B910" s="86">
        <v>2</v>
      </c>
      <c r="C910" s="121">
        <v>0</v>
      </c>
      <c r="D910" s="86" t="s">
        <v>1979</v>
      </c>
      <c r="E910" s="86" t="b">
        <v>0</v>
      </c>
      <c r="F910" s="86" t="b">
        <v>0</v>
      </c>
      <c r="G910" s="86" t="b">
        <v>0</v>
      </c>
    </row>
    <row r="911" spans="1:7" ht="15">
      <c r="A911" s="86" t="s">
        <v>2494</v>
      </c>
      <c r="B911" s="86">
        <v>2</v>
      </c>
      <c r="C911" s="121">
        <v>0</v>
      </c>
      <c r="D911" s="86" t="s">
        <v>1979</v>
      </c>
      <c r="E911" s="86" t="b">
        <v>0</v>
      </c>
      <c r="F911" s="86" t="b">
        <v>0</v>
      </c>
      <c r="G911" s="86" t="b">
        <v>0</v>
      </c>
    </row>
    <row r="912" spans="1:7" ht="15">
      <c r="A912" s="86" t="s">
        <v>2795</v>
      </c>
      <c r="B912" s="86">
        <v>2</v>
      </c>
      <c r="C912" s="121">
        <v>0</v>
      </c>
      <c r="D912" s="86" t="s">
        <v>1979</v>
      </c>
      <c r="E912" s="86" t="b">
        <v>0</v>
      </c>
      <c r="F912" s="86" t="b">
        <v>0</v>
      </c>
      <c r="G912" s="86" t="b">
        <v>0</v>
      </c>
    </row>
    <row r="913" spans="1:7" ht="15">
      <c r="A913" s="86" t="s">
        <v>2612</v>
      </c>
      <c r="B913" s="86">
        <v>2</v>
      </c>
      <c r="C913" s="121">
        <v>0</v>
      </c>
      <c r="D913" s="86" t="s">
        <v>1979</v>
      </c>
      <c r="E913" s="86" t="b">
        <v>0</v>
      </c>
      <c r="F913" s="86" t="b">
        <v>0</v>
      </c>
      <c r="G913" s="86" t="b">
        <v>0</v>
      </c>
    </row>
    <row r="914" spans="1:7" ht="15">
      <c r="A914" s="86" t="s">
        <v>2117</v>
      </c>
      <c r="B914" s="86">
        <v>2</v>
      </c>
      <c r="C914" s="121">
        <v>0</v>
      </c>
      <c r="D914" s="86" t="s">
        <v>1979</v>
      </c>
      <c r="E914" s="86" t="b">
        <v>0</v>
      </c>
      <c r="F914" s="86" t="b">
        <v>0</v>
      </c>
      <c r="G914" s="86" t="b">
        <v>0</v>
      </c>
    </row>
    <row r="915" spans="1:7" ht="15">
      <c r="A915" s="86" t="s">
        <v>2070</v>
      </c>
      <c r="B915" s="86">
        <v>2</v>
      </c>
      <c r="C915" s="121">
        <v>0</v>
      </c>
      <c r="D915" s="86" t="s">
        <v>1979</v>
      </c>
      <c r="E915" s="86" t="b">
        <v>0</v>
      </c>
      <c r="F915" s="86" t="b">
        <v>0</v>
      </c>
      <c r="G915" s="86" t="b">
        <v>0</v>
      </c>
    </row>
    <row r="916" spans="1:7" ht="15">
      <c r="A916" s="86" t="s">
        <v>2071</v>
      </c>
      <c r="B916" s="86">
        <v>2</v>
      </c>
      <c r="C916" s="121">
        <v>0</v>
      </c>
      <c r="D916" s="86" t="s">
        <v>1979</v>
      </c>
      <c r="E916" s="86" t="b">
        <v>0</v>
      </c>
      <c r="F916" s="86" t="b">
        <v>0</v>
      </c>
      <c r="G916" s="86" t="b">
        <v>0</v>
      </c>
    </row>
    <row r="917" spans="1:7" ht="15">
      <c r="A917" s="86" t="s">
        <v>2796</v>
      </c>
      <c r="B917" s="86">
        <v>2</v>
      </c>
      <c r="C917" s="121">
        <v>0</v>
      </c>
      <c r="D917" s="86" t="s">
        <v>1979</v>
      </c>
      <c r="E917" s="86" t="b">
        <v>0</v>
      </c>
      <c r="F917" s="86" t="b">
        <v>0</v>
      </c>
      <c r="G917" s="86" t="b">
        <v>0</v>
      </c>
    </row>
    <row r="918" spans="1:7" ht="15">
      <c r="A918" s="86" t="s">
        <v>2797</v>
      </c>
      <c r="B918" s="86">
        <v>2</v>
      </c>
      <c r="C918" s="121">
        <v>0</v>
      </c>
      <c r="D918" s="86" t="s">
        <v>1979</v>
      </c>
      <c r="E918" s="86" t="b">
        <v>1</v>
      </c>
      <c r="F918" s="86" t="b">
        <v>0</v>
      </c>
      <c r="G918" s="86" t="b">
        <v>0</v>
      </c>
    </row>
    <row r="919" spans="1:7" ht="15">
      <c r="A919" s="86" t="s">
        <v>2798</v>
      </c>
      <c r="B919" s="86">
        <v>2</v>
      </c>
      <c r="C919" s="121">
        <v>0</v>
      </c>
      <c r="D919" s="86" t="s">
        <v>1979</v>
      </c>
      <c r="E919" s="86" t="b">
        <v>0</v>
      </c>
      <c r="F919" s="86" t="b">
        <v>0</v>
      </c>
      <c r="G919" s="86" t="b">
        <v>0</v>
      </c>
    </row>
    <row r="920" spans="1:7" ht="15">
      <c r="A920" s="86" t="s">
        <v>2503</v>
      </c>
      <c r="B920" s="86">
        <v>2</v>
      </c>
      <c r="C920" s="121">
        <v>0</v>
      </c>
      <c r="D920" s="86" t="s">
        <v>1979</v>
      </c>
      <c r="E920" s="86" t="b">
        <v>0</v>
      </c>
      <c r="F920" s="86" t="b">
        <v>0</v>
      </c>
      <c r="G920" s="86" t="b">
        <v>0</v>
      </c>
    </row>
    <row r="921" spans="1:7" ht="15">
      <c r="A921" s="86" t="s">
        <v>2049</v>
      </c>
      <c r="B921" s="86">
        <v>2</v>
      </c>
      <c r="C921" s="121">
        <v>0</v>
      </c>
      <c r="D921" s="86" t="s">
        <v>1979</v>
      </c>
      <c r="E921" s="86" t="b">
        <v>0</v>
      </c>
      <c r="F921" s="86" t="b">
        <v>0</v>
      </c>
      <c r="G921" s="86" t="b">
        <v>0</v>
      </c>
    </row>
    <row r="922" spans="1:7" ht="15">
      <c r="A922" s="86" t="s">
        <v>2799</v>
      </c>
      <c r="B922" s="86">
        <v>2</v>
      </c>
      <c r="C922" s="121">
        <v>0</v>
      </c>
      <c r="D922" s="86" t="s">
        <v>1979</v>
      </c>
      <c r="E922" s="86" t="b">
        <v>0</v>
      </c>
      <c r="F922" s="86" t="b">
        <v>0</v>
      </c>
      <c r="G922" s="86" t="b">
        <v>0</v>
      </c>
    </row>
    <row r="923" spans="1:7" ht="15">
      <c r="A923" s="86" t="s">
        <v>497</v>
      </c>
      <c r="B923" s="86">
        <v>2</v>
      </c>
      <c r="C923" s="121">
        <v>0</v>
      </c>
      <c r="D923" s="86" t="s">
        <v>1979</v>
      </c>
      <c r="E923" s="86" t="b">
        <v>0</v>
      </c>
      <c r="F923" s="86" t="b">
        <v>0</v>
      </c>
      <c r="G923" s="86" t="b">
        <v>0</v>
      </c>
    </row>
    <row r="924" spans="1:7" ht="15">
      <c r="A924" s="86" t="s">
        <v>2800</v>
      </c>
      <c r="B924" s="86">
        <v>2</v>
      </c>
      <c r="C924" s="121">
        <v>0</v>
      </c>
      <c r="D924" s="86" t="s">
        <v>1979</v>
      </c>
      <c r="E924" s="86" t="b">
        <v>0</v>
      </c>
      <c r="F924" s="86" t="b">
        <v>0</v>
      </c>
      <c r="G924" s="86" t="b">
        <v>0</v>
      </c>
    </row>
    <row r="925" spans="1:7" ht="15">
      <c r="A925" s="86" t="s">
        <v>2801</v>
      </c>
      <c r="B925" s="86">
        <v>2</v>
      </c>
      <c r="C925" s="121">
        <v>0</v>
      </c>
      <c r="D925" s="86" t="s">
        <v>1979</v>
      </c>
      <c r="E925" s="86" t="b">
        <v>0</v>
      </c>
      <c r="F925" s="86" t="b">
        <v>0</v>
      </c>
      <c r="G925" s="86" t="b">
        <v>0</v>
      </c>
    </row>
    <row r="926" spans="1:7" ht="15">
      <c r="A926" s="86" t="s">
        <v>2802</v>
      </c>
      <c r="B926" s="86">
        <v>2</v>
      </c>
      <c r="C926" s="121">
        <v>0</v>
      </c>
      <c r="D926" s="86" t="s">
        <v>1979</v>
      </c>
      <c r="E926" s="86" t="b">
        <v>0</v>
      </c>
      <c r="F926" s="86" t="b">
        <v>0</v>
      </c>
      <c r="G926" s="86" t="b">
        <v>0</v>
      </c>
    </row>
    <row r="927" spans="1:7" ht="15">
      <c r="A927" s="86" t="s">
        <v>2807</v>
      </c>
      <c r="B927" s="86">
        <v>2</v>
      </c>
      <c r="C927" s="121">
        <v>0</v>
      </c>
      <c r="D927" s="86" t="s">
        <v>1981</v>
      </c>
      <c r="E927" s="86" t="b">
        <v>0</v>
      </c>
      <c r="F927" s="86" t="b">
        <v>0</v>
      </c>
      <c r="G927" s="86" t="b">
        <v>0</v>
      </c>
    </row>
    <row r="928" spans="1:7" ht="15">
      <c r="A928" s="86" t="s">
        <v>2808</v>
      </c>
      <c r="B928" s="86">
        <v>2</v>
      </c>
      <c r="C928" s="121">
        <v>0</v>
      </c>
      <c r="D928" s="86" t="s">
        <v>1981</v>
      </c>
      <c r="E928" s="86" t="b">
        <v>0</v>
      </c>
      <c r="F928" s="86" t="b">
        <v>0</v>
      </c>
      <c r="G928" s="86" t="b">
        <v>0</v>
      </c>
    </row>
    <row r="929" spans="1:7" ht="15">
      <c r="A929" s="86" t="s">
        <v>2809</v>
      </c>
      <c r="B929" s="86">
        <v>2</v>
      </c>
      <c r="C929" s="121">
        <v>0</v>
      </c>
      <c r="D929" s="86" t="s">
        <v>1981</v>
      </c>
      <c r="E929" s="86" t="b">
        <v>0</v>
      </c>
      <c r="F929" s="86" t="b">
        <v>0</v>
      </c>
      <c r="G929" s="86" t="b">
        <v>0</v>
      </c>
    </row>
    <row r="930" spans="1:7" ht="15">
      <c r="A930" s="86" t="s">
        <v>2810</v>
      </c>
      <c r="B930" s="86">
        <v>2</v>
      </c>
      <c r="C930" s="121">
        <v>0</v>
      </c>
      <c r="D930" s="86" t="s">
        <v>1981</v>
      </c>
      <c r="E930" s="86" t="b">
        <v>0</v>
      </c>
      <c r="F930" s="86" t="b">
        <v>0</v>
      </c>
      <c r="G930" s="86" t="b">
        <v>0</v>
      </c>
    </row>
    <row r="931" spans="1:7" ht="15">
      <c r="A931" s="86" t="s">
        <v>2811</v>
      </c>
      <c r="B931" s="86">
        <v>2</v>
      </c>
      <c r="C931" s="121">
        <v>0</v>
      </c>
      <c r="D931" s="86" t="s">
        <v>1981</v>
      </c>
      <c r="E931" s="86" t="b">
        <v>0</v>
      </c>
      <c r="F931" s="86" t="b">
        <v>0</v>
      </c>
      <c r="G931" s="86" t="b">
        <v>0</v>
      </c>
    </row>
    <row r="932" spans="1:7" ht="15">
      <c r="A932" s="86" t="s">
        <v>2490</v>
      </c>
      <c r="B932" s="86">
        <v>2</v>
      </c>
      <c r="C932" s="121">
        <v>0</v>
      </c>
      <c r="D932" s="86" t="s">
        <v>1981</v>
      </c>
      <c r="E932" s="86" t="b">
        <v>0</v>
      </c>
      <c r="F932" s="86" t="b">
        <v>0</v>
      </c>
      <c r="G932" s="86" t="b">
        <v>0</v>
      </c>
    </row>
    <row r="933" spans="1:7" ht="15">
      <c r="A933" s="86" t="s">
        <v>2812</v>
      </c>
      <c r="B933" s="86">
        <v>2</v>
      </c>
      <c r="C933" s="121">
        <v>0</v>
      </c>
      <c r="D933" s="86" t="s">
        <v>1981</v>
      </c>
      <c r="E933" s="86" t="b">
        <v>0</v>
      </c>
      <c r="F933" s="86" t="b">
        <v>0</v>
      </c>
      <c r="G933" s="86" t="b">
        <v>0</v>
      </c>
    </row>
    <row r="934" spans="1:7" ht="15">
      <c r="A934" s="86" t="s">
        <v>2543</v>
      </c>
      <c r="B934" s="86">
        <v>2</v>
      </c>
      <c r="C934" s="121">
        <v>0</v>
      </c>
      <c r="D934" s="86" t="s">
        <v>1981</v>
      </c>
      <c r="E934" s="86" t="b">
        <v>0</v>
      </c>
      <c r="F934" s="86" t="b">
        <v>0</v>
      </c>
      <c r="G934" s="86" t="b">
        <v>0</v>
      </c>
    </row>
    <row r="935" spans="1:7" ht="15">
      <c r="A935" s="86" t="s">
        <v>2813</v>
      </c>
      <c r="B935" s="86">
        <v>2</v>
      </c>
      <c r="C935" s="121">
        <v>0</v>
      </c>
      <c r="D935" s="86" t="s">
        <v>1981</v>
      </c>
      <c r="E935" s="86" t="b">
        <v>0</v>
      </c>
      <c r="F935" s="86" t="b">
        <v>0</v>
      </c>
      <c r="G935" s="86" t="b">
        <v>0</v>
      </c>
    </row>
    <row r="936" spans="1:7" ht="15">
      <c r="A936" s="86" t="s">
        <v>2814</v>
      </c>
      <c r="B936" s="86">
        <v>2</v>
      </c>
      <c r="C936" s="121">
        <v>0</v>
      </c>
      <c r="D936" s="86" t="s">
        <v>1981</v>
      </c>
      <c r="E936" s="86" t="b">
        <v>1</v>
      </c>
      <c r="F936" s="86" t="b">
        <v>0</v>
      </c>
      <c r="G936" s="86" t="b">
        <v>0</v>
      </c>
    </row>
    <row r="937" spans="1:7" ht="15">
      <c r="A937" s="86" t="s">
        <v>2049</v>
      </c>
      <c r="B937" s="86">
        <v>2</v>
      </c>
      <c r="C937" s="121">
        <v>0</v>
      </c>
      <c r="D937" s="86" t="s">
        <v>1981</v>
      </c>
      <c r="E937" s="86" t="b">
        <v>0</v>
      </c>
      <c r="F937" s="86" t="b">
        <v>0</v>
      </c>
      <c r="G937" s="86" t="b">
        <v>0</v>
      </c>
    </row>
    <row r="938" spans="1:7" ht="15">
      <c r="A938" s="86" t="s">
        <v>2815</v>
      </c>
      <c r="B938" s="86">
        <v>2</v>
      </c>
      <c r="C938" s="121">
        <v>0</v>
      </c>
      <c r="D938" s="86" t="s">
        <v>1981</v>
      </c>
      <c r="E938" s="86" t="b">
        <v>0</v>
      </c>
      <c r="F938" s="86" t="b">
        <v>0</v>
      </c>
      <c r="G938" s="86" t="b">
        <v>0</v>
      </c>
    </row>
    <row r="939" spans="1:7" ht="15">
      <c r="A939" s="86" t="s">
        <v>2070</v>
      </c>
      <c r="B939" s="86">
        <v>2</v>
      </c>
      <c r="C939" s="121">
        <v>0</v>
      </c>
      <c r="D939" s="86" t="s">
        <v>1981</v>
      </c>
      <c r="E939" s="86" t="b">
        <v>0</v>
      </c>
      <c r="F939" s="86" t="b">
        <v>0</v>
      </c>
      <c r="G939" s="86" t="b">
        <v>0</v>
      </c>
    </row>
    <row r="940" spans="1:7" ht="15">
      <c r="A940" s="86" t="s">
        <v>2816</v>
      </c>
      <c r="B940" s="86">
        <v>2</v>
      </c>
      <c r="C940" s="121">
        <v>0</v>
      </c>
      <c r="D940" s="86" t="s">
        <v>1981</v>
      </c>
      <c r="E940" s="86" t="b">
        <v>0</v>
      </c>
      <c r="F940" s="86" t="b">
        <v>0</v>
      </c>
      <c r="G940" s="86" t="b">
        <v>0</v>
      </c>
    </row>
    <row r="941" spans="1:7" ht="15">
      <c r="A941" s="86" t="s">
        <v>2601</v>
      </c>
      <c r="B941" s="86">
        <v>2</v>
      </c>
      <c r="C941" s="121">
        <v>0</v>
      </c>
      <c r="D941" s="86" t="s">
        <v>1981</v>
      </c>
      <c r="E941" s="86" t="b">
        <v>0</v>
      </c>
      <c r="F941" s="86" t="b">
        <v>0</v>
      </c>
      <c r="G941" s="86" t="b">
        <v>0</v>
      </c>
    </row>
    <row r="942" spans="1:7" ht="15">
      <c r="A942" s="86" t="s">
        <v>2561</v>
      </c>
      <c r="B942" s="86">
        <v>2</v>
      </c>
      <c r="C942" s="121">
        <v>0</v>
      </c>
      <c r="D942" s="86" t="s">
        <v>1981</v>
      </c>
      <c r="E942" s="86" t="b">
        <v>0</v>
      </c>
      <c r="F942" s="86" t="b">
        <v>0</v>
      </c>
      <c r="G942" s="86" t="b">
        <v>0</v>
      </c>
    </row>
    <row r="943" spans="1:7" ht="15">
      <c r="A943" s="86" t="s">
        <v>2817</v>
      </c>
      <c r="B943" s="86">
        <v>2</v>
      </c>
      <c r="C943" s="121">
        <v>0</v>
      </c>
      <c r="D943" s="86" t="s">
        <v>1981</v>
      </c>
      <c r="E943" s="86" t="b">
        <v>0</v>
      </c>
      <c r="F943" s="86" t="b">
        <v>0</v>
      </c>
      <c r="G943" s="86" t="b">
        <v>0</v>
      </c>
    </row>
    <row r="944" spans="1:7" ht="15">
      <c r="A944" s="86" t="s">
        <v>2818</v>
      </c>
      <c r="B944" s="86">
        <v>2</v>
      </c>
      <c r="C944" s="121">
        <v>0</v>
      </c>
      <c r="D944" s="86" t="s">
        <v>1981</v>
      </c>
      <c r="E944" s="86" t="b">
        <v>0</v>
      </c>
      <c r="F944" s="86" t="b">
        <v>0</v>
      </c>
      <c r="G944" s="86" t="b">
        <v>0</v>
      </c>
    </row>
    <row r="945" spans="1:7" ht="15">
      <c r="A945" s="86" t="s">
        <v>2659</v>
      </c>
      <c r="B945" s="86">
        <v>2</v>
      </c>
      <c r="C945" s="121">
        <v>0</v>
      </c>
      <c r="D945" s="86" t="s">
        <v>1981</v>
      </c>
      <c r="E945" s="86" t="b">
        <v>0</v>
      </c>
      <c r="F945" s="86" t="b">
        <v>0</v>
      </c>
      <c r="G945" s="86" t="b">
        <v>0</v>
      </c>
    </row>
    <row r="946" spans="1:7" ht="15">
      <c r="A946" s="86" t="s">
        <v>2110</v>
      </c>
      <c r="B946" s="86">
        <v>2</v>
      </c>
      <c r="C946" s="121">
        <v>0</v>
      </c>
      <c r="D946" s="86" t="s">
        <v>1981</v>
      </c>
      <c r="E946" s="86" t="b">
        <v>0</v>
      </c>
      <c r="F946" s="86" t="b">
        <v>0</v>
      </c>
      <c r="G946" s="86" t="b">
        <v>0</v>
      </c>
    </row>
    <row r="947" spans="1:7" ht="15">
      <c r="A947" s="86" t="s">
        <v>2819</v>
      </c>
      <c r="B947" s="86">
        <v>2</v>
      </c>
      <c r="C947" s="121">
        <v>0</v>
      </c>
      <c r="D947" s="86" t="s">
        <v>1981</v>
      </c>
      <c r="E947" s="86" t="b">
        <v>0</v>
      </c>
      <c r="F947" s="86" t="b">
        <v>0</v>
      </c>
      <c r="G947" s="86" t="b">
        <v>0</v>
      </c>
    </row>
    <row r="948" spans="1:7" ht="15">
      <c r="A948" s="86" t="s">
        <v>2091</v>
      </c>
      <c r="B948" s="86">
        <v>2</v>
      </c>
      <c r="C948" s="121">
        <v>0</v>
      </c>
      <c r="D948" s="86" t="s">
        <v>1981</v>
      </c>
      <c r="E948" s="86" t="b">
        <v>1</v>
      </c>
      <c r="F948" s="86" t="b">
        <v>0</v>
      </c>
      <c r="G948" s="86" t="b">
        <v>0</v>
      </c>
    </row>
    <row r="949" spans="1:7" ht="15">
      <c r="A949" s="86" t="s">
        <v>2820</v>
      </c>
      <c r="B949" s="86">
        <v>2</v>
      </c>
      <c r="C949" s="121">
        <v>0</v>
      </c>
      <c r="D949" s="86" t="s">
        <v>1981</v>
      </c>
      <c r="E949" s="86" t="b">
        <v>0</v>
      </c>
      <c r="F949" s="86" t="b">
        <v>0</v>
      </c>
      <c r="G949"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4EB8068E-093E-445A-BDCA-61FDB45C077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2019-08-23T11:26:00Z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