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<sst xmlns="http://schemas.openxmlformats.org/spreadsheetml/2006/main" count="1806" uniqueCount="691">
  <si>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</si>
  <si>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</si>
  <si>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</si>
  <si>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</si>
  <si>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</si>
  <si>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</si>
  <si>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</si>
  <si>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</si>
  <si>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</si>
  <si>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</si>
  <si>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</si>
  <si>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</si>
  <si>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</si>
  <si>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</si>
  <si>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</si>
  <si>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</si>
  <si>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</si>
  <si>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</si>
  <si>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</si>
  <si>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</si>
  <si>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</si>
  <si>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</si>
  <si>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</si>
  <si>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</si>
  <si>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</si>
  <si>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</si>
  <si>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</si>
  <si>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</si>
  <si>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</si>
  <si>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</si>
  <si>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</si>
  <si>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</si>
  <si>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</si>
  <si>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</si>
  <si>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</si>
  <si>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</si>
  <si>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</si>
  <si>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</si>
  <si>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</si>
  <si>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</si>
  <si>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</si>
  <si>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</si>
  <si>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</si>
  <si>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</si>
  <si>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</si>
  <si>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</si>
  <si>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</si>
  <si>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</si>
  <si>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</si>
  <si>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</si>
  <si>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</si>
  <si>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</si>
  <si>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</si>
  <si>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</si>
  <si>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</si>
  <si>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</si>
  <si>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</si>
  <si>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</si>
  <si>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</si>
  <si>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</si>
  <si>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</si>
  <si>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</si>
  <si>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</si>
  <si>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</si>
  <si>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</si>
  <si>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</si>
  <si>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</si>
  <si>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</si>
  <si>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</si>
  <si>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</si>
  <si>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</si>
  <si>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</si>
  <si>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</si>
  <si>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</si>
  <si>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</si>
  <si>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</si>
  <si>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</si>
  <si>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</si>
  <si>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</si>
  <si>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</si>
  <si>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</si>
  <si>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</si>
  <si>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</si>
  <si>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</si>
  <si>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</si>
  <si>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</si>
  <si>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</si>
  <si>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</si>
  <si>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</si>
  <si>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</si>
  <si>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</si>
  <si>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</si>
  <si>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</si>
  <si>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</si>
  <si>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</si>
  <si>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</si>
  <si>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</si>
  <si>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</si>
  <si>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</si>
  <si>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</si>
  <si>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</si>
  <si>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</si>
  <si>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</si>
  <si>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</si>
  <si>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</si>
  <si>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</si>
  <si>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</si>
  <si>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</si>
  <si>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</si>
  <si>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</si>
  <si>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</si>
  <si>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</si>
  <si>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</si>
  <si>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</si>
  <si>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</si>
  <si>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</si>
  <si>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</si>
  <si>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</si>
  <si>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</si>
  <si>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</si>
  <si>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</si>
  <si>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</si>
  <si>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</si>
  <si>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</si>
  <si>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</si>
  <si>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</si>
  <si>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</si>
  <si>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</si>
  <si>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</si>
  <si>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</si>
  <si>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</si>
  <si>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</si>
  <si>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</si>
  <si>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</si>
  <si>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</si>
  <si>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</si>
  <si>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</si>
  <si>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</si>
  <si>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</si>
  <si>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</si>
  <si>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</si>
  <si>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</si>
  <si>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</si>
  <si>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</si>
  <si>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</si>
  <si>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</si>
  <si>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</si>
  <si>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</si>
  <si>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</si>
  <si>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</si>
  <si>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</si>
  <si>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</si>
  <si>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</si>
  <si>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</si>
  <si>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</si>
  <si>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</si>
  <si>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</si>
  <si>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</si>
  <si>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</si>
  <si>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</si>
  <si>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</si>
  <si>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</si>
  <si>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</si>
  <si>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</si>
  <si>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</si>
  <si>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</si>
  <si>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</si>
  <si>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</si>
  <si>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</si>
  <si>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</si>
  <si>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</si>
  <si>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</si>
  <si>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</si>
  <si>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</si>
  <si>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</si>
  <si>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</si>
  <si>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</si>
  <si>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</si>
  <si>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</si>
  <si>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</si>
  <si>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</si>
  <si>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</si>
  <si>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</si>
  <si>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</si>
  <si>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</si>
  <si>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</si>
  <si>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</si>
  <si>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</si>
  <si>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</si>
  <si>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</si>
  <si>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</si>
  <si>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</si>
  <si>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</si>
  <si>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</si>
  <si>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</si>
  <si>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</si>
  <si>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</si>
  <si>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</si>
  <si>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</si>
  <si>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</si>
  <si>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</si>
  <si>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</si>
  <si>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</si>
  <si>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</si>
  <si>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</si>
  <si>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</si>
  <si>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</si>
  <si>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</si>
  <si>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</si>
  <si>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</si>
  <si>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</si>
  <si>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</si>
  <si>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</si>
  <si>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</si>
  <si>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</si>
  <si>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</si>
  <si>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</si>
  <si>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</si>
  <si>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</si>
  <si>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</si>
  <si>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</si>
  <si>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</si>
  <si>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</si>
  <si>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</si>
  <si>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</si>
  <si>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</si>
  <si>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</si>
  <si>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</si>
  <si>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</si>
  <si>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</si>
  <si>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</si>
  <si>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</si>
  <si>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</si>
  <si>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</si>
  <si>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ajberk</t>
  </si>
  <si>
    <t>dh_alphasights</t>
  </si>
  <si>
    <t>psulajobs</t>
  </si>
  <si>
    <t>remotejobsvault</t>
  </si>
  <si>
    <t>kemp_minter</t>
  </si>
  <si>
    <t>mytechmusings</t>
  </si>
  <si>
    <t>alphasights</t>
  </si>
  <si>
    <t>jamiefonzarelli</t>
  </si>
  <si>
    <t>brentjff</t>
  </si>
  <si>
    <t>Replies to</t>
  </si>
  <si>
    <t>Mentions</t>
  </si>
  <si>
    <t>@MyTechMusings @AlphaSights GOOD ONE PRAKASH - i posted about in car infotainment last night  -</t>
  </si>
  <si>
    <t>@JamieFonzarelli Working on a consulting project in the nuclear space, and made a twitter to get in touch with you--please shoot me a DM!</t>
  </si>
  <si>
    <t>Summer Associate Internship Program, AlphaSights. Details in Nittany Lion Careers (Job ID# 50566) https://t.co/1xobhaOn6B</t>
  </si>
  <si>
    <t>Analyst/Associate Program - New York &amp;amp; San Francisco, AlphaSights. Details in Nittany Lion Careers (Job ID# 50564) https://t.co/1xobhaOn6B</t>
  </si>
  <si>
    <t>Want to #workfromhome for a #remote #job as Transcriptionist – Business Transcriptionist at AlphaSights (@alphasights)? https://t.co/ZsfOYAm70B #hiring #remotejob #remotework #data #entry</t>
  </si>
  <si>
    <t>Interested to #workfromhome for a #remote #job in AlphaSights (@alphasights) as Proofreader, Transcription Editor? https://t.co/ZLvrG6blGD  #hiring #remotejob #remotework #content #writing</t>
  </si>
  <si>
    <t>@BrentJFF Hi Brent, I’m reaching out from AlphaSights - we do short-term consulting for investment funds. A client wants to speak with you (paid) about US farming of corn and soy - email me on Georgia.minter-kemp@alphasights.com if this is of any interest. Thanks, Georgia</t>
  </si>
  <si>
    <t>https://nittanylioncareers.psu.edu/</t>
  </si>
  <si>
    <t>https://remotejobsvault.com/remote-jobs/transcriptionist-business-transcriptionist-alphasights</t>
  </si>
  <si>
    <t>https://remotejobsvault.com/remote-jobs/proofreader-transcription-editor-alphasights</t>
  </si>
  <si>
    <t>psu.edu</t>
  </si>
  <si>
    <t>remotejobsvault.com</t>
  </si>
  <si>
    <t>workfromhome remote job hiring remotejob remotework data entry</t>
  </si>
  <si>
    <t>workfromhome remote job hiring remotejob remotework content writing</t>
  </si>
  <si>
    <t>http://pbs.twimg.com/profile_images/931779498420215808/MUzbRsYN_normal.jpg</t>
  </si>
  <si>
    <t>http://pbs.twimg.com/profile_images/1161270553786929153/cnlpDdV5_normal.jpg</t>
  </si>
  <si>
    <t>http://pbs.twimg.com/profile_images/608631798264901633/ryLNZaIw_normal.png</t>
  </si>
  <si>
    <t>http://pbs.twimg.com/profile_images/1104784488725278720/kNTga3Pf_normal.png</t>
  </si>
  <si>
    <t>http://pbs.twimg.com/profile_images/1110507875468800000/xvyxgdjR_normal.jpg</t>
  </si>
  <si>
    <t>02:20:03</t>
  </si>
  <si>
    <t>13:54:02</t>
  </si>
  <si>
    <t>16:47:00</t>
  </si>
  <si>
    <t>19:06:00</t>
  </si>
  <si>
    <t>12:00:16</t>
  </si>
  <si>
    <t>10:00:03</t>
  </si>
  <si>
    <t>10:56:07</t>
  </si>
  <si>
    <t>https://twitter.com/ajberk/status/1160737683200593921</t>
  </si>
  <si>
    <t>https://twitter.com/dh_alphasights/status/1161274716897894402</t>
  </si>
  <si>
    <t>https://twitter.com/psulajobs/status/1161318243740606464</t>
  </si>
  <si>
    <t>https://twitter.com/psulajobs/status/1162078000453771264</t>
  </si>
  <si>
    <t>https://twitter.com/remotejobsvault/status/1162333250179751936</t>
  </si>
  <si>
    <t>https://twitter.com/remotejobsvault/status/1163390158110167040</t>
  </si>
  <si>
    <t>https://twitter.com/kemp_minter/status/1164129047191937024</t>
  </si>
  <si>
    <t>1160737683200593921</t>
  </si>
  <si>
    <t>1161274716897894402</t>
  </si>
  <si>
    <t>1161318243740606464</t>
  </si>
  <si>
    <t>1162078000453771264</t>
  </si>
  <si>
    <t>1162333250179751936</t>
  </si>
  <si>
    <t>1163390158110167040</t>
  </si>
  <si>
    <t>1164129047191937024</t>
  </si>
  <si>
    <t>1160734189320171521</t>
  </si>
  <si>
    <t>844596880474435584</t>
  </si>
  <si>
    <t>191111643</t>
  </si>
  <si>
    <t/>
  </si>
  <si>
    <t>620513876</t>
  </si>
  <si>
    <t>en</t>
  </si>
  <si>
    <t>Twitter Web App</t>
  </si>
  <si>
    <t>TweetDeck</t>
  </si>
  <si>
    <t>Remote Jobs Vault</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</si>
  <si>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</si>
  <si>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</si>
  <si>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</si>
  <si>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</si>
  <si>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</si>
  <si>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</si>
  <si>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</si>
  <si>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</si>
  <si>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</si>
  <si>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</si>
  <si>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</si>
  <si>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</si>
  <si>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</si>
  <si>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</si>
  <si>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</si>
  <si>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</si>
  <si>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</si>
  <si>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</si>
  <si>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</si>
  <si>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</si>
  <si>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</si>
  <si>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</si>
  <si>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alan berk</t>
  </si>
  <si>
    <t>Prakash Sangam</t>
  </si>
  <si>
    <t>AlphaSights</t>
  </si>
  <si>
    <t>Drew Hardin</t>
  </si>
  <si>
    <t>Jamie Reed</t>
  </si>
  <si>
    <t>Liberal Arts Network</t>
  </si>
  <si>
    <t>Georgia Minter-Kemp</t>
  </si>
  <si>
    <t>Brent Johnson</t>
  </si>
  <si>
    <t>Iconoclast- one who threatens the comfortable order</t>
  </si>
  <si>
    <t>Tech Industry Analyst, Forbes, RCRWireless &amp; EETimes contributor, 3GPP member, Cellular IPR expert, Cover 5G/AI/IoT/Wi-Fi/Cloud. Ex @Qualcomm @Ericsson @ATT</t>
  </si>
  <si>
    <t>We are the world's knowledge partner. Our mission is to help professionals succeed by connecting them to the knowledge they need to make the best decisions.</t>
  </si>
  <si>
    <t>Connecting the world's top professionals with the world's best knowledge</t>
  </si>
  <si>
    <t>Artist formerly known as Jamie Reed MP. Still Red Leader. No longer Crown Steward &amp; Bailiff of the Manor of Northstead. Total rube. Not the female bodybuilder.</t>
  </si>
  <si>
    <t>The Career Enrichment Network is a resource for Liberal Arts students at Penn State who are seeking career-related opportunities.</t>
  </si>
  <si>
    <t>Find #remotejob openings in tech, marketing, sales, customer support, content writing and more. Post a remote job: https://t.co/mQUsAumlPd</t>
  </si>
  <si>
    <t>Associate at AlphaSights, connecting top professionals with the world’s best knowledge.</t>
  </si>
  <si>
    <t>6th Gen. Farmer in Central IL. Tweets are my own opinion &amp; don't reflect that of my suppliers, friends or anybody else. Followers beware. Snapchat: brentjff</t>
  </si>
  <si>
    <t>California, USA</t>
  </si>
  <si>
    <t>Global</t>
  </si>
  <si>
    <t>NYC</t>
  </si>
  <si>
    <t>University Park, PA</t>
  </si>
  <si>
    <t>Anywhere</t>
  </si>
  <si>
    <t>Ashland, Illinois</t>
  </si>
  <si>
    <t>https://t.co/nvQLdxAkPx</t>
  </si>
  <si>
    <t>https://t.co/9iJF90BLo5</t>
  </si>
  <si>
    <t>https://t.co/860gu9lliS</t>
  </si>
  <si>
    <t>http://t.co/gA96y3VVkl</t>
  </si>
  <si>
    <t>https://t.co/zm8H3Qll5t</t>
  </si>
  <si>
    <t>https://t.co/BypMwA8UJH</t>
  </si>
  <si>
    <t>https://pbs.twimg.com/profile_banners/325373865/1510988418</t>
  </si>
  <si>
    <t>https://pbs.twimg.com/profile_banners/844596880474435584/1550637214</t>
  </si>
  <si>
    <t>https://pbs.twimg.com/profile_banners/92249350/1559493640</t>
  </si>
  <si>
    <t>https://pbs.twimg.com/profile_banners/191111643/1546553172</t>
  </si>
  <si>
    <t>https://pbs.twimg.com/profile_banners/2423862026/1563301671</t>
  </si>
  <si>
    <t>https://pbs.twimg.com/profile_banners/620513876/1550280415</t>
  </si>
  <si>
    <t>http://abs.twimg.com/images/themes/theme1/bg.png</t>
  </si>
  <si>
    <t>http://abs.twimg.com/images/themes/theme14/bg.gif</t>
  </si>
  <si>
    <t>http://pbs.twimg.com/profile_images/1006261701660950528/7It7cT9u_normal.jpg</t>
  </si>
  <si>
    <t>http://pbs.twimg.com/profile_images/1148304455059812352/EyZhB2YM_normal.png</t>
  </si>
  <si>
    <t>http://pbs.twimg.com/profile_images/1098672964374020098/LVYjAJzb_normal.jpg</t>
  </si>
  <si>
    <t>http://pbs.twimg.com/profile_images/1096581646516666373/yZ4VI-uk_normal.jpg</t>
  </si>
  <si>
    <t>Open Twitter Page for This Person</t>
  </si>
  <si>
    <t>https://twitter.com/ajberk</t>
  </si>
  <si>
    <t>https://twitter.com/mytechmusings</t>
  </si>
  <si>
    <t>https://twitter.com/alphasights</t>
  </si>
  <si>
    <t>https://twitter.com/dh_alphasights</t>
  </si>
  <si>
    <t>https://twitter.com/jamiefonzarelli</t>
  </si>
  <si>
    <t>https://twitter.com/psulajobs</t>
  </si>
  <si>
    <t>https://twitter.com/remotejobsvault</t>
  </si>
  <si>
    <t>https://twitter.com/kemp_minter</t>
  </si>
  <si>
    <t>https://twitter.com/brentjff</t>
  </si>
  <si>
    <t>ajberk
@MyTechMusings @AlphaSights GOOD
ONE PRAKASH - i posted about in
car infotainment last night -</t>
  </si>
  <si>
    <t xml:space="preserve">alphasights
</t>
  </si>
  <si>
    <t>dh_alphasights
@JamieFonzarelli Working on a consulting
project in the nuclear space, and
made a twitter to get in touch
with you--please shoot me a DM!</t>
  </si>
  <si>
    <t xml:space="preserve">jamiefonzarelli
</t>
  </si>
  <si>
    <t>psulajobs
Analyst/Associate Program - New
York &amp;amp; San Francisco, AlphaSights.
Details in Nittany Lion Careers
(Job ID# 50564) https://t.co/1xobhaOn6B</t>
  </si>
  <si>
    <t>remotejobsvault
Interested to #workfromhome for
a #remote #job in AlphaSights (@alphasights)
as Proofreader, Transcription Editor?
https://t.co/ZLvrG6blGD #hiring
#remotejob #remotework #content
#writing</t>
  </si>
  <si>
    <t>kemp_minter
@BrentJFF Hi Brent, I’m reaching
out from AlphaSights - we do short-term
consulting for investment funds.
A client wants to speak with you
(paid) about US farming of corn
and soy - email me on Georgia.minter-kemp@alphasights.com
if this is of any interest. Thanks,
Georgia</t>
  </si>
  <si>
    <t xml:space="preserve">brentjff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</si>
  <si>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</si>
  <si>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Data\Twitter&lt;/value&gt;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t>
  </si>
  <si>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t>
  </si>
  <si>
    <t xml:space="preserve">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t>
  </si>
  <si>
    <t>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t>
  </si>
  <si>
    <t>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t>
  </si>
  <si>
    <t>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t>
  </si>
  <si>
    <t>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t>
  </si>
  <si>
    <t>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t>
  </si>
  <si>
    <t>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t>
  </si>
  <si>
    <t>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t>
  </si>
  <si>
    <t>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t>
  </si>
  <si>
    <t>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t>
  </si>
  <si>
    <t>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t>
  </si>
  <si>
    <t>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t>
  </si>
  <si>
    <t>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t>
  </si>
  <si>
    <t>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t>
  </si>
  <si>
    <t>Had an interesting discussion with a large Management Consulting company regarding my views on the future trends and needs of In-Vehicle Infortainment (IVI) systems through @AlphaSights 
#digitakcockpit</t>
  </si>
  <si>
    <t>digitakcockpit</t>
  </si>
  <si>
    <t>02:06:10</t>
  </si>
  <si>
    <t>https://twitter.com/mytechmusings/status/1160734189320171521</t>
  </si>
  <si>
    <t>Reply-To</t>
  </si>
  <si>
    <t>mytechmusings
Had an interesting discussion with
a large Management Consulting company
regarding my views on the future
trends and needs of In-Vehicle
Infortainment (IVI) systems through
@AlphaSights #digitakcockpit</t>
  </si>
  <si>
    <t>Edge Weight</t>
  </si>
  <si>
    <t>G1</t>
  </si>
  <si>
    <t>G2</t>
  </si>
  <si>
    <t>G3</t>
  </si>
  <si>
    <t>G4</t>
  </si>
  <si>
    <t>0, 12, 96</t>
  </si>
  <si>
    <t>0, 136, 227</t>
  </si>
  <si>
    <t>0, 100, 50</t>
  </si>
  <si>
    <t>0, 176, 22</t>
  </si>
  <si>
    <t>Vertex Group</t>
  </si>
  <si>
    <t>Vertex 1 Group</t>
  </si>
  <si>
    <t>Vertex 2 Group</t>
  </si>
  <si>
    <t>Not Applicable</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</si>
  <si>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</si>
  <si>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</si>
  <si>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</si>
  <si>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</si>
  <si>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</si>
  <si>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</si>
  <si>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</si>
  <si>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</si>
  <si>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</si>
  <si>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</si>
  <si>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</si>
  <si>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</si>
  <si>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</si>
  <si>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</si>
  <si>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</si>
  <si>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</si>
  <si>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</si>
  <si>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</si>
  <si>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</si>
  <si>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</si>
  <si>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</si>
  <si>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</si>
  <si>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</si>
  <si>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</si>
  <si>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</si>
  <si>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</si>
  <si>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</si>
  <si>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</si>
  <si>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</si>
  <si>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</si>
  <si>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</si>
  <si>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</si>
  <si>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</si>
  <si>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</si>
  <si>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</si>
  <si>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</si>
  <si>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</si>
  <si>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</si>
  <si>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</si>
  <si>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</si>
  <si>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</si>
  <si>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</si>
  <si>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</si>
  <si>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</si>
  <si>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</si>
  <si>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</si>
  <si>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</si>
  <si>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</si>
  <si>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</si>
  <si>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</si>
  <si>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</si>
  <si>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</si>
  <si>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</si>
  <si>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</si>
  <si>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</si>
  <si>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</si>
  <si>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</si>
  <si>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</si>
  <si>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</si>
  <si>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</si>
  <si>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</si>
  <si>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</si>
  <si>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</si>
  <si>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</si>
  <si>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</si>
  <si>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</si>
  <si>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</si>
  <si>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</si>
  <si>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</si>
  <si>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</si>
  <si>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</si>
  <si>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</si>
  <si>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</si>
  <si>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</si>
  <si>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</si>
  <si>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kemp_minter: </t>
  </si>
  <si>
    <t xml:space="preserve">remotejobsvault: </t>
  </si>
  <si>
    <t xml:space="preserve">psulajobs: </t>
  </si>
  <si>
    <t xml:space="preserve">dh_alphasights: </t>
  </si>
  <si>
    <t xml:space="preserve">mytechmusings: </t>
  </si>
  <si>
    <t xml:space="preserve">ajberk: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</si>
  <si>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</si>
  <si>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</si>
  <si>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</si>
  <si>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</si>
  <si>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</si>
  <si>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</si>
  <si>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</si>
  <si>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</si>
  <si>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</si>
  <si>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</si>
  <si>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</si>
  <si>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</si>
  <si>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consulting</t>
  </si>
  <si>
    <t>georgia</t>
  </si>
  <si>
    <t>#workfromhome</t>
  </si>
  <si>
    <t>#remote</t>
  </si>
  <si>
    <t>#job</t>
  </si>
  <si>
    <t>#hiring</t>
  </si>
  <si>
    <t>#remotejob</t>
  </si>
  <si>
    <t>#remotework</t>
  </si>
  <si>
    <t>transcriptionist</t>
  </si>
  <si>
    <t>associate</t>
  </si>
  <si>
    <t>program</t>
  </si>
  <si>
    <t>details</t>
  </si>
  <si>
    <t>nittany</t>
  </si>
  <si>
    <t>lion</t>
  </si>
  <si>
    <t>careers</t>
  </si>
  <si>
    <t>job</t>
  </si>
  <si>
    <t>id#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</si>
  <si>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</si>
  <si>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</si>
  <si>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</si>
  <si>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</si>
  <si>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</si>
  <si>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</si>
  <si>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</si>
  <si>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</si>
  <si>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</si>
  <si>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</si>
  <si>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</si>
  <si>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</si>
  <si>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</si>
  <si>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</si>
  <si>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</si>
  <si>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</si>
  <si>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</si>
  <si>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</si>
  <si>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</si>
  <si>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</si>
  <si>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</si>
  <si>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</si>
  <si>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</si>
  <si>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</si>
  <si>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</si>
  <si>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</si>
  <si>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</si>
  <si>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</si>
  <si>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</si>
  <si>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</si>
  <si>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</si>
  <si>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</si>
  <si>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</si>
  <si>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</si>
  <si>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</si>
  <si>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</si>
  <si>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</si>
  <si>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</si>
  <si>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</si>
  <si>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</si>
  <si>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</si>
  <si>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</si>
  <si>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</si>
  <si>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</si>
  <si>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</si>
  <si>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</si>
  <si>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http://bit.ly/NodeXL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</si>
  <si>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</si>
  <si>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</si>
  <si>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</si>
  <si>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</si>
  <si>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</si>
  <si>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</si>
  <si>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</si>
  <si>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</si>
  <si>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</si>
  <si>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</si>
  <si>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</si>
  <si>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</si>
  <si>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https://remotejobsvault.com/remote-jobs/proofreader-transcription-editor-alphasights https://remotejobsvault.com/remote-jobs/transcriptionist-business-transcriptionist-alphasights</t>
  </si>
  <si>
    <t>Top Domains in Tweet in Entire Graph</t>
  </si>
  <si>
    <t>Top Domains in Tweet in G1</t>
  </si>
  <si>
    <t>Top Domains in Tweet in G2</t>
  </si>
  <si>
    <t>Top Domains in Tweet in G3</t>
  </si>
  <si>
    <t>Top Domains in Tweet in G4</t>
  </si>
  <si>
    <t>Top Domains in Tweet</t>
  </si>
  <si>
    <t>Top Hashtags in Tweet in Entire Graph</t>
  </si>
  <si>
    <t>workfromhome</t>
  </si>
  <si>
    <t>remote</t>
  </si>
  <si>
    <t>hiring</t>
  </si>
  <si>
    <t>remotejob</t>
  </si>
  <si>
    <t>remotework</t>
  </si>
  <si>
    <t>content</t>
  </si>
  <si>
    <t>writing</t>
  </si>
  <si>
    <t>data</t>
  </si>
  <si>
    <t>entry</t>
  </si>
  <si>
    <t>Top Hashtags in Tweet in G1</t>
  </si>
  <si>
    <t>Top Hashtags in Tweet in G2</t>
  </si>
  <si>
    <t>Top Hashtags in Tweet in G3</t>
  </si>
  <si>
    <t>Top Hashtags in Tweet in G4</t>
  </si>
  <si>
    <t>Top Hashtags in Tweet</t>
  </si>
  <si>
    <t>workfromhome remote job hiring remotejob remotework content writing data entry</t>
  </si>
  <si>
    <t>Top Words in Tweet in Entire Graph</t>
  </si>
  <si>
    <t>Top Words in Tweet in G1</t>
  </si>
  <si>
    <t>Top Words in Tweet in G2</t>
  </si>
  <si>
    <t>Top Words in Tweet in G3</t>
  </si>
  <si>
    <t>Top Words in Tweet in G4</t>
  </si>
  <si>
    <t>Top Words in Tweet</t>
  </si>
  <si>
    <t>alphasights #workfromhome #remote #job #hiring #remotejob #remotework transcriptionist</t>
  </si>
  <si>
    <t>alphasights georgia</t>
  </si>
  <si>
    <t>associate program alphasights details nittany lion careers job id#</t>
  </si>
  <si>
    <t>Top Word Pairs in Tweet in Entire Graph</t>
  </si>
  <si>
    <t>#workfromhome,#remote</t>
  </si>
  <si>
    <t>#remote,#job</t>
  </si>
  <si>
    <t>alphasights,alphasights</t>
  </si>
  <si>
    <t>#hiring,#remotejob</t>
  </si>
  <si>
    <t>#remotejob,#remotework</t>
  </si>
  <si>
    <t>alphasights,details</t>
  </si>
  <si>
    <t>details,nittany</t>
  </si>
  <si>
    <t>nittany,lion</t>
  </si>
  <si>
    <t>lion,careers</t>
  </si>
  <si>
    <t>careers,job</t>
  </si>
  <si>
    <t>Top Word Pairs in Tweet in G1</t>
  </si>
  <si>
    <t>Top Word Pairs in Tweet in G2</t>
  </si>
  <si>
    <t>Top Word Pairs in Tweet in G3</t>
  </si>
  <si>
    <t>Top Word Pairs in Tweet in G4</t>
  </si>
  <si>
    <t>job,id#</t>
  </si>
  <si>
    <t>Top Word Pairs in Tweet</t>
  </si>
  <si>
    <t>#workfromhome,#remote  #remote,#job  alphasights,alphasights  #hiring,#remotejob  #remotejob,#remotework</t>
  </si>
  <si>
    <t>alphasights,details  details,nittany  nittany,lion  lion,careers  careers,job  job,id#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</si>
  <si>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</si>
  <si>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</si>
  <si>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</si>
  <si>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</si>
  <si>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</si>
  <si>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</si>
  <si>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</si>
  <si>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</si>
  <si>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</si>
  <si>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</si>
  <si>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</si>
  <si>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</si>
  <si>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</si>
  <si>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</si>
  <si>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</si>
  <si>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</si>
  <si>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</si>
  <si>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</si>
  <si>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ajberk mytechmusings remotejobsvault alphasights</t>
  </si>
  <si>
    <t>brentjff kemp_minter</t>
  </si>
  <si>
    <t>jamiefonzarelli dh_alphasights</t>
  </si>
  <si>
    <t>URLs in Tweet by Count</t>
  </si>
  <si>
    <t>URLs in Tweet by Salience</t>
  </si>
  <si>
    <t>Domains in Tweet by Count</t>
  </si>
  <si>
    <t>Domains in Tweet by Salience</t>
  </si>
  <si>
    <t>Hashtags in Tweet by Count</t>
  </si>
  <si>
    <t>Hashtags in Tweet by Salience</t>
  </si>
  <si>
    <t>content writing data entry workfromhome remote job hiring remotejob remotework</t>
  </si>
  <si>
    <t>Top Words in Tweet by Count</t>
  </si>
  <si>
    <t>mytechmusings good one prakash posted car infotainment last night</t>
  </si>
  <si>
    <t>interesting discussion large management consulting company regarding views future trends</t>
  </si>
  <si>
    <t>jamiefonzarelli working consulting project nuclear space made twitter touch please</t>
  </si>
  <si>
    <t>associate program details nittany lion careers job id# analyst new</t>
  </si>
  <si>
    <t>#workfromhome #remote #job #hiring #remotejob #remotework transcriptionist interested proofreader transcription</t>
  </si>
  <si>
    <t>georgia brentjff hi brent m reaching out short term consulting</t>
  </si>
  <si>
    <t>Top Words in Tweet by Salience</t>
  </si>
  <si>
    <t>analyst new york san francisco 50564 summer internship 50566 associate</t>
  </si>
  <si>
    <t>transcriptionist interested proofreader transcription editor #content #writing want business #data</t>
  </si>
  <si>
    <t>Top Word Pairs in Tweet by Count</t>
  </si>
  <si>
    <t>mytechmusings,alphasights  alphasights,good  good,one  one,prakash  prakash,posted  posted,car  car,infotainment  infotainment,last  last,night</t>
  </si>
  <si>
    <t>interesting,discussion  discussion,large  large,management  management,consulting  consulting,company  company,regarding  regarding,views  views,future  future,trends  trends,needs</t>
  </si>
  <si>
    <t>jamiefonzarelli,working  working,consulting  consulting,project  project,nuclear  nuclear,space  space,made  made,twitter  twitter,touch  touch,please  please,shoot</t>
  </si>
  <si>
    <t>alphasights,details  details,nittany  nittany,lion  lion,careers  careers,job  job,id#  analyst,associate  associate,program  program,new  new,york</t>
  </si>
  <si>
    <t>#workfromhome,#remote  #remote,#job  alphasights,alphasights  #hiring,#remotejob  #remotejob,#remotework  interested,#workfromhome  #job,alphasights  alphasights,proofreader  proofreader,transcription  transcription,editor</t>
  </si>
  <si>
    <t>brentjff,hi  hi,brent  brent,m  m,reaching  reaching,out  out,alphasights  alphasights,short  short,term  term,consulting  consulting,investment</t>
  </si>
  <si>
    <t>Top Word Pairs in Tweet by Salience</t>
  </si>
  <si>
    <t>analyst,associate  associate,program  program,new  new,york  york,san  san,francisco  francisco,alphasights  id#,50564  summer,associate  associate,internship</t>
  </si>
  <si>
    <t>interested,#workfromhome  #job,alphasights  alphasights,proofreader  proofreader,transcription  transcription,editor  editor,#hiring  #remotework,#content  #content,#writing  want,#workfromhome  #job,transcriptionist</t>
  </si>
  <si>
    <t>Count of Tweet Date (UTC)</t>
  </si>
  <si>
    <t>Row Labels</t>
  </si>
  <si>
    <t>Grand Total</t>
  </si>
  <si>
    <t>Green</t>
  </si>
  <si>
    <t>Red</t>
  </si>
  <si>
    <t>G1: alphasights #workfromhome #remote #job #hiring #remotejob #remotework transcriptionist</t>
  </si>
  <si>
    <t>G2: alphasights georgia</t>
  </si>
  <si>
    <t>G4: associate program alphasights details nittany lion careers job id#</t>
  </si>
  <si>
    <t>Edge Weight▓1▓2▓0▓True▓Green▓Red▓▓Edge Weight▓1▓1▓0▓3▓10▓False▓Edge Weight▓1▓2▓0▓32▓6▓False▓▓0▓0▓0▓True▓Black▓Black▓▓Followers▓0▓6788▓0▓162▓1000▓False▓Followers▓0▓24118▓0▓100▓70▓False▓▓0▓0▓0▓0▓0▓False▓▓0▓0▓0▓0▓0▓False</t>
  </si>
  <si>
    <t>Subgraph</t>
  </si>
  <si>
    <t>GraphSource░TwitterSearch▓GraphTerm░AlphaSights▓ImportDescription░The graph represents a network of 9 Twitter users whose recent tweets contained "AlphaSights", or who were replied to or mentioned in those tweets, taken from a data set limited to a maximum of 18,000 tweets.  The network was obtained from Twitter on Wednesday, 21 August 2019 at 15:48 UTC.
The tweets in the network were tweeted over the 9-day, 8-hour, 36-minute period from Monday, 12 August 2019 at 02:20 UTC to Wednesday, 21 August 2019 at 10:56 UTC.
There is an edge for each "replies-to" relationship in a tweet, an edge for each "mentions" relationship in a tweet, and a self-loop edge for each tweet that is not a "replies-to" or "mentions".▓ImportSuggestedTitle░AlphaSights Twitter NodeXL SNA Map and Report for Wednesday, 21 August 2019 at 15:48 UTC▓ImportSuggestedFileNameNoExtension░2019-08-21 15-48-35 NodeXL Twitter Search AlphaSights▓GroupingDescription░The graph's vertices were grouped by cluster using the Clauset-Newman-Moore cluster algorithm.▓LayoutAlgorithm░The graph was laid out using the Harel-Koren Fast Multiscale layout algorithm.▓GraphDirectedness░The graph is directed.</t>
  </si>
  <si>
    <t>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</si>
</sst>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3"/>
      <tableStyleElement type="headerRow" dxfId="542"/>
    </tableStyle>
    <tableStyle name="NodeXL Table" pivot="0" count="1">
      <tableStyleElement type="headerRow" dxfId="54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624649"/>
        <c:axId val="56295250"/>
      </c:barChart>
      <c:catAx>
        <c:axId val="28624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95250"/>
        <c:crosses val="autoZero"/>
        <c:auto val="1"/>
        <c:lblOffset val="100"/>
        <c:noMultiLvlLbl val="0"/>
      </c:catAx>
      <c:valAx>
        <c:axId val="56295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AlphaSights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8/12/2019 2:06</c:v>
                </c:pt>
                <c:pt idx="1">
                  <c:v>8/12/2019 2:20</c:v>
                </c:pt>
                <c:pt idx="2">
                  <c:v>8/13/2019 13:54</c:v>
                </c:pt>
                <c:pt idx="3">
                  <c:v>8/13/2019 16:47</c:v>
                </c:pt>
                <c:pt idx="4">
                  <c:v>8/15/2019 19:06</c:v>
                </c:pt>
                <c:pt idx="5">
                  <c:v>8/16/2019 12:00</c:v>
                </c:pt>
                <c:pt idx="6">
                  <c:v>8/19/2019 10:00</c:v>
                </c:pt>
                <c:pt idx="7">
                  <c:v>8/21/2019 10:56</c:v>
                </c:pt>
              </c:strCache>
            </c:strRef>
          </c:cat>
          <c:val>
            <c:numRef>
              <c:f>'Time Series'!$B$26:$B$34</c:f>
              <c:numCache>
                <c:formatCode>General</c:formatCode>
                <c:ptCount val="8"/>
                <c:pt idx="0">
                  <c:v>1</c:v>
                </c:pt>
                <c:pt idx="1">
                  <c:v>2</c:v>
                </c:pt>
                <c:pt idx="2">
                  <c:v>1</c:v>
                </c:pt>
                <c:pt idx="3">
                  <c:v>1</c:v>
                </c:pt>
                <c:pt idx="4">
                  <c:v>1</c:v>
                </c:pt>
                <c:pt idx="5">
                  <c:v>1</c:v>
                </c:pt>
                <c:pt idx="6">
                  <c:v>1</c:v>
                </c:pt>
                <c:pt idx="7">
                  <c:v>1</c:v>
                </c:pt>
              </c:numCache>
            </c:numRef>
          </c:val>
        </c:ser>
        <c:axId val="51555635"/>
        <c:axId val="61347532"/>
      </c:barChart>
      <c:catAx>
        <c:axId val="51555635"/>
        <c:scaling>
          <c:orientation val="minMax"/>
        </c:scaling>
        <c:axPos val="b"/>
        <c:delete val="0"/>
        <c:numFmt formatCode="General" sourceLinked="1"/>
        <c:majorTickMark val="out"/>
        <c:minorTickMark val="none"/>
        <c:tickLblPos val="nextTo"/>
        <c:crossAx val="61347532"/>
        <c:crosses val="autoZero"/>
        <c:auto val="1"/>
        <c:lblOffset val="100"/>
        <c:noMultiLvlLbl val="0"/>
      </c:catAx>
      <c:valAx>
        <c:axId val="61347532"/>
        <c:scaling>
          <c:orientation val="minMax"/>
        </c:scaling>
        <c:axPos val="l"/>
        <c:majorGridlines/>
        <c:delete val="0"/>
        <c:numFmt formatCode="General" sourceLinked="1"/>
        <c:majorTickMark val="out"/>
        <c:minorTickMark val="none"/>
        <c:tickLblPos val="nextTo"/>
        <c:crossAx val="51555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895203"/>
        <c:axId val="63621372"/>
      </c:barChart>
      <c:catAx>
        <c:axId val="36895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21372"/>
        <c:crosses val="autoZero"/>
        <c:auto val="1"/>
        <c:lblOffset val="100"/>
        <c:noMultiLvlLbl val="0"/>
      </c:catAx>
      <c:valAx>
        <c:axId val="63621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5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721437"/>
        <c:axId val="53057478"/>
      </c:barChart>
      <c:catAx>
        <c:axId val="35721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57478"/>
        <c:crosses val="autoZero"/>
        <c:auto val="1"/>
        <c:lblOffset val="100"/>
        <c:noMultiLvlLbl val="0"/>
      </c:catAx>
      <c:valAx>
        <c:axId val="53057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1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755255"/>
        <c:axId val="2688432"/>
      </c:barChart>
      <c:catAx>
        <c:axId val="7755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8432"/>
        <c:crosses val="autoZero"/>
        <c:auto val="1"/>
        <c:lblOffset val="100"/>
        <c:noMultiLvlLbl val="0"/>
      </c:catAx>
      <c:valAx>
        <c:axId val="2688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5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195889"/>
        <c:axId val="16436410"/>
      </c:barChart>
      <c:catAx>
        <c:axId val="24195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36410"/>
        <c:crosses val="autoZero"/>
        <c:auto val="1"/>
        <c:lblOffset val="100"/>
        <c:noMultiLvlLbl val="0"/>
      </c:catAx>
      <c:valAx>
        <c:axId val="16436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709963"/>
        <c:axId val="56280804"/>
      </c:barChart>
      <c:catAx>
        <c:axId val="13709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80804"/>
        <c:crosses val="autoZero"/>
        <c:auto val="1"/>
        <c:lblOffset val="100"/>
        <c:noMultiLvlLbl val="0"/>
      </c:catAx>
      <c:valAx>
        <c:axId val="5628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09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65189"/>
        <c:axId val="62451246"/>
      </c:barChart>
      <c:catAx>
        <c:axId val="36765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51246"/>
        <c:crosses val="autoZero"/>
        <c:auto val="1"/>
        <c:lblOffset val="100"/>
        <c:noMultiLvlLbl val="0"/>
      </c:catAx>
      <c:valAx>
        <c:axId val="62451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5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190303"/>
        <c:axId val="25386136"/>
      </c:barChart>
      <c:catAx>
        <c:axId val="25190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86136"/>
        <c:crosses val="autoZero"/>
        <c:auto val="1"/>
        <c:lblOffset val="100"/>
        <c:noMultiLvlLbl val="0"/>
      </c:catAx>
      <c:valAx>
        <c:axId val="25386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0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148633"/>
        <c:axId val="43011106"/>
      </c:barChart>
      <c:catAx>
        <c:axId val="27148633"/>
        <c:scaling>
          <c:orientation val="minMax"/>
        </c:scaling>
        <c:axPos val="b"/>
        <c:delete val="1"/>
        <c:majorTickMark val="out"/>
        <c:minorTickMark val="none"/>
        <c:tickLblPos val="none"/>
        <c:crossAx val="43011106"/>
        <c:crosses val="autoZero"/>
        <c:auto val="1"/>
        <c:lblOffset val="100"/>
        <c:noMultiLvlLbl val="0"/>
      </c:catAx>
      <c:valAx>
        <c:axId val="43011106"/>
        <c:scaling>
          <c:orientation val="minMax"/>
        </c:scaling>
        <c:axPos val="l"/>
        <c:delete val="1"/>
        <c:majorTickMark val="out"/>
        <c:minorTickMark val="none"/>
        <c:tickLblPos val="none"/>
        <c:crossAx val="27148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jbe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ytechmusing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lphasigh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h_alphasigh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amiefonzarell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sulajob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emotejobsvaul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emp_mint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rentjf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O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workfromhome remote job hiring remotejob remotework data entry"/>
        <s v="workfromhome remote job hiring remotejob remotework content writing"/>
        <s v="digitakcockpi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19-08-12T02:20:03.000"/>
        <d v="2019-08-13T13:54:02.000"/>
        <d v="2019-08-13T16:47:00.000"/>
        <d v="2019-08-15T19:06:00.000"/>
        <d v="2019-08-16T12:00:16.000"/>
        <d v="2019-08-19T10:00:03.000"/>
        <d v="2019-08-21T10:56:07.000"/>
        <d v="2019-08-12T02:06: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ajberk"/>
    <s v="mytechmusings"/>
    <m/>
    <m/>
    <m/>
    <m/>
    <m/>
    <m/>
    <m/>
    <m/>
    <s v="No"/>
    <n v="3"/>
    <m/>
    <m/>
    <x v="0"/>
    <d v="2019-08-12T02:20:03.000"/>
    <s v="@MyTechMusings @AlphaSights GOOD ONE PRAKASH - i posted about in car infotainment last night  -"/>
    <m/>
    <m/>
    <x v="0"/>
    <m/>
    <s v="http://pbs.twimg.com/profile_images/931779498420215808/MUzbRsYN_normal.jpg"/>
    <x v="0"/>
    <d v="2019-08-12T00:00:00.000"/>
    <s v="02:20:03"/>
    <s v="https://twitter.com/ajberk/status/1160737683200593921"/>
    <m/>
    <m/>
    <s v="1160737683200593921"/>
    <s v="1160734189320171521"/>
    <b v="0"/>
    <n v="1"/>
    <s v="844596880474435584"/>
    <b v="0"/>
    <s v="en"/>
    <m/>
    <s v=""/>
    <b v="0"/>
    <n v="0"/>
    <s v=""/>
    <s v="Twitter Web App"/>
    <b v="0"/>
    <s v="1160734189320171521"/>
    <s v="Tweet"/>
    <n v="0"/>
    <n v="0"/>
    <m/>
    <m/>
    <m/>
    <m/>
    <m/>
    <m/>
    <m/>
    <m/>
    <n v="1"/>
    <s v="1"/>
    <s v="1"/>
    <n v="7"/>
    <m/>
    <m/>
    <m/>
    <m/>
    <m/>
    <m/>
    <m/>
    <m/>
    <m/>
  </r>
  <r>
    <s v="ajberk"/>
    <s v="alphasights"/>
    <m/>
    <m/>
    <m/>
    <m/>
    <m/>
    <m/>
    <m/>
    <m/>
    <s v="No"/>
    <n v="4"/>
    <m/>
    <m/>
    <x v="1"/>
    <d v="2019-08-12T02:20:03.000"/>
    <s v="@MyTechMusings @AlphaSights GOOD ONE PRAKASH - i posted about in car infotainment last night  -"/>
    <m/>
    <m/>
    <x v="0"/>
    <m/>
    <s v="http://pbs.twimg.com/profile_images/931779498420215808/MUzbRsYN_normal.jpg"/>
    <x v="0"/>
    <d v="2019-08-12T00:00:00.000"/>
    <s v="02:20:03"/>
    <s v="https://twitter.com/ajberk/status/1160737683200593921"/>
    <m/>
    <m/>
    <s v="1160737683200593921"/>
    <s v="1160734189320171521"/>
    <b v="0"/>
    <n v="1"/>
    <s v="844596880474435584"/>
    <b v="0"/>
    <s v="en"/>
    <m/>
    <s v=""/>
    <b v="0"/>
    <n v="0"/>
    <s v=""/>
    <s v="Twitter Web App"/>
    <b v="0"/>
    <s v="1160734189320171521"/>
    <s v="Tweet"/>
    <n v="0"/>
    <n v="0"/>
    <m/>
    <m/>
    <m/>
    <m/>
    <m/>
    <m/>
    <m/>
    <m/>
    <n v="1"/>
    <s v="1"/>
    <s v="1"/>
    <n v="7"/>
    <n v="1"/>
    <n v="7.6923076923076925"/>
    <n v="0"/>
    <n v="0"/>
    <n v="0"/>
    <n v="0"/>
    <n v="12"/>
    <n v="92.3076923076923"/>
    <n v="13"/>
  </r>
  <r>
    <s v="dh_alphasights"/>
    <s v="jamiefonzarelli"/>
    <m/>
    <m/>
    <m/>
    <m/>
    <m/>
    <m/>
    <m/>
    <m/>
    <s v="No"/>
    <n v="5"/>
    <m/>
    <m/>
    <x v="0"/>
    <d v="2019-08-13T13:54:02.000"/>
    <s v="@JamieFonzarelli Working on a consulting project in the nuclear space, and made a twitter to get in touch with you--please shoot me a DM!"/>
    <m/>
    <m/>
    <x v="0"/>
    <m/>
    <s v="http://pbs.twimg.com/profile_images/1161270553786929153/cnlpDdV5_normal.jpg"/>
    <x v="1"/>
    <d v="2019-08-13T00:00:00.000"/>
    <s v="13:54:02"/>
    <s v="https://twitter.com/dh_alphasights/status/1161274716897894402"/>
    <m/>
    <m/>
    <s v="1161274716897894402"/>
    <m/>
    <b v="0"/>
    <n v="0"/>
    <s v="191111643"/>
    <b v="0"/>
    <s v="en"/>
    <m/>
    <s v=""/>
    <b v="0"/>
    <n v="0"/>
    <s v=""/>
    <s v="Twitter Web App"/>
    <b v="0"/>
    <s v="1161274716897894402"/>
    <s v="Tweet"/>
    <n v="0"/>
    <n v="0"/>
    <m/>
    <m/>
    <m/>
    <m/>
    <m/>
    <m/>
    <m/>
    <m/>
    <n v="1"/>
    <s v="3"/>
    <s v="3"/>
    <n v="6"/>
    <n v="0"/>
    <n v="0"/>
    <n v="0"/>
    <n v="0"/>
    <n v="1"/>
    <n v="4"/>
    <n v="24"/>
    <n v="96"/>
    <n v="25"/>
  </r>
  <r>
    <s v="psulajobs"/>
    <s v="psulajobs"/>
    <m/>
    <m/>
    <m/>
    <m/>
    <m/>
    <m/>
    <m/>
    <m/>
    <s v="No"/>
    <n v="6"/>
    <m/>
    <m/>
    <x v="2"/>
    <d v="2019-08-13T16:47:00.000"/>
    <s v="Summer Associate Internship Program, AlphaSights. Details in Nittany Lion Careers (Job ID# 50566) https://t.co/1xobhaOn6B"/>
    <s v="https://nittanylioncareers.psu.edu/"/>
    <s v="psu.edu"/>
    <x v="0"/>
    <m/>
    <s v="http://pbs.twimg.com/profile_images/608631798264901633/ryLNZaIw_normal.png"/>
    <x v="2"/>
    <d v="2019-08-13T00:00:00.000"/>
    <s v="16:47:00"/>
    <s v="https://twitter.com/psulajobs/status/1161318243740606464"/>
    <m/>
    <m/>
    <s v="1161318243740606464"/>
    <m/>
    <b v="0"/>
    <n v="1"/>
    <s v=""/>
    <b v="0"/>
    <s v="en"/>
    <m/>
    <s v=""/>
    <b v="0"/>
    <n v="0"/>
    <s v=""/>
    <s v="TweetDeck"/>
    <b v="0"/>
    <s v="1161318243740606464"/>
    <s v="Tweet"/>
    <n v="0"/>
    <n v="0"/>
    <m/>
    <m/>
    <m/>
    <m/>
    <m/>
    <m/>
    <m/>
    <m/>
    <n v="2"/>
    <s v="4"/>
    <s v="4"/>
    <n v="5"/>
    <n v="0"/>
    <n v="0"/>
    <n v="0"/>
    <n v="0"/>
    <n v="0"/>
    <n v="0"/>
    <n v="13"/>
    <n v="100"/>
    <n v="13"/>
  </r>
  <r>
    <s v="psulajobs"/>
    <s v="psulajobs"/>
    <m/>
    <m/>
    <m/>
    <m/>
    <m/>
    <m/>
    <m/>
    <m/>
    <s v="No"/>
    <n v="7"/>
    <m/>
    <m/>
    <x v="2"/>
    <d v="2019-08-15T19:06:00.000"/>
    <s v="Analyst/Associate Program - New York &amp;amp; San Francisco, AlphaSights. Details in Nittany Lion Careers (Job ID# 50564) https://t.co/1xobhaOn6B"/>
    <s v="https://nittanylioncareers.psu.edu/"/>
    <s v="psu.edu"/>
    <x v="0"/>
    <m/>
    <s v="http://pbs.twimg.com/profile_images/608631798264901633/ryLNZaIw_normal.png"/>
    <x v="3"/>
    <d v="2019-08-15T00:00:00.000"/>
    <s v="19:06:00"/>
    <s v="https://twitter.com/psulajobs/status/1162078000453771264"/>
    <m/>
    <m/>
    <s v="1162078000453771264"/>
    <m/>
    <b v="0"/>
    <n v="0"/>
    <s v=""/>
    <b v="0"/>
    <s v="en"/>
    <m/>
    <s v=""/>
    <b v="0"/>
    <n v="0"/>
    <s v=""/>
    <s v="TweetDeck"/>
    <b v="0"/>
    <s v="1162078000453771264"/>
    <s v="Tweet"/>
    <n v="0"/>
    <n v="0"/>
    <m/>
    <m/>
    <m/>
    <m/>
    <m/>
    <m/>
    <m/>
    <m/>
    <n v="2"/>
    <s v="4"/>
    <s v="4"/>
    <n v="4"/>
    <n v="0"/>
    <n v="0"/>
    <n v="0"/>
    <n v="0"/>
    <n v="0"/>
    <n v="0"/>
    <n v="17"/>
    <n v="100"/>
    <n v="17"/>
  </r>
  <r>
    <s v="remotejobsvault"/>
    <s v="alphasights"/>
    <m/>
    <m/>
    <m/>
    <m/>
    <m/>
    <m/>
    <m/>
    <m/>
    <s v="No"/>
    <n v="8"/>
    <m/>
    <m/>
    <x v="1"/>
    <d v="2019-08-16T12:00:16.000"/>
    <s v="Want to #workfromhome for a #remote #job as Transcriptionist – Business Transcriptionist at AlphaSights (@alphasights)? https://t.co/ZsfOYAm70B #hiring #remotejob #remotework #data #entry"/>
    <s v="https://remotejobsvault.com/remote-jobs/transcriptionist-business-transcriptionist-alphasights"/>
    <s v="remotejobsvault.com"/>
    <x v="1"/>
    <m/>
    <s v="http://pbs.twimg.com/profile_images/1104784488725278720/kNTga3Pf_normal.png"/>
    <x v="4"/>
    <d v="2019-08-16T00:00:00.000"/>
    <s v="12:00:16"/>
    <s v="https://twitter.com/remotejobsvault/status/1162333250179751936"/>
    <m/>
    <m/>
    <s v="1162333250179751936"/>
    <m/>
    <b v="0"/>
    <n v="0"/>
    <s v=""/>
    <b v="0"/>
    <s v="en"/>
    <m/>
    <s v=""/>
    <b v="0"/>
    <n v="0"/>
    <s v=""/>
    <s v="Remote Jobs Vault"/>
    <b v="0"/>
    <s v="1162333250179751936"/>
    <s v="Tweet"/>
    <n v="0"/>
    <n v="0"/>
    <m/>
    <m/>
    <m/>
    <m/>
    <m/>
    <m/>
    <m/>
    <m/>
    <n v="2"/>
    <s v="1"/>
    <s v="1"/>
    <n v="3"/>
    <n v="0"/>
    <n v="0"/>
    <n v="0"/>
    <n v="0"/>
    <n v="0"/>
    <n v="0"/>
    <n v="19"/>
    <n v="100"/>
    <n v="19"/>
  </r>
  <r>
    <s v="remotejobsvault"/>
    <s v="alphasights"/>
    <m/>
    <m/>
    <m/>
    <m/>
    <m/>
    <m/>
    <m/>
    <m/>
    <s v="No"/>
    <n v="9"/>
    <m/>
    <m/>
    <x v="1"/>
    <d v="2019-08-19T10:00:03.000"/>
    <s v="Interested to #workfromhome for a #remote #job in AlphaSights (@alphasights) as Proofreader, Transcription Editor? https://t.co/ZLvrG6blGD  #hiring #remotejob #remotework #content #writing"/>
    <s v="https://remotejobsvault.com/remote-jobs/proofreader-transcription-editor-alphasights"/>
    <s v="remotejobsvault.com"/>
    <x v="2"/>
    <m/>
    <s v="http://pbs.twimg.com/profile_images/1104784488725278720/kNTga3Pf_normal.png"/>
    <x v="5"/>
    <d v="2019-08-19T00:00:00.000"/>
    <s v="10:00:03"/>
    <s v="https://twitter.com/remotejobsvault/status/1163390158110167040"/>
    <m/>
    <m/>
    <s v="1163390158110167040"/>
    <m/>
    <b v="0"/>
    <n v="0"/>
    <s v=""/>
    <b v="0"/>
    <s v="en"/>
    <m/>
    <s v=""/>
    <b v="0"/>
    <n v="0"/>
    <s v=""/>
    <s v="Remote Jobs Vault"/>
    <b v="0"/>
    <s v="1163390158110167040"/>
    <s v="Tweet"/>
    <n v="0"/>
    <n v="0"/>
    <m/>
    <m/>
    <m/>
    <m/>
    <m/>
    <m/>
    <m/>
    <m/>
    <n v="2"/>
    <s v="1"/>
    <s v="1"/>
    <n v="2"/>
    <n v="0"/>
    <n v="0"/>
    <n v="0"/>
    <n v="0"/>
    <n v="0"/>
    <n v="0"/>
    <n v="19"/>
    <n v="100"/>
    <n v="19"/>
  </r>
  <r>
    <s v="kemp_minter"/>
    <s v="brentjff"/>
    <m/>
    <m/>
    <m/>
    <m/>
    <m/>
    <m/>
    <m/>
    <m/>
    <s v="No"/>
    <n v="10"/>
    <m/>
    <m/>
    <x v="0"/>
    <d v="2019-08-21T10:56:07.000"/>
    <s v="@BrentJFF Hi Brent, I’m reaching out from AlphaSights - we do short-term consulting for investment funds. A client wants to speak with you (paid) about US farming of corn and soy - email me on Georgia.minter-kemp@alphasights.com if this is of any interest. Thanks, Georgia"/>
    <m/>
    <m/>
    <x v="0"/>
    <m/>
    <s v="http://pbs.twimg.com/profile_images/1110507875468800000/xvyxgdjR_normal.jpg"/>
    <x v="6"/>
    <d v="2019-08-21T00:00:00.000"/>
    <s v="10:56:07"/>
    <s v="https://twitter.com/kemp_minter/status/1164129047191937024"/>
    <m/>
    <m/>
    <s v="1164129047191937024"/>
    <m/>
    <b v="0"/>
    <n v="0"/>
    <s v="620513876"/>
    <b v="0"/>
    <s v="en"/>
    <m/>
    <s v=""/>
    <b v="0"/>
    <n v="0"/>
    <s v=""/>
    <s v="Twitter for iPhone"/>
    <b v="0"/>
    <s v="1164129047191937024"/>
    <s v="Tweet"/>
    <n v="0"/>
    <n v="0"/>
    <m/>
    <m/>
    <m/>
    <m/>
    <m/>
    <m/>
    <m/>
    <m/>
    <n v="1"/>
    <s v="2"/>
    <s v="2"/>
    <n v="1"/>
    <n v="0"/>
    <n v="0"/>
    <n v="0"/>
    <n v="0"/>
    <n v="0"/>
    <n v="0"/>
    <n v="48"/>
    <n v="100"/>
    <n v="48"/>
  </r>
  <r>
    <s v="mytechmusings"/>
    <s v="alphasights"/>
    <m/>
    <m/>
    <m/>
    <m/>
    <m/>
    <m/>
    <m/>
    <m/>
    <s v="No"/>
    <n v="11"/>
    <m/>
    <m/>
    <x v="1"/>
    <d v="2019-08-12T02:06:10.000"/>
    <s v="Had an interesting discussion with a large Management Consulting company regarding my views on the future trends and needs of In-Vehicle Infortainment (IVI) systems through @AlphaSights _x000a__x000a_#digitakcockpit"/>
    <m/>
    <m/>
    <x v="3"/>
    <m/>
    <s v="http://pbs.twimg.com/profile_images/1006261701660950528/7It7cT9u_normal.jpg"/>
    <x v="7"/>
    <d v="2019-08-12T00:00:00.000"/>
    <s v="02:06:10"/>
    <s v="https://twitter.com/mytechmusings/status/1160734189320171521"/>
    <m/>
    <m/>
    <s v="1160734189320171521"/>
    <m/>
    <b v="0"/>
    <n v="0"/>
    <s v=""/>
    <b v="0"/>
    <s v="en"/>
    <m/>
    <s v=""/>
    <b v="0"/>
    <n v="0"/>
    <s v=""/>
    <s v="TweetDeck"/>
    <b v="0"/>
    <s v="1160734189320171521"/>
    <s v="Reply-To"/>
    <n v="0"/>
    <n v="0"/>
    <m/>
    <m/>
    <m/>
    <m/>
    <m/>
    <m/>
    <m/>
    <m/>
    <n v="1"/>
    <s v="1"/>
    <s v="1"/>
    <n v="7"/>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7"/>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8"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8"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11" totalsRowShown="0" headerRowDxfId="540" dataDxfId="539">
  <autoFilter ref="A2:BO11"/>
  <tableColumns count="67">
    <tableColumn id="1" name="Vertex 1" dataDxfId="489"/>
    <tableColumn id="2" name="Vertex 2" dataDxfId="487"/>
    <tableColumn id="3" name="Color" dataDxfId="488"/>
    <tableColumn id="4" name="Width" dataDxfId="538"/>
    <tableColumn id="11" name="Style" dataDxfId="537"/>
    <tableColumn id="5" name="Opacity" dataDxfId="536"/>
    <tableColumn id="6" name="Visibility" dataDxfId="535"/>
    <tableColumn id="10" name="Label" dataDxfId="534"/>
    <tableColumn id="12" name="Label Text Color" dataDxfId="533"/>
    <tableColumn id="13" name="Label Font Size" dataDxfId="532"/>
    <tableColumn id="14" name="Reciprocated?" dataDxfId="394"/>
    <tableColumn id="7" name="ID" dataDxfId="531"/>
    <tableColumn id="9" name="Dynamic Filter" dataDxfId="530"/>
    <tableColumn id="8" name="Add Your Own Columns Here" dataDxfId="486"/>
    <tableColumn id="15" name="Relationship" dataDxfId="485"/>
    <tableColumn id="16" name="Relationship Date (UTC)" dataDxfId="484"/>
    <tableColumn id="17" name="Tweet" dataDxfId="483"/>
    <tableColumn id="18" name="URLs in Tweet" dataDxfId="482"/>
    <tableColumn id="19" name="Domains in Tweet" dataDxfId="481"/>
    <tableColumn id="20" name="Hashtags in Tweet" dataDxfId="480"/>
    <tableColumn id="21" name="Media in Tweet" dataDxfId="479"/>
    <tableColumn id="22" name="Tweet Image File" dataDxfId="478"/>
    <tableColumn id="23" name="Tweet Date (UTC)" dataDxfId="477"/>
    <tableColumn id="24" name="Date" dataDxfId="476"/>
    <tableColumn id="25" name="Time" dataDxfId="475"/>
    <tableColumn id="26" name="Twitter Page for Tweet" dataDxfId="474"/>
    <tableColumn id="27" name="Latitude" dataDxfId="473"/>
    <tableColumn id="28" name="Longitude" dataDxfId="472"/>
    <tableColumn id="29" name="Imported ID" dataDxfId="471"/>
    <tableColumn id="30" name="In-Reply-To Tweet ID" dataDxfId="470"/>
    <tableColumn id="31" name="Favorited" dataDxfId="469"/>
    <tableColumn id="32" name="Favorite Count" dataDxfId="468"/>
    <tableColumn id="33" name="In-Reply-To User ID" dataDxfId="467"/>
    <tableColumn id="34" name="Is Quote Status" dataDxfId="466"/>
    <tableColumn id="35" name="Language" dataDxfId="465"/>
    <tableColumn id="36" name="Possibly Sensitive" dataDxfId="464"/>
    <tableColumn id="37" name="Quoted Status ID" dataDxfId="463"/>
    <tableColumn id="38" name="Retweeted" dataDxfId="462"/>
    <tableColumn id="39" name="Retweet Count" dataDxfId="461"/>
    <tableColumn id="40" name="Retweet ID" dataDxfId="460"/>
    <tableColumn id="41" name="Source" dataDxfId="459"/>
    <tableColumn id="42" name="Truncated" dataDxfId="458"/>
    <tableColumn id="43" name="Unified Twitter ID" dataDxfId="457"/>
    <tableColumn id="44" name="Imported Tweet Type" dataDxfId="456"/>
    <tableColumn id="45" name="Added By Extended Analysis" dataDxfId="455"/>
    <tableColumn id="46" name="Corrected By Extended Analysis" dataDxfId="454"/>
    <tableColumn id="47" name="Place Bounding Box" dataDxfId="453"/>
    <tableColumn id="48" name="Place Country" dataDxfId="452"/>
    <tableColumn id="49" name="Place Country Code" dataDxfId="451"/>
    <tableColumn id="50" name="Place Full Name" dataDxfId="450"/>
    <tableColumn id="51" name="Place ID" dataDxfId="449"/>
    <tableColumn id="52" name="Place Name" dataDxfId="448"/>
    <tableColumn id="53" name="Place Type" dataDxfId="447"/>
    <tableColumn id="54" name="Place URL" dataDxfId="446"/>
    <tableColumn id="55" name="Edge Weight"/>
    <tableColumn id="56" name="Vertex 1 Group" dataDxfId="409">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Path ID" dataDxfId="235"/>
    <tableColumn id="59" name="Sentiment List #1: Positive Word Count" dataDxfId="234"/>
    <tableColumn id="60" name="Sentiment List #1: Positive Word Percentage (%)" dataDxfId="233"/>
    <tableColumn id="61" name="Sentiment List #2: Negative Word Count" dataDxfId="232"/>
    <tableColumn id="62" name="Sentiment List #2: Negative Word Percentage (%)" dataDxfId="231"/>
    <tableColumn id="63" name="Sentiment List #3: Angry/Violent Word Count" dataDxfId="230"/>
    <tableColumn id="64" name="Sentiment List #3: Angry/Violent Word Percentage (%)" dataDxfId="229"/>
    <tableColumn id="65" name="Non-categorized Word Count" dataDxfId="228"/>
    <tableColumn id="66" name="Non-categorized Word Percentage (%)" dataDxfId="227"/>
    <tableColumn id="67" name="Edge Content Word Count" dataDxfId="22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L10" totalsRowShown="0" headerRowDxfId="393" dataDxfId="392">
  <autoFilter ref="A1:DL10"/>
  <tableColumns count="116">
    <tableColumn id="1" name="Path Vertex 1" dataDxfId="391"/>
    <tableColumn id="2" name="Path Vertex 2" dataDxfId="390"/>
    <tableColumn id="3" name="Edge Vertex 1" dataDxfId="389"/>
    <tableColumn id="4" name="Edge Vertex 2" dataDxfId="388"/>
    <tableColumn id="5" name="Reciprocated?" dataDxfId="387"/>
    <tableColumn id="6" name="Relationship" dataDxfId="386"/>
    <tableColumn id="7" name="Relationship Date (UTC)" dataDxfId="385"/>
    <tableColumn id="8" name="Tweet" dataDxfId="384"/>
    <tableColumn id="9" name="URLs in Tweet" dataDxfId="383"/>
    <tableColumn id="10" name="Domains in Tweet" dataDxfId="382"/>
    <tableColumn id="11" name="Hashtags in Tweet" dataDxfId="381"/>
    <tableColumn id="12" name="Media in Tweet" dataDxfId="380"/>
    <tableColumn id="13" name="Tweet Image File" dataDxfId="379"/>
    <tableColumn id="14" name="Tweet Date (UTC)" dataDxfId="378"/>
    <tableColumn id="15" name="Date" dataDxfId="377"/>
    <tableColumn id="16" name="Time" dataDxfId="376"/>
    <tableColumn id="17" name="Twitter Page for Tweet" dataDxfId="375"/>
    <tableColumn id="18" name="Latitude" dataDxfId="374"/>
    <tableColumn id="19" name="Longitude" dataDxfId="373"/>
    <tableColumn id="20" name="Imported ID" dataDxfId="372"/>
    <tableColumn id="21" name="In-Reply-To Tweet ID" dataDxfId="371"/>
    <tableColumn id="22" name="Favorited" dataDxfId="370"/>
    <tableColumn id="23" name="Favorite Count" dataDxfId="369"/>
    <tableColumn id="24" name="In-Reply-To User ID" dataDxfId="368"/>
    <tableColumn id="25" name="Is Quote Status" dataDxfId="367"/>
    <tableColumn id="26" name="Language" dataDxfId="366"/>
    <tableColumn id="27" name="Possibly Sensitive" dataDxfId="365"/>
    <tableColumn id="28" name="Quoted Status ID" dataDxfId="364"/>
    <tableColumn id="29" name="Retweeted" dataDxfId="363"/>
    <tableColumn id="30" name="Retweet Count" dataDxfId="362"/>
    <tableColumn id="31" name="Retweet ID" dataDxfId="361"/>
    <tableColumn id="32" name="Source" dataDxfId="360"/>
    <tableColumn id="33" name="Truncated" dataDxfId="359"/>
    <tableColumn id="34" name="Unified Twitter ID" dataDxfId="358"/>
    <tableColumn id="35" name="Imported Tweet Type" dataDxfId="357"/>
    <tableColumn id="36" name="Added By Extended Analysis" dataDxfId="356"/>
    <tableColumn id="37" name="Corrected By Extended Analysis" dataDxfId="355"/>
    <tableColumn id="38" name="Place Bounding Box" dataDxfId="354"/>
    <tableColumn id="39" name="Place Country" dataDxfId="353"/>
    <tableColumn id="40" name="Place Country Code" dataDxfId="352"/>
    <tableColumn id="41" name="Place Full Name" dataDxfId="351"/>
    <tableColumn id="42" name="Place ID" dataDxfId="350"/>
    <tableColumn id="43" name="Place Name" dataDxfId="349"/>
    <tableColumn id="44" name="Place Type" dataDxfId="348"/>
    <tableColumn id="45" name="Place URL" dataDxfId="347"/>
    <tableColumn id="46" name="Edge Weight" dataDxfId="346"/>
    <tableColumn id="47" name="Vertex 1 Group" dataDxfId="345"/>
    <tableColumn id="48" name="Vertex 2 Group" dataDxfId="344"/>
    <tableColumn id="49" name="Vertex 1 Vertex" dataDxfId="343"/>
    <tableColumn id="50" name="Vertex 1 Degree" dataDxfId="342"/>
    <tableColumn id="51" name="Vertex 1 In-Degree" dataDxfId="341"/>
    <tableColumn id="52" name="Vertex 1 Out-Degree" dataDxfId="340"/>
    <tableColumn id="53" name="Vertex 1 Betweenness Centrality" dataDxfId="339"/>
    <tableColumn id="54" name="Vertex 1 Closeness Centrality" dataDxfId="338"/>
    <tableColumn id="55" name="Vertex 1 Eigenvector Centrality" dataDxfId="337"/>
    <tableColumn id="56" name="Vertex 1 PageRank" dataDxfId="336"/>
    <tableColumn id="57" name="Vertex 1 Clustering Coefficient" dataDxfId="335"/>
    <tableColumn id="58" name="Vertex 1 Reciprocated Vertex Pair Ratio" dataDxfId="334"/>
    <tableColumn id="59" name="Vertex 1 Name" dataDxfId="333"/>
    <tableColumn id="60" name="Vertex 1 Followed" dataDxfId="332"/>
    <tableColumn id="61" name="Vertex 1 Followers" dataDxfId="331"/>
    <tableColumn id="62" name="Vertex 1 Tweets" dataDxfId="330"/>
    <tableColumn id="63" name="Vertex 1 Favorites" dataDxfId="329"/>
    <tableColumn id="64" name="Vertex 1 Time Zone UTC Offset (Seconds)" dataDxfId="328"/>
    <tableColumn id="65" name="Vertex 1 Description" dataDxfId="327"/>
    <tableColumn id="66" name="Vertex 1 Location" dataDxfId="326"/>
    <tableColumn id="67" name="Vertex 1 Web" dataDxfId="325"/>
    <tableColumn id="68" name="Vertex 1 Time Zone" dataDxfId="324"/>
    <tableColumn id="69" name="Vertex 1 Joined Twitter Date (UTC)" dataDxfId="323"/>
    <tableColumn id="70" name="Vertex 1 Profile Banner Url" dataDxfId="322"/>
    <tableColumn id="71" name="Vertex 1 Default Profile" dataDxfId="321"/>
    <tableColumn id="72" name="Vertex 1 Default Profile Image" dataDxfId="320"/>
    <tableColumn id="73" name="Vertex 1 Geo Enabled" dataDxfId="319"/>
    <tableColumn id="74" name="Vertex 1 Language" dataDxfId="318"/>
    <tableColumn id="75" name="Vertex 1 Listed Count" dataDxfId="317"/>
    <tableColumn id="76" name="Vertex 1 Profile Background Image Url" dataDxfId="316"/>
    <tableColumn id="77" name="Vertex 1 Verified" dataDxfId="315"/>
    <tableColumn id="78" name="Vertex 1 Tweeted Search Term?" dataDxfId="314"/>
    <tableColumn id="79" name="Vertex 1 Vertex Group" dataDxfId="313"/>
    <tableColumn id="80" name="Vertex 2 Vertex" dataDxfId="312"/>
    <tableColumn id="81" name="Vertex 2 Degree" dataDxfId="311"/>
    <tableColumn id="82" name="Vertex 2 In-Degree" dataDxfId="310"/>
    <tableColumn id="83" name="Vertex 2 Out-Degree" dataDxfId="309"/>
    <tableColumn id="84" name="Vertex 2 Betweenness Centrality" dataDxfId="308"/>
    <tableColumn id="85" name="Vertex 2 Closeness Centrality" dataDxfId="307"/>
    <tableColumn id="86" name="Vertex 2 Eigenvector Centrality" dataDxfId="306"/>
    <tableColumn id="87" name="Vertex 2 PageRank" dataDxfId="305"/>
    <tableColumn id="88" name="Vertex 2 Clustering Coefficient" dataDxfId="304"/>
    <tableColumn id="89" name="Vertex 2 Reciprocated Vertex Pair Ratio" dataDxfId="303"/>
    <tableColumn id="90" name="Vertex 2 Name" dataDxfId="302"/>
    <tableColumn id="91" name="Vertex 2 Followed" dataDxfId="301"/>
    <tableColumn id="92" name="Vertex 2 Followers" dataDxfId="300"/>
    <tableColumn id="93" name="Vertex 2 Tweets" dataDxfId="299"/>
    <tableColumn id="94" name="Vertex 2 Favorites" dataDxfId="298"/>
    <tableColumn id="95" name="Vertex 2 Time Zone UTC Offset (Seconds)" dataDxfId="297"/>
    <tableColumn id="96" name="Vertex 2 Description" dataDxfId="296"/>
    <tableColumn id="97" name="Vertex 2 Location" dataDxfId="295"/>
    <tableColumn id="98" name="Vertex 2 Web" dataDxfId="294"/>
    <tableColumn id="99" name="Vertex 2 Time Zone" dataDxfId="293"/>
    <tableColumn id="100" name="Vertex 2 Joined Twitter Date (UTC)" dataDxfId="292"/>
    <tableColumn id="101" name="Vertex 2 Profile Banner Url" dataDxfId="291"/>
    <tableColumn id="102" name="Vertex 2 Default Profile" dataDxfId="290"/>
    <tableColumn id="103" name="Vertex 2 Default Profile Image" dataDxfId="289"/>
    <tableColumn id="104" name="Vertex 2 Geo Enabled" dataDxfId="288"/>
    <tableColumn id="105" name="Vertex 2 Language" dataDxfId="287"/>
    <tableColumn id="106" name="Vertex 2 Listed Count" dataDxfId="286"/>
    <tableColumn id="107" name="Vertex 2 Profile Background Image Url" dataDxfId="285"/>
    <tableColumn id="108" name="Vertex 2 Verified" dataDxfId="284"/>
    <tableColumn id="109" name="Vertex 2 Tweeted Search Term?" dataDxfId="283"/>
    <tableColumn id="110" name="Vertex 2 Vertex Group" dataDxfId="282"/>
    <tableColumn id="111" name="Path ID Vertex 1" dataDxfId="281"/>
    <tableColumn id="112" name="Path ID Vertex 2" dataDxfId="280"/>
    <tableColumn id="113" name="Generation ID Vertex 1" dataDxfId="279"/>
    <tableColumn id="114" name="Generation ID Vertex 2" dataDxfId="278"/>
    <tableColumn id="115" name="Path Sequence Vertex 1" dataDxfId="277"/>
    <tableColumn id="116" name="Path Sequence Vertex 2" dataDxfId="276"/>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9" totalsRowShown="0" headerRowDxfId="275" dataDxfId="274">
  <autoFilter ref="A1:E9"/>
  <tableColumns count="5">
    <tableColumn id="1" name="Vertex" dataDxfId="273"/>
    <tableColumn id="2" name="Path ID" dataDxfId="272"/>
    <tableColumn id="3" name="Generation ID" dataDxfId="271"/>
    <tableColumn id="4" name="Path Sequence" dataDxfId="270"/>
    <tableColumn id="5" name="Tooltip" dataDxfId="269"/>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8" totalsRowShown="0" headerRowDxfId="268" dataDxfId="267">
  <autoFilter ref="A1:G8"/>
  <tableColumns count="7">
    <tableColumn id="1" name="Path ID" dataDxfId="266"/>
    <tableColumn id="2" name="Messages" dataDxfId="265"/>
    <tableColumn id="3" name="Breadth" dataDxfId="264"/>
    <tableColumn id="4" name="Generations" dataDxfId="263"/>
    <tableColumn id="5" name="Min Date" dataDxfId="262"/>
    <tableColumn id="6" name="Max Date" dataDxfId="261"/>
    <tableColumn id="7" name="Period" dataDxfId="260"/>
  </tableColumns>
  <tableStyleInfo name="NodeXL Table" showFirstColumn="0" showLastColumn="0" showRowStripes="1" showColumnStripes="0"/>
</table>
</file>

<file path=xl/tables/table14.xml><?xml version="1.0" encoding="utf-8"?>
<table xmlns="http://schemas.openxmlformats.org/spreadsheetml/2006/main" id="13" name="Words" displayName="Words" ref="A1:G43" totalsRowShown="0" headerRowDxfId="258" dataDxfId="257">
  <autoFilter ref="A1:G43"/>
  <tableColumns count="7">
    <tableColumn id="1" name="Word" dataDxfId="256"/>
    <tableColumn id="2" name="Count" dataDxfId="255"/>
    <tableColumn id="3" name="Salience" dataDxfId="254"/>
    <tableColumn id="4" name="Group" dataDxfId="253"/>
    <tableColumn id="5" name="Word on Sentiment List #1: Positive" dataDxfId="252"/>
    <tableColumn id="6" name="Word on Sentiment List #2: Negative" dataDxfId="251"/>
    <tableColumn id="7" name="Word on Sentiment List #3: Angry/Violent" dataDxfId="250"/>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23" totalsRowShown="0" headerRowDxfId="249" dataDxfId="248">
  <autoFilter ref="A1:L23"/>
  <tableColumns count="12">
    <tableColumn id="1" name="Word 1" dataDxfId="247"/>
    <tableColumn id="2" name="Word 2" dataDxfId="246"/>
    <tableColumn id="3" name="Count" dataDxfId="245"/>
    <tableColumn id="4" name="Salience" dataDxfId="244"/>
    <tableColumn id="5" name="Mutual Information" dataDxfId="243"/>
    <tableColumn id="6" name="Group" dataDxfId="242"/>
    <tableColumn id="7" name="Word1 on Sentiment List #1: Positive" dataDxfId="241"/>
    <tableColumn id="8" name="Word1 on Sentiment List #2: Negative" dataDxfId="240"/>
    <tableColumn id="9" name="Word1 on Sentiment List #3: Angry/Violent" dataDxfId="239"/>
    <tableColumn id="10" name="Word2 on Sentiment List #1: Positive" dataDxfId="238"/>
    <tableColumn id="11" name="Word2 on Sentiment List #2: Negative" dataDxfId="237"/>
    <tableColumn id="12" name="Word2 on Sentiment List #3: Angry/Violent" dataDxfId="236"/>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6" totalsRowShown="0" headerRowDxfId="207" dataDxfId="206">
  <autoFilter ref="A2:C6"/>
  <tableColumns count="3">
    <tableColumn id="1" name="Group 1" dataDxfId="205"/>
    <tableColumn id="2" name="Group 2" dataDxfId="204"/>
    <tableColumn id="3" name="Edges" dataDxfId="203"/>
  </tableColumns>
  <tableStyleInfo name="NodeXL Table" showFirstColumn="0" showLastColumn="0" showRowStripes="1" showColumnStripes="0"/>
</table>
</file>

<file path=xl/tables/table17.xml><?xml version="1.0" encoding="utf-8"?>
<table xmlns="http://schemas.openxmlformats.org/spreadsheetml/2006/main" id="17" name="ExportOptions" displayName="ExportOptions" ref="A1:B7" totalsRowShown="0" headerRowDxfId="200" dataDxfId="199">
  <autoFilter ref="A1:B7"/>
  <tableColumns count="2">
    <tableColumn id="1" name="Key" dataDxfId="185"/>
    <tableColumn id="2" name="Value" dataDxfId="184"/>
  </tableColumns>
  <tableStyleInfo name="NodeXL Table" showFirstColumn="0" showLastColumn="0" showRowStripes="1" showColumnStripes="0"/>
</table>
</file>

<file path=xl/tables/table18.xml><?xml version="1.0" encoding="utf-8"?>
<table xmlns="http://schemas.openxmlformats.org/spreadsheetml/2006/main" id="18" name="TopItems_1" displayName="TopItems_1" ref="A1:B10" totalsRowShown="0" headerRowDxfId="189" dataDxfId="188">
  <autoFilter ref="A1:B10"/>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O11" totalsRowShown="0" headerRowDxfId="67" dataDxfId="66">
  <autoFilter ref="A2:BO11"/>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MATCH(Edges28[[#This Row],[Vertex 1]],GroupVertices[Vertex],0)),1,1,"")</calculatedColumnFormula>
    </tableColumn>
    <tableColumn id="57" name="Vertex 2 Group" dataDxfId="10">
      <calculatedColumnFormula>REPLACE(INDEX(GroupVertices[Group], MATCH(Edges28[[#This Row],[Vertex 2]],GroupVertices[Vertex],0)),1,1,"")</calculatedColumnFormula>
    </tableColumn>
    <tableColumn id="58" name="Path ID" dataDxfId="9"/>
    <tableColumn id="59" name="Sentiment List #1: Positive Word Count" dataDxfId="8"/>
    <tableColumn id="60" name="Sentiment List #1: Positive Word Percentage (%)" dataDxfId="7"/>
    <tableColumn id="61" name="Sentiment List #2: Negative Word Count" dataDxfId="6"/>
    <tableColumn id="62" name="Sentiment List #2: Negative Word Percentage (%)" dataDxfId="5"/>
    <tableColumn id="63" name="Sentiment List #3: Angry/Violent Word Count" dataDxfId="4"/>
    <tableColumn id="64" name="Sentiment List #3: Angry/Violent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11" totalsRowShown="0" headerRowDxfId="529" dataDxfId="528">
  <autoFilter ref="A2:BT11"/>
  <tableColumns count="72">
    <tableColumn id="1" name="Vertex" dataDxfId="527"/>
    <tableColumn id="72" name="Subgraph"/>
    <tableColumn id="2" name="Color" dataDxfId="526"/>
    <tableColumn id="5" name="Shape" dataDxfId="525"/>
    <tableColumn id="6" name="Size" dataDxfId="524"/>
    <tableColumn id="4" name="Opacity" dataDxfId="426"/>
    <tableColumn id="7" name="Image File" dataDxfId="424"/>
    <tableColumn id="3" name="Visibility" dataDxfId="425"/>
    <tableColumn id="10" name="Label" dataDxfId="523"/>
    <tableColumn id="16" name="Label Fill Color" dataDxfId="522"/>
    <tableColumn id="9" name="Label Position" dataDxfId="420"/>
    <tableColumn id="8" name="Tooltip" dataDxfId="418"/>
    <tableColumn id="18" name="Layout Order" dataDxfId="419"/>
    <tableColumn id="13" name="X" dataDxfId="521"/>
    <tableColumn id="14" name="Y" dataDxfId="520"/>
    <tableColumn id="12" name="Locked?" dataDxfId="519"/>
    <tableColumn id="19" name="Polar R" dataDxfId="518"/>
    <tableColumn id="20" name="Polar Angle" dataDxfId="517"/>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516"/>
    <tableColumn id="28" name="Dynamic Filter" dataDxfId="515"/>
    <tableColumn id="17" name="Add Your Own Columns Here" dataDxfId="445"/>
    <tableColumn id="30" name="Name" dataDxfId="444"/>
    <tableColumn id="31" name="Followed" dataDxfId="443"/>
    <tableColumn id="32" name="Followers" dataDxfId="442"/>
    <tableColumn id="33" name="Tweets" dataDxfId="441"/>
    <tableColumn id="34" name="Favorites" dataDxfId="440"/>
    <tableColumn id="35" name="Time Zone UTC Offset (Seconds)" dataDxfId="439"/>
    <tableColumn id="36" name="Description" dataDxfId="438"/>
    <tableColumn id="37" name="Location" dataDxfId="437"/>
    <tableColumn id="38" name="Web" dataDxfId="436"/>
    <tableColumn id="39" name="Time Zone" dataDxfId="435"/>
    <tableColumn id="40" name="Joined Twitter Date (UTC)" dataDxfId="434"/>
    <tableColumn id="41" name="Profile Banner Url" dataDxfId="433"/>
    <tableColumn id="42" name="Default Profile" dataDxfId="432"/>
    <tableColumn id="43" name="Default Profile Image" dataDxfId="431"/>
    <tableColumn id="44" name="Geo Enabled" dataDxfId="430"/>
    <tableColumn id="45" name="Language" dataDxfId="429"/>
    <tableColumn id="46" name="Listed Count" dataDxfId="428"/>
    <tableColumn id="47" name="Profile Background Image Url" dataDxfId="427"/>
    <tableColumn id="48" name="Verified" dataDxfId="423"/>
    <tableColumn id="49" name="Custom Menu Item Text" dataDxfId="422"/>
    <tableColumn id="50" name="Custom Menu Item Action" dataDxfId="421"/>
    <tableColumn id="51" name="Tweeted Search Term?" dataDxfId="410"/>
    <tableColumn id="52" name="Vertex Group" dataDxfId="225">
      <calculatedColumnFormula>REPLACE(INDEX(GroupVertices[Group], MATCH(Vertices[[#This Row],[Vertex]],GroupVertices[Vertex],0)),1,1,"")</calculatedColumnFormula>
    </tableColumn>
    <tableColumn id="53" name="Sentiment List #1: Positive Word Count" dataDxfId="224"/>
    <tableColumn id="54" name="Sentiment List #1: Positive Word Percentage (%)" dataDxfId="223"/>
    <tableColumn id="55" name="Sentiment List #2: Negative Word Count" dataDxfId="222"/>
    <tableColumn id="56" name="Sentiment List #2: Negative Word Percentage (%)" dataDxfId="221"/>
    <tableColumn id="57" name="Sentiment List #3: Angry/Violent Word Count" dataDxfId="220"/>
    <tableColumn id="58" name="Sentiment List #3: Angry/Violent Word Percentage (%)" dataDxfId="219"/>
    <tableColumn id="59" name="Non-categorized Word Count" dataDxfId="218"/>
    <tableColumn id="60" name="Non-categorized Word Percentage (%)" dataDxfId="217"/>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J4" totalsRowShown="0" headerRowDxfId="183" dataDxfId="182">
  <autoFilter ref="A1:J4"/>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7:J9" totalsRowShown="0" headerRowDxfId="170" dataDxfId="169">
  <autoFilter ref="A7:J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12:J22" totalsRowShown="0" headerRowDxfId="157" dataDxfId="156">
  <autoFilter ref="A12:J2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25:J35" totalsRowShown="0" headerRowDxfId="144" dataDxfId="143">
  <autoFilter ref="A25:J3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38:J48" totalsRowShown="0" headerRowDxfId="131" dataDxfId="130">
  <autoFilter ref="A38:J4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51:J54" totalsRowShown="0" headerRowDxfId="118" dataDxfId="117">
  <autoFilter ref="A51:J5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57:J58" totalsRowShown="0" headerRowDxfId="115" dataDxfId="114">
  <autoFilter ref="A57:J5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61:J70" totalsRowShown="0" headerRowDxfId="92" dataDxfId="91">
  <autoFilter ref="A61:J7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14">
  <autoFilter ref="A2:AO6"/>
  <tableColumns count="41">
    <tableColumn id="1" name="Group" dataDxfId="417"/>
    <tableColumn id="2" name="Vertex Color" dataDxfId="416"/>
    <tableColumn id="3" name="Vertex Shape" dataDxfId="414"/>
    <tableColumn id="22" name="Visibility" dataDxfId="415"/>
    <tableColumn id="4" name="Collapsed?"/>
    <tableColumn id="18" name="Label" dataDxfId="513"/>
    <tableColumn id="20" name="Collapsed X"/>
    <tableColumn id="21" name="Collapsed Y"/>
    <tableColumn id="6" name="ID" dataDxfId="512"/>
    <tableColumn id="19" name="Collapsed Properties" dataDxfId="408"/>
    <tableColumn id="5" name="Vertices" dataDxfId="407"/>
    <tableColumn id="7" name="Unique Edges" dataDxfId="406"/>
    <tableColumn id="8" name="Edges With Duplicates" dataDxfId="405"/>
    <tableColumn id="9" name="Total Edges" dataDxfId="404"/>
    <tableColumn id="10" name="Self-Loops" dataDxfId="403"/>
    <tableColumn id="24" name="Reciprocated Vertex Pair Ratio" dataDxfId="402"/>
    <tableColumn id="25" name="Reciprocated Edge Ratio" dataDxfId="401"/>
    <tableColumn id="11" name="Connected Components" dataDxfId="400"/>
    <tableColumn id="12" name="Single-Vertex Connected Components" dataDxfId="399"/>
    <tableColumn id="13" name="Maximum Vertices in a Connected Component" dataDxfId="398"/>
    <tableColumn id="14" name="Maximum Edges in a Connected Component" dataDxfId="397"/>
    <tableColumn id="15" name="Maximum Geodesic Distance (Diameter)" dataDxfId="396"/>
    <tableColumn id="16" name="Average Geodesic Distance" dataDxfId="395"/>
    <tableColumn id="17" name="Graph Density" dataDxfId="216"/>
    <tableColumn id="23" name="Sentiment List #1: Positive Word Count" dataDxfId="215"/>
    <tableColumn id="26" name="Sentiment List #1: Positive Word Percentage (%)" dataDxfId="214"/>
    <tableColumn id="27" name="Sentiment List #2: Negative Word Count" dataDxfId="213"/>
    <tableColumn id="28" name="Sentiment List #2: Negative Word Percentage (%)" dataDxfId="212"/>
    <tableColumn id="29" name="Sentiment List #3: Angry/Violent Word Count" dataDxfId="211"/>
    <tableColumn id="30" name="Sentiment List #3: Angry/Violent Word Percentage (%)" dataDxfId="210"/>
    <tableColumn id="31" name="Non-categorized Word Count" dataDxfId="209"/>
    <tableColumn id="32" name="Non-categorized Word Percentage (%)" dataDxfId="208"/>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511" dataDxfId="510">
  <autoFilter ref="A1:C10"/>
  <tableColumns count="3">
    <tableColumn id="1" name="Group" dataDxfId="413"/>
    <tableColumn id="2" name="Vertex" dataDxfId="412"/>
    <tableColumn id="3" name="Vertex ID" dataDxfId="4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02"/>
    <tableColumn id="2" name="Value" dataDxfId="2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09"/>
    <tableColumn id="2" name="Degree Frequency" dataDxfId="508">
      <calculatedColumnFormula>COUNTIF(Vertices[Degree], "&gt;= " &amp; D2) - COUNTIF(Vertices[Degree], "&gt;=" &amp; D3)</calculatedColumnFormula>
    </tableColumn>
    <tableColumn id="3" name="In-Degree Bin" dataDxfId="507"/>
    <tableColumn id="4" name="In-Degree Frequency" dataDxfId="506">
      <calculatedColumnFormula>COUNTIF(Vertices[In-Degree], "&gt;= " &amp; F2) - COUNTIF(Vertices[In-Degree], "&gt;=" &amp; F3)</calculatedColumnFormula>
    </tableColumn>
    <tableColumn id="5" name="Out-Degree Bin" dataDxfId="505"/>
    <tableColumn id="6" name="Out-Degree Frequency" dataDxfId="504">
      <calculatedColumnFormula>COUNTIF(Vertices[Out-Degree], "&gt;= " &amp; H2) - COUNTIF(Vertices[Out-Degree], "&gt;=" &amp; H3)</calculatedColumnFormula>
    </tableColumn>
    <tableColumn id="7" name="Betweenness Centrality Bin" dataDxfId="503"/>
    <tableColumn id="8" name="Betweenness Centrality Frequency" dataDxfId="502">
      <calculatedColumnFormula>COUNTIF(Vertices[Betweenness Centrality], "&gt;= " &amp; J2) - COUNTIF(Vertices[Betweenness Centrality], "&gt;=" &amp; J3)</calculatedColumnFormula>
    </tableColumn>
    <tableColumn id="9" name="Closeness Centrality Bin" dataDxfId="501"/>
    <tableColumn id="10" name="Closeness Centrality Frequency" dataDxfId="500">
      <calculatedColumnFormula>COUNTIF(Vertices[Closeness Centrality], "&gt;= " &amp; L2) - COUNTIF(Vertices[Closeness Centrality], "&gt;=" &amp; L3)</calculatedColumnFormula>
    </tableColumn>
    <tableColumn id="11" name="Eigenvector Centrality Bin" dataDxfId="499"/>
    <tableColumn id="12" name="Eigenvector Centrality Frequency" dataDxfId="498">
      <calculatedColumnFormula>COUNTIF(Vertices[Eigenvector Centrality], "&gt;= " &amp; N2) - COUNTIF(Vertices[Eigenvector Centrality], "&gt;=" &amp; N3)</calculatedColumnFormula>
    </tableColumn>
    <tableColumn id="18" name="PageRank Bin" dataDxfId="497"/>
    <tableColumn id="17" name="PageRank Frequency" dataDxfId="496">
      <calculatedColumnFormula>COUNTIF(Vertices[Eigenvector Centrality], "&gt;= " &amp; P2) - COUNTIF(Vertices[Eigenvector Centrality], "&gt;=" &amp; P3)</calculatedColumnFormula>
    </tableColumn>
    <tableColumn id="13" name="Clustering Coefficient Bin" dataDxfId="495"/>
    <tableColumn id="14" name="Clustering Coefficient Frequency" dataDxfId="494">
      <calculatedColumnFormula>COUNTIF(Vertices[Clustering Coefficient], "&gt;= " &amp; R2) - COUNTIF(Vertices[Clustering Coefficient], "&gt;=" &amp; R3)</calculatedColumnFormula>
    </tableColumn>
    <tableColumn id="15" name="Dynamic Filter Bin" dataDxfId="493"/>
    <tableColumn id="16" name="Dynamic Filter Frequency" dataDxfId="4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ittanylioncareers.psu.edu/" TargetMode="External" /><Relationship Id="rId2" Type="http://schemas.openxmlformats.org/officeDocument/2006/relationships/hyperlink" Target="https://nittanylioncareers.psu.edu/" TargetMode="External" /><Relationship Id="rId3" Type="http://schemas.openxmlformats.org/officeDocument/2006/relationships/hyperlink" Target="https://remotejobsvault.com/remote-jobs/transcriptionist-business-transcriptionist-alphasights" TargetMode="External" /><Relationship Id="rId4" Type="http://schemas.openxmlformats.org/officeDocument/2006/relationships/hyperlink" Target="https://remotejobsvault.com/remote-jobs/proofreader-transcription-editor-alphasights" TargetMode="External" /><Relationship Id="rId5" Type="http://schemas.openxmlformats.org/officeDocument/2006/relationships/hyperlink" Target="http://pbs.twimg.com/profile_images/931779498420215808/MUzbRsYN_normal.jpg" TargetMode="External" /><Relationship Id="rId6" Type="http://schemas.openxmlformats.org/officeDocument/2006/relationships/hyperlink" Target="http://pbs.twimg.com/profile_images/931779498420215808/MUzbRsYN_normal.jpg" TargetMode="External" /><Relationship Id="rId7" Type="http://schemas.openxmlformats.org/officeDocument/2006/relationships/hyperlink" Target="http://pbs.twimg.com/profile_images/1161270553786929153/cnlpDdV5_normal.jpg" TargetMode="External" /><Relationship Id="rId8" Type="http://schemas.openxmlformats.org/officeDocument/2006/relationships/hyperlink" Target="http://pbs.twimg.com/profile_images/608631798264901633/ryLNZaIw_normal.png" TargetMode="External" /><Relationship Id="rId9" Type="http://schemas.openxmlformats.org/officeDocument/2006/relationships/hyperlink" Target="http://pbs.twimg.com/profile_images/608631798264901633/ryLNZaIw_normal.png" TargetMode="External" /><Relationship Id="rId10" Type="http://schemas.openxmlformats.org/officeDocument/2006/relationships/hyperlink" Target="http://pbs.twimg.com/profile_images/1104784488725278720/kNTga3Pf_normal.png" TargetMode="External" /><Relationship Id="rId11" Type="http://schemas.openxmlformats.org/officeDocument/2006/relationships/hyperlink" Target="http://pbs.twimg.com/profile_images/1104784488725278720/kNTga3Pf_normal.png" TargetMode="External" /><Relationship Id="rId12" Type="http://schemas.openxmlformats.org/officeDocument/2006/relationships/hyperlink" Target="http://pbs.twimg.com/profile_images/1110507875468800000/xvyxgdjR_normal.jpg" TargetMode="External" /><Relationship Id="rId13" Type="http://schemas.openxmlformats.org/officeDocument/2006/relationships/hyperlink" Target="https://twitter.com/ajberk/status/1160737683200593921" TargetMode="External" /><Relationship Id="rId14" Type="http://schemas.openxmlformats.org/officeDocument/2006/relationships/hyperlink" Target="https://twitter.com/ajberk/status/1160737683200593921" TargetMode="External" /><Relationship Id="rId15" Type="http://schemas.openxmlformats.org/officeDocument/2006/relationships/hyperlink" Target="https://twitter.com/dh_alphasights/status/1161274716897894402" TargetMode="External" /><Relationship Id="rId16" Type="http://schemas.openxmlformats.org/officeDocument/2006/relationships/hyperlink" Target="https://twitter.com/psulajobs/status/1161318243740606464" TargetMode="External" /><Relationship Id="rId17" Type="http://schemas.openxmlformats.org/officeDocument/2006/relationships/hyperlink" Target="https://twitter.com/psulajobs/status/1162078000453771264" TargetMode="External" /><Relationship Id="rId18" Type="http://schemas.openxmlformats.org/officeDocument/2006/relationships/hyperlink" Target="https://twitter.com/remotejobsvault/status/1162333250179751936" TargetMode="External" /><Relationship Id="rId19" Type="http://schemas.openxmlformats.org/officeDocument/2006/relationships/hyperlink" Target="https://twitter.com/remotejobsvault/status/1163390158110167040" TargetMode="External" /><Relationship Id="rId20" Type="http://schemas.openxmlformats.org/officeDocument/2006/relationships/hyperlink" Target="https://twitter.com/kemp_minter/status/1164129047191937024" TargetMode="External" /><Relationship Id="rId21" Type="http://schemas.openxmlformats.org/officeDocument/2006/relationships/hyperlink" Target="http://pbs.twimg.com/profile_images/1006261701660950528/7It7cT9u_normal.jpg" TargetMode="External" /><Relationship Id="rId22" Type="http://schemas.openxmlformats.org/officeDocument/2006/relationships/hyperlink" Target="https://twitter.com/mytechmusings/status/1160734189320171521"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hyperlink" Target="https://nittanylioncareers.psu.edu/" TargetMode="External" /><Relationship Id="rId2" Type="http://schemas.openxmlformats.org/officeDocument/2006/relationships/hyperlink" Target="https://nittanylioncareers.psu.edu/" TargetMode="External" /><Relationship Id="rId3" Type="http://schemas.openxmlformats.org/officeDocument/2006/relationships/hyperlink" Target="https://remotejobsvault.com/remote-jobs/transcriptionist-business-transcriptionist-alphasights" TargetMode="External" /><Relationship Id="rId4" Type="http://schemas.openxmlformats.org/officeDocument/2006/relationships/hyperlink" Target="https://remotejobsvault.com/remote-jobs/proofreader-transcription-editor-alphasights" TargetMode="External" /><Relationship Id="rId5" Type="http://schemas.openxmlformats.org/officeDocument/2006/relationships/hyperlink" Target="http://pbs.twimg.com/profile_images/931779498420215808/MUzbRsYN_normal.jpg" TargetMode="External" /><Relationship Id="rId6" Type="http://schemas.openxmlformats.org/officeDocument/2006/relationships/hyperlink" Target="http://pbs.twimg.com/profile_images/931779498420215808/MUzbRsYN_normal.jpg" TargetMode="External" /><Relationship Id="rId7" Type="http://schemas.openxmlformats.org/officeDocument/2006/relationships/hyperlink" Target="http://pbs.twimg.com/profile_images/1161270553786929153/cnlpDdV5_normal.jpg" TargetMode="External" /><Relationship Id="rId8" Type="http://schemas.openxmlformats.org/officeDocument/2006/relationships/hyperlink" Target="http://pbs.twimg.com/profile_images/608631798264901633/ryLNZaIw_normal.png" TargetMode="External" /><Relationship Id="rId9" Type="http://schemas.openxmlformats.org/officeDocument/2006/relationships/hyperlink" Target="http://pbs.twimg.com/profile_images/608631798264901633/ryLNZaIw_normal.png" TargetMode="External" /><Relationship Id="rId10" Type="http://schemas.openxmlformats.org/officeDocument/2006/relationships/hyperlink" Target="http://pbs.twimg.com/profile_images/1104784488725278720/kNTga3Pf_normal.png" TargetMode="External" /><Relationship Id="rId11" Type="http://schemas.openxmlformats.org/officeDocument/2006/relationships/hyperlink" Target="http://pbs.twimg.com/profile_images/1104784488725278720/kNTga3Pf_normal.png" TargetMode="External" /><Relationship Id="rId12" Type="http://schemas.openxmlformats.org/officeDocument/2006/relationships/hyperlink" Target="http://pbs.twimg.com/profile_images/1110507875468800000/xvyxgdjR_normal.jpg" TargetMode="External" /><Relationship Id="rId13" Type="http://schemas.openxmlformats.org/officeDocument/2006/relationships/hyperlink" Target="https://twitter.com/ajberk/status/1160737683200593921" TargetMode="External" /><Relationship Id="rId14" Type="http://schemas.openxmlformats.org/officeDocument/2006/relationships/hyperlink" Target="https://twitter.com/ajberk/status/1160737683200593921" TargetMode="External" /><Relationship Id="rId15" Type="http://schemas.openxmlformats.org/officeDocument/2006/relationships/hyperlink" Target="https://twitter.com/dh_alphasights/status/1161274716897894402" TargetMode="External" /><Relationship Id="rId16" Type="http://schemas.openxmlformats.org/officeDocument/2006/relationships/hyperlink" Target="https://twitter.com/psulajobs/status/1161318243740606464" TargetMode="External" /><Relationship Id="rId17" Type="http://schemas.openxmlformats.org/officeDocument/2006/relationships/hyperlink" Target="https://twitter.com/psulajobs/status/1162078000453771264" TargetMode="External" /><Relationship Id="rId18" Type="http://schemas.openxmlformats.org/officeDocument/2006/relationships/hyperlink" Target="https://twitter.com/remotejobsvault/status/1162333250179751936" TargetMode="External" /><Relationship Id="rId19" Type="http://schemas.openxmlformats.org/officeDocument/2006/relationships/hyperlink" Target="https://twitter.com/remotejobsvault/status/1163390158110167040" TargetMode="External" /><Relationship Id="rId20" Type="http://schemas.openxmlformats.org/officeDocument/2006/relationships/hyperlink" Target="https://twitter.com/kemp_minter/status/1164129047191937024" TargetMode="External" /><Relationship Id="rId21" Type="http://schemas.openxmlformats.org/officeDocument/2006/relationships/hyperlink" Target="http://pbs.twimg.com/profile_images/1006261701660950528/7It7cT9u_normal.jpg" TargetMode="External" /><Relationship Id="rId22" Type="http://schemas.openxmlformats.org/officeDocument/2006/relationships/hyperlink" Target="https://twitter.com/mytechmusings/status/1160734189320171521" TargetMode="External" /><Relationship Id="rId23" Type="http://schemas.openxmlformats.org/officeDocument/2006/relationships/comments" Target="../comments16.xml" /><Relationship Id="rId24" Type="http://schemas.openxmlformats.org/officeDocument/2006/relationships/vmlDrawing" Target="../drawings/vmlDrawing6.vml" /><Relationship Id="rId25" Type="http://schemas.openxmlformats.org/officeDocument/2006/relationships/table" Target="../tables/table19.xml" /><Relationship Id="rId26"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nittanylioncareers.psu.edu/" TargetMode="External" /><Relationship Id="rId2" Type="http://schemas.openxmlformats.org/officeDocument/2006/relationships/hyperlink" Target="https://remotejobsvault.com/remote-jobs/proofreader-transcription-editor-alphasights" TargetMode="External" /><Relationship Id="rId3" Type="http://schemas.openxmlformats.org/officeDocument/2006/relationships/hyperlink" Target="https://remotejobsvault.com/remote-jobs/transcriptionist-business-transcriptionist-alphasights" TargetMode="External" /><Relationship Id="rId4" Type="http://schemas.openxmlformats.org/officeDocument/2006/relationships/hyperlink" Target="https://remotejobsvault.com/remote-jobs/proofreader-transcription-editor-alphasights" TargetMode="External" /><Relationship Id="rId5" Type="http://schemas.openxmlformats.org/officeDocument/2006/relationships/hyperlink" Target="https://remotejobsvault.com/remote-jobs/transcriptionist-business-transcriptionist-alphasights" TargetMode="External" /><Relationship Id="rId6" Type="http://schemas.openxmlformats.org/officeDocument/2006/relationships/hyperlink" Target="https://nittanylioncareers.psu.edu/" TargetMode="Externa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 Id="rId14"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vQLdxAkPx" TargetMode="External" /><Relationship Id="rId2" Type="http://schemas.openxmlformats.org/officeDocument/2006/relationships/hyperlink" Target="https://t.co/9iJF90BLo5" TargetMode="External" /><Relationship Id="rId3" Type="http://schemas.openxmlformats.org/officeDocument/2006/relationships/hyperlink" Target="https://t.co/860gu9lliS" TargetMode="External" /><Relationship Id="rId4" Type="http://schemas.openxmlformats.org/officeDocument/2006/relationships/hyperlink" Target="http://t.co/gA96y3VVkl" TargetMode="External" /><Relationship Id="rId5" Type="http://schemas.openxmlformats.org/officeDocument/2006/relationships/hyperlink" Target="https://t.co/zm8H3Qll5t" TargetMode="External" /><Relationship Id="rId6" Type="http://schemas.openxmlformats.org/officeDocument/2006/relationships/hyperlink" Target="https://t.co/BypMwA8UJH" TargetMode="External" /><Relationship Id="rId7" Type="http://schemas.openxmlformats.org/officeDocument/2006/relationships/hyperlink" Target="https://pbs.twimg.com/profile_banners/325373865/1510988418" TargetMode="External" /><Relationship Id="rId8" Type="http://schemas.openxmlformats.org/officeDocument/2006/relationships/hyperlink" Target="https://pbs.twimg.com/profile_banners/844596880474435584/1550637214" TargetMode="External" /><Relationship Id="rId9" Type="http://schemas.openxmlformats.org/officeDocument/2006/relationships/hyperlink" Target="https://pbs.twimg.com/profile_banners/92249350/1559493640" TargetMode="External" /><Relationship Id="rId10" Type="http://schemas.openxmlformats.org/officeDocument/2006/relationships/hyperlink" Target="https://pbs.twimg.com/profile_banners/191111643/1546553172" TargetMode="External" /><Relationship Id="rId11" Type="http://schemas.openxmlformats.org/officeDocument/2006/relationships/hyperlink" Target="https://pbs.twimg.com/profile_banners/2423862026/1563301671" TargetMode="External" /><Relationship Id="rId12" Type="http://schemas.openxmlformats.org/officeDocument/2006/relationships/hyperlink" Target="https://pbs.twimg.com/profile_banners/620513876/1550280415"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4/bg.gif"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pbs.twimg.com/profile_images/931779498420215808/MUzbRsYN_normal.jpg" TargetMode="External" /><Relationship Id="rId20" Type="http://schemas.openxmlformats.org/officeDocument/2006/relationships/hyperlink" Target="http://pbs.twimg.com/profile_images/1006261701660950528/7It7cT9u_normal.jpg" TargetMode="External" /><Relationship Id="rId21" Type="http://schemas.openxmlformats.org/officeDocument/2006/relationships/hyperlink" Target="http://pbs.twimg.com/profile_images/1148304455059812352/EyZhB2YM_normal.png" TargetMode="External" /><Relationship Id="rId22" Type="http://schemas.openxmlformats.org/officeDocument/2006/relationships/hyperlink" Target="http://pbs.twimg.com/profile_images/1161270553786929153/cnlpDdV5_normal.jpg" TargetMode="External" /><Relationship Id="rId23" Type="http://schemas.openxmlformats.org/officeDocument/2006/relationships/hyperlink" Target="http://pbs.twimg.com/profile_images/1098672964374020098/LVYjAJzb_normal.jpg" TargetMode="External" /><Relationship Id="rId24" Type="http://schemas.openxmlformats.org/officeDocument/2006/relationships/hyperlink" Target="http://pbs.twimg.com/profile_images/608631798264901633/ryLNZaIw_normal.png" TargetMode="External" /><Relationship Id="rId25" Type="http://schemas.openxmlformats.org/officeDocument/2006/relationships/hyperlink" Target="http://pbs.twimg.com/profile_images/1104784488725278720/kNTga3Pf_normal.png" TargetMode="External" /><Relationship Id="rId26" Type="http://schemas.openxmlformats.org/officeDocument/2006/relationships/hyperlink" Target="http://pbs.twimg.com/profile_images/1110507875468800000/xvyxgdjR_normal.jpg" TargetMode="External" /><Relationship Id="rId27" Type="http://schemas.openxmlformats.org/officeDocument/2006/relationships/hyperlink" Target="http://pbs.twimg.com/profile_images/1096581646516666373/yZ4VI-uk_normal.jpg" TargetMode="External" /><Relationship Id="rId28" Type="http://schemas.openxmlformats.org/officeDocument/2006/relationships/hyperlink" Target="https://twitter.com/ajberk" TargetMode="External" /><Relationship Id="rId29" Type="http://schemas.openxmlformats.org/officeDocument/2006/relationships/hyperlink" Target="https://twitter.com/mytechmusings" TargetMode="External" /><Relationship Id="rId30" Type="http://schemas.openxmlformats.org/officeDocument/2006/relationships/hyperlink" Target="https://twitter.com/alphasights" TargetMode="External" /><Relationship Id="rId31" Type="http://schemas.openxmlformats.org/officeDocument/2006/relationships/hyperlink" Target="https://twitter.com/dh_alphasights" TargetMode="External" /><Relationship Id="rId32" Type="http://schemas.openxmlformats.org/officeDocument/2006/relationships/hyperlink" Target="https://twitter.com/jamiefonzarelli" TargetMode="External" /><Relationship Id="rId33" Type="http://schemas.openxmlformats.org/officeDocument/2006/relationships/hyperlink" Target="https://twitter.com/psulajobs" TargetMode="External" /><Relationship Id="rId34" Type="http://schemas.openxmlformats.org/officeDocument/2006/relationships/hyperlink" Target="https://twitter.com/remotejobsvault" TargetMode="External" /><Relationship Id="rId35" Type="http://schemas.openxmlformats.org/officeDocument/2006/relationships/hyperlink" Target="https://twitter.com/kemp_minter" TargetMode="External" /><Relationship Id="rId36" Type="http://schemas.openxmlformats.org/officeDocument/2006/relationships/hyperlink" Target="https://twitter.com/brentjff"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drawing" Target="../drawings/drawing1.xml" /><Relationship Id="rId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9.57421875" style="0" bestFit="1" customWidth="1"/>
    <col min="59" max="59" width="21.7109375" style="0" bestFit="1" customWidth="1"/>
    <col min="60" max="60" width="27.00390625" style="0" bestFit="1" customWidth="1"/>
    <col min="61" max="61" width="22.57421875" style="0" bestFit="1" customWidth="1"/>
    <col min="62" max="62" width="28.00390625" style="0" bestFit="1" customWidth="1"/>
    <col min="63" max="63" width="27.28125" style="0" bestFit="1" customWidth="1"/>
    <col min="64" max="64" width="32.7109375" style="0" bestFit="1" customWidth="1"/>
    <col min="65" max="65" width="18.140625" style="0" bestFit="1" customWidth="1"/>
    <col min="66" max="66" width="22.28125" style="0" bestFit="1" customWidth="1"/>
    <col min="67" max="67" width="15.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398</v>
      </c>
      <c r="BD2" s="13" t="s">
        <v>408</v>
      </c>
      <c r="BE2" s="13" t="s">
        <v>409</v>
      </c>
      <c r="BF2" s="13" t="s">
        <v>483</v>
      </c>
      <c r="BG2" s="67" t="s">
        <v>536</v>
      </c>
      <c r="BH2" s="67" t="s">
        <v>537</v>
      </c>
      <c r="BI2" s="67" t="s">
        <v>538</v>
      </c>
      <c r="BJ2" s="67" t="s">
        <v>539</v>
      </c>
      <c r="BK2" s="67" t="s">
        <v>540</v>
      </c>
      <c r="BL2" s="67" t="s">
        <v>541</v>
      </c>
      <c r="BM2" s="67" t="s">
        <v>542</v>
      </c>
      <c r="BN2" s="67" t="s">
        <v>543</v>
      </c>
      <c r="BO2" s="67" t="s">
        <v>544</v>
      </c>
    </row>
    <row r="3" spans="1:67" ht="15" customHeight="1">
      <c r="A3" s="84" t="s">
        <v>234</v>
      </c>
      <c r="B3" s="84" t="s">
        <v>239</v>
      </c>
      <c r="C3" s="53" t="s">
        <v>682</v>
      </c>
      <c r="D3" s="54">
        <v>3</v>
      </c>
      <c r="E3" s="65" t="s">
        <v>132</v>
      </c>
      <c r="F3" s="55">
        <v>32</v>
      </c>
      <c r="G3" s="53"/>
      <c r="H3" s="57"/>
      <c r="I3" s="56"/>
      <c r="J3" s="56"/>
      <c r="K3" s="36" t="s">
        <v>65</v>
      </c>
      <c r="L3" s="62">
        <v>3</v>
      </c>
      <c r="M3" s="62"/>
      <c r="N3" s="63"/>
      <c r="O3" s="85" t="s">
        <v>243</v>
      </c>
      <c r="P3" s="87">
        <v>43689.09725694444</v>
      </c>
      <c r="Q3" s="85" t="s">
        <v>245</v>
      </c>
      <c r="R3" s="85"/>
      <c r="S3" s="85"/>
      <c r="T3" s="85"/>
      <c r="U3" s="85"/>
      <c r="V3" s="90" t="s">
        <v>259</v>
      </c>
      <c r="W3" s="87">
        <v>43689.09725694444</v>
      </c>
      <c r="X3" s="91">
        <v>43689</v>
      </c>
      <c r="Y3" s="93" t="s">
        <v>264</v>
      </c>
      <c r="Z3" s="90" t="s">
        <v>271</v>
      </c>
      <c r="AA3" s="85"/>
      <c r="AB3" s="85"/>
      <c r="AC3" s="93" t="s">
        <v>278</v>
      </c>
      <c r="AD3" s="93" t="s">
        <v>285</v>
      </c>
      <c r="AE3" s="85" t="b">
        <v>0</v>
      </c>
      <c r="AF3" s="85">
        <v>1</v>
      </c>
      <c r="AG3" s="93" t="s">
        <v>286</v>
      </c>
      <c r="AH3" s="85" t="b">
        <v>0</v>
      </c>
      <c r="AI3" s="85" t="s">
        <v>290</v>
      </c>
      <c r="AJ3" s="85"/>
      <c r="AK3" s="93" t="s">
        <v>288</v>
      </c>
      <c r="AL3" s="85" t="b">
        <v>0</v>
      </c>
      <c r="AM3" s="85">
        <v>0</v>
      </c>
      <c r="AN3" s="93" t="s">
        <v>288</v>
      </c>
      <c r="AO3" s="85" t="s">
        <v>291</v>
      </c>
      <c r="AP3" s="85" t="b">
        <v>0</v>
      </c>
      <c r="AQ3" s="93" t="s">
        <v>285</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85">
        <v>7</v>
      </c>
      <c r="BG3" s="51"/>
      <c r="BH3" s="52"/>
      <c r="BI3" s="51"/>
      <c r="BJ3" s="52"/>
      <c r="BK3" s="51"/>
      <c r="BL3" s="52"/>
      <c r="BM3" s="51"/>
      <c r="BN3" s="52"/>
      <c r="BO3" s="51"/>
    </row>
    <row r="4" spans="1:67" ht="15" customHeight="1">
      <c r="A4" s="84" t="s">
        <v>234</v>
      </c>
      <c r="B4" s="84" t="s">
        <v>240</v>
      </c>
      <c r="C4" s="53" t="s">
        <v>682</v>
      </c>
      <c r="D4" s="54">
        <v>3</v>
      </c>
      <c r="E4" s="65" t="s">
        <v>132</v>
      </c>
      <c r="F4" s="55">
        <v>32</v>
      </c>
      <c r="G4" s="53"/>
      <c r="H4" s="57"/>
      <c r="I4" s="56"/>
      <c r="J4" s="56"/>
      <c r="K4" s="36" t="s">
        <v>65</v>
      </c>
      <c r="L4" s="83">
        <v>4</v>
      </c>
      <c r="M4" s="83"/>
      <c r="N4" s="63"/>
      <c r="O4" s="86" t="s">
        <v>244</v>
      </c>
      <c r="P4" s="88">
        <v>43689.09725694444</v>
      </c>
      <c r="Q4" s="86" t="s">
        <v>245</v>
      </c>
      <c r="R4" s="86"/>
      <c r="S4" s="86"/>
      <c r="T4" s="86"/>
      <c r="U4" s="86"/>
      <c r="V4" s="89" t="s">
        <v>259</v>
      </c>
      <c r="W4" s="88">
        <v>43689.09725694444</v>
      </c>
      <c r="X4" s="92">
        <v>43689</v>
      </c>
      <c r="Y4" s="94" t="s">
        <v>264</v>
      </c>
      <c r="Z4" s="89" t="s">
        <v>271</v>
      </c>
      <c r="AA4" s="86"/>
      <c r="AB4" s="86"/>
      <c r="AC4" s="94" t="s">
        <v>278</v>
      </c>
      <c r="AD4" s="94" t="s">
        <v>285</v>
      </c>
      <c r="AE4" s="86" t="b">
        <v>0</v>
      </c>
      <c r="AF4" s="86">
        <v>1</v>
      </c>
      <c r="AG4" s="94" t="s">
        <v>286</v>
      </c>
      <c r="AH4" s="86" t="b">
        <v>0</v>
      </c>
      <c r="AI4" s="86" t="s">
        <v>290</v>
      </c>
      <c r="AJ4" s="86"/>
      <c r="AK4" s="94" t="s">
        <v>288</v>
      </c>
      <c r="AL4" s="86" t="b">
        <v>0</v>
      </c>
      <c r="AM4" s="86">
        <v>0</v>
      </c>
      <c r="AN4" s="94" t="s">
        <v>288</v>
      </c>
      <c r="AO4" s="86" t="s">
        <v>291</v>
      </c>
      <c r="AP4" s="86" t="b">
        <v>0</v>
      </c>
      <c r="AQ4" s="94" t="s">
        <v>285</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85">
        <v>7</v>
      </c>
      <c r="BG4" s="51">
        <v>1</v>
      </c>
      <c r="BH4" s="52">
        <v>7.6923076923076925</v>
      </c>
      <c r="BI4" s="51">
        <v>0</v>
      </c>
      <c r="BJ4" s="52">
        <v>0</v>
      </c>
      <c r="BK4" s="51">
        <v>0</v>
      </c>
      <c r="BL4" s="52">
        <v>0</v>
      </c>
      <c r="BM4" s="51">
        <v>12</v>
      </c>
      <c r="BN4" s="52">
        <v>92.3076923076923</v>
      </c>
      <c r="BO4" s="51">
        <v>13</v>
      </c>
    </row>
    <row r="5" spans="1:67" ht="15">
      <c r="A5" s="84" t="s">
        <v>235</v>
      </c>
      <c r="B5" s="84" t="s">
        <v>241</v>
      </c>
      <c r="C5" s="53" t="s">
        <v>682</v>
      </c>
      <c r="D5" s="54">
        <v>3</v>
      </c>
      <c r="E5" s="65" t="s">
        <v>132</v>
      </c>
      <c r="F5" s="55">
        <v>32</v>
      </c>
      <c r="G5" s="53"/>
      <c r="H5" s="57"/>
      <c r="I5" s="56"/>
      <c r="J5" s="56"/>
      <c r="K5" s="36" t="s">
        <v>65</v>
      </c>
      <c r="L5" s="83">
        <v>5</v>
      </c>
      <c r="M5" s="83"/>
      <c r="N5" s="63"/>
      <c r="O5" s="86" t="s">
        <v>243</v>
      </c>
      <c r="P5" s="88">
        <v>43690.579189814816</v>
      </c>
      <c r="Q5" s="86" t="s">
        <v>246</v>
      </c>
      <c r="R5" s="86"/>
      <c r="S5" s="86"/>
      <c r="T5" s="86"/>
      <c r="U5" s="86"/>
      <c r="V5" s="89" t="s">
        <v>260</v>
      </c>
      <c r="W5" s="88">
        <v>43690.579189814816</v>
      </c>
      <c r="X5" s="92">
        <v>43690</v>
      </c>
      <c r="Y5" s="94" t="s">
        <v>265</v>
      </c>
      <c r="Z5" s="89" t="s">
        <v>272</v>
      </c>
      <c r="AA5" s="86"/>
      <c r="AB5" s="86"/>
      <c r="AC5" s="94" t="s">
        <v>279</v>
      </c>
      <c r="AD5" s="86"/>
      <c r="AE5" s="86" t="b">
        <v>0</v>
      </c>
      <c r="AF5" s="86">
        <v>0</v>
      </c>
      <c r="AG5" s="94" t="s">
        <v>287</v>
      </c>
      <c r="AH5" s="86" t="b">
        <v>0</v>
      </c>
      <c r="AI5" s="86" t="s">
        <v>290</v>
      </c>
      <c r="AJ5" s="86"/>
      <c r="AK5" s="94" t="s">
        <v>288</v>
      </c>
      <c r="AL5" s="86" t="b">
        <v>0</v>
      </c>
      <c r="AM5" s="86">
        <v>0</v>
      </c>
      <c r="AN5" s="94" t="s">
        <v>288</v>
      </c>
      <c r="AO5" s="86" t="s">
        <v>291</v>
      </c>
      <c r="AP5" s="86" t="b">
        <v>0</v>
      </c>
      <c r="AQ5" s="94" t="s">
        <v>279</v>
      </c>
      <c r="AR5" s="86" t="s">
        <v>196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85">
        <v>6</v>
      </c>
      <c r="BG5" s="51">
        <v>0</v>
      </c>
      <c r="BH5" s="52">
        <v>0</v>
      </c>
      <c r="BI5" s="51">
        <v>0</v>
      </c>
      <c r="BJ5" s="52">
        <v>0</v>
      </c>
      <c r="BK5" s="51">
        <v>1</v>
      </c>
      <c r="BL5" s="52">
        <v>4</v>
      </c>
      <c r="BM5" s="51">
        <v>24</v>
      </c>
      <c r="BN5" s="52">
        <v>96</v>
      </c>
      <c r="BO5" s="51">
        <v>25</v>
      </c>
    </row>
    <row r="6" spans="1:67" ht="30">
      <c r="A6" s="84" t="s">
        <v>236</v>
      </c>
      <c r="B6" s="84" t="s">
        <v>236</v>
      </c>
      <c r="C6" s="53" t="s">
        <v>683</v>
      </c>
      <c r="D6" s="54">
        <v>3</v>
      </c>
      <c r="E6" s="65" t="s">
        <v>136</v>
      </c>
      <c r="F6" s="55">
        <v>6</v>
      </c>
      <c r="G6" s="53"/>
      <c r="H6" s="57"/>
      <c r="I6" s="56"/>
      <c r="J6" s="56"/>
      <c r="K6" s="36" t="s">
        <v>65</v>
      </c>
      <c r="L6" s="83">
        <v>6</v>
      </c>
      <c r="M6" s="83"/>
      <c r="N6" s="63"/>
      <c r="O6" s="86" t="s">
        <v>196</v>
      </c>
      <c r="P6" s="88">
        <v>43690.69930555556</v>
      </c>
      <c r="Q6" s="86" t="s">
        <v>247</v>
      </c>
      <c r="R6" s="89" t="s">
        <v>252</v>
      </c>
      <c r="S6" s="86" t="s">
        <v>255</v>
      </c>
      <c r="T6" s="86"/>
      <c r="U6" s="86"/>
      <c r="V6" s="89" t="s">
        <v>261</v>
      </c>
      <c r="W6" s="88">
        <v>43690.69930555556</v>
      </c>
      <c r="X6" s="92">
        <v>43690</v>
      </c>
      <c r="Y6" s="94" t="s">
        <v>266</v>
      </c>
      <c r="Z6" s="89" t="s">
        <v>273</v>
      </c>
      <c r="AA6" s="86"/>
      <c r="AB6" s="86"/>
      <c r="AC6" s="94" t="s">
        <v>280</v>
      </c>
      <c r="AD6" s="86"/>
      <c r="AE6" s="86" t="b">
        <v>0</v>
      </c>
      <c r="AF6" s="86">
        <v>1</v>
      </c>
      <c r="AG6" s="94" t="s">
        <v>288</v>
      </c>
      <c r="AH6" s="86" t="b">
        <v>0</v>
      </c>
      <c r="AI6" s="86" t="s">
        <v>290</v>
      </c>
      <c r="AJ6" s="86"/>
      <c r="AK6" s="94" t="s">
        <v>288</v>
      </c>
      <c r="AL6" s="86" t="b">
        <v>0</v>
      </c>
      <c r="AM6" s="86">
        <v>0</v>
      </c>
      <c r="AN6" s="94" t="s">
        <v>288</v>
      </c>
      <c r="AO6" s="86" t="s">
        <v>292</v>
      </c>
      <c r="AP6" s="86" t="b">
        <v>0</v>
      </c>
      <c r="AQ6" s="94" t="s">
        <v>280</v>
      </c>
      <c r="AR6" s="86" t="s">
        <v>196</v>
      </c>
      <c r="AS6" s="86">
        <v>0</v>
      </c>
      <c r="AT6" s="86">
        <v>0</v>
      </c>
      <c r="AU6" s="86"/>
      <c r="AV6" s="86"/>
      <c r="AW6" s="86"/>
      <c r="AX6" s="86"/>
      <c r="AY6" s="86"/>
      <c r="AZ6" s="86"/>
      <c r="BA6" s="86"/>
      <c r="BB6" s="86"/>
      <c r="BC6">
        <v>2</v>
      </c>
      <c r="BD6" s="85" t="str">
        <f>REPLACE(INDEX(GroupVertices[Group],MATCH(Edges[[#This Row],[Vertex 1]],GroupVertices[Vertex],0)),1,1,"")</f>
        <v>4</v>
      </c>
      <c r="BE6" s="85" t="str">
        <f>REPLACE(INDEX(GroupVertices[Group],MATCH(Edges[[#This Row],[Vertex 2]],GroupVertices[Vertex],0)),1,1,"")</f>
        <v>4</v>
      </c>
      <c r="BF6" s="85">
        <v>5</v>
      </c>
      <c r="BG6" s="51">
        <v>0</v>
      </c>
      <c r="BH6" s="52">
        <v>0</v>
      </c>
      <c r="BI6" s="51">
        <v>0</v>
      </c>
      <c r="BJ6" s="52">
        <v>0</v>
      </c>
      <c r="BK6" s="51">
        <v>0</v>
      </c>
      <c r="BL6" s="52">
        <v>0</v>
      </c>
      <c r="BM6" s="51">
        <v>13</v>
      </c>
      <c r="BN6" s="52">
        <v>100</v>
      </c>
      <c r="BO6" s="51">
        <v>13</v>
      </c>
    </row>
    <row r="7" spans="1:67" ht="30">
      <c r="A7" s="84" t="s">
        <v>236</v>
      </c>
      <c r="B7" s="84" t="s">
        <v>236</v>
      </c>
      <c r="C7" s="53" t="s">
        <v>683</v>
      </c>
      <c r="D7" s="54">
        <v>3</v>
      </c>
      <c r="E7" s="65" t="s">
        <v>136</v>
      </c>
      <c r="F7" s="55">
        <v>6</v>
      </c>
      <c r="G7" s="53"/>
      <c r="H7" s="57"/>
      <c r="I7" s="56"/>
      <c r="J7" s="56"/>
      <c r="K7" s="36" t="s">
        <v>65</v>
      </c>
      <c r="L7" s="83">
        <v>7</v>
      </c>
      <c r="M7" s="83"/>
      <c r="N7" s="63"/>
      <c r="O7" s="86" t="s">
        <v>196</v>
      </c>
      <c r="P7" s="88">
        <v>43692.79583333333</v>
      </c>
      <c r="Q7" s="86" t="s">
        <v>248</v>
      </c>
      <c r="R7" s="89" t="s">
        <v>252</v>
      </c>
      <c r="S7" s="86" t="s">
        <v>255</v>
      </c>
      <c r="T7" s="86"/>
      <c r="U7" s="86"/>
      <c r="V7" s="89" t="s">
        <v>261</v>
      </c>
      <c r="W7" s="88">
        <v>43692.79583333333</v>
      </c>
      <c r="X7" s="92">
        <v>43692</v>
      </c>
      <c r="Y7" s="94" t="s">
        <v>267</v>
      </c>
      <c r="Z7" s="89" t="s">
        <v>274</v>
      </c>
      <c r="AA7" s="86"/>
      <c r="AB7" s="86"/>
      <c r="AC7" s="94" t="s">
        <v>281</v>
      </c>
      <c r="AD7" s="86"/>
      <c r="AE7" s="86" t="b">
        <v>0</v>
      </c>
      <c r="AF7" s="86">
        <v>0</v>
      </c>
      <c r="AG7" s="94" t="s">
        <v>288</v>
      </c>
      <c r="AH7" s="86" t="b">
        <v>0</v>
      </c>
      <c r="AI7" s="86" t="s">
        <v>290</v>
      </c>
      <c r="AJ7" s="86"/>
      <c r="AK7" s="94" t="s">
        <v>288</v>
      </c>
      <c r="AL7" s="86" t="b">
        <v>0</v>
      </c>
      <c r="AM7" s="86">
        <v>0</v>
      </c>
      <c r="AN7" s="94" t="s">
        <v>288</v>
      </c>
      <c r="AO7" s="86" t="s">
        <v>292</v>
      </c>
      <c r="AP7" s="86" t="b">
        <v>0</v>
      </c>
      <c r="AQ7" s="94" t="s">
        <v>281</v>
      </c>
      <c r="AR7" s="86" t="s">
        <v>196</v>
      </c>
      <c r="AS7" s="86">
        <v>0</v>
      </c>
      <c r="AT7" s="86">
        <v>0</v>
      </c>
      <c r="AU7" s="86"/>
      <c r="AV7" s="86"/>
      <c r="AW7" s="86"/>
      <c r="AX7" s="86"/>
      <c r="AY7" s="86"/>
      <c r="AZ7" s="86"/>
      <c r="BA7" s="86"/>
      <c r="BB7" s="86"/>
      <c r="BC7">
        <v>2</v>
      </c>
      <c r="BD7" s="85" t="str">
        <f>REPLACE(INDEX(GroupVertices[Group],MATCH(Edges[[#This Row],[Vertex 1]],GroupVertices[Vertex],0)),1,1,"")</f>
        <v>4</v>
      </c>
      <c r="BE7" s="85" t="str">
        <f>REPLACE(INDEX(GroupVertices[Group],MATCH(Edges[[#This Row],[Vertex 2]],GroupVertices[Vertex],0)),1,1,"")</f>
        <v>4</v>
      </c>
      <c r="BF7" s="85">
        <v>4</v>
      </c>
      <c r="BG7" s="51">
        <v>0</v>
      </c>
      <c r="BH7" s="52">
        <v>0</v>
      </c>
      <c r="BI7" s="51">
        <v>0</v>
      </c>
      <c r="BJ7" s="52">
        <v>0</v>
      </c>
      <c r="BK7" s="51">
        <v>0</v>
      </c>
      <c r="BL7" s="52">
        <v>0</v>
      </c>
      <c r="BM7" s="51">
        <v>17</v>
      </c>
      <c r="BN7" s="52">
        <v>100</v>
      </c>
      <c r="BO7" s="51">
        <v>17</v>
      </c>
    </row>
    <row r="8" spans="1:67" ht="30">
      <c r="A8" s="84" t="s">
        <v>237</v>
      </c>
      <c r="B8" s="84" t="s">
        <v>240</v>
      </c>
      <c r="C8" s="53" t="s">
        <v>683</v>
      </c>
      <c r="D8" s="54">
        <v>3</v>
      </c>
      <c r="E8" s="65" t="s">
        <v>136</v>
      </c>
      <c r="F8" s="55">
        <v>6</v>
      </c>
      <c r="G8" s="53"/>
      <c r="H8" s="57"/>
      <c r="I8" s="56"/>
      <c r="J8" s="56"/>
      <c r="K8" s="36" t="s">
        <v>65</v>
      </c>
      <c r="L8" s="83">
        <v>8</v>
      </c>
      <c r="M8" s="83"/>
      <c r="N8" s="63"/>
      <c r="O8" s="86" t="s">
        <v>244</v>
      </c>
      <c r="P8" s="88">
        <v>43693.500185185185</v>
      </c>
      <c r="Q8" s="86" t="s">
        <v>249</v>
      </c>
      <c r="R8" s="89" t="s">
        <v>253</v>
      </c>
      <c r="S8" s="86" t="s">
        <v>256</v>
      </c>
      <c r="T8" s="86" t="s">
        <v>257</v>
      </c>
      <c r="U8" s="86"/>
      <c r="V8" s="89" t="s">
        <v>262</v>
      </c>
      <c r="W8" s="88">
        <v>43693.500185185185</v>
      </c>
      <c r="X8" s="92">
        <v>43693</v>
      </c>
      <c r="Y8" s="94" t="s">
        <v>268</v>
      </c>
      <c r="Z8" s="89" t="s">
        <v>275</v>
      </c>
      <c r="AA8" s="86"/>
      <c r="AB8" s="86"/>
      <c r="AC8" s="94" t="s">
        <v>282</v>
      </c>
      <c r="AD8" s="86"/>
      <c r="AE8" s="86" t="b">
        <v>0</v>
      </c>
      <c r="AF8" s="86">
        <v>0</v>
      </c>
      <c r="AG8" s="94" t="s">
        <v>288</v>
      </c>
      <c r="AH8" s="86" t="b">
        <v>0</v>
      </c>
      <c r="AI8" s="86" t="s">
        <v>290</v>
      </c>
      <c r="AJ8" s="86"/>
      <c r="AK8" s="94" t="s">
        <v>288</v>
      </c>
      <c r="AL8" s="86" t="b">
        <v>0</v>
      </c>
      <c r="AM8" s="86">
        <v>0</v>
      </c>
      <c r="AN8" s="94" t="s">
        <v>288</v>
      </c>
      <c r="AO8" s="86" t="s">
        <v>293</v>
      </c>
      <c r="AP8" s="86" t="b">
        <v>0</v>
      </c>
      <c r="AQ8" s="94" t="s">
        <v>282</v>
      </c>
      <c r="AR8" s="86" t="s">
        <v>196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85">
        <v>3</v>
      </c>
      <c r="BG8" s="51">
        <v>0</v>
      </c>
      <c r="BH8" s="52">
        <v>0</v>
      </c>
      <c r="BI8" s="51">
        <v>0</v>
      </c>
      <c r="BJ8" s="52">
        <v>0</v>
      </c>
      <c r="BK8" s="51">
        <v>0</v>
      </c>
      <c r="BL8" s="52">
        <v>0</v>
      </c>
      <c r="BM8" s="51">
        <v>19</v>
      </c>
      <c r="BN8" s="52">
        <v>100</v>
      </c>
      <c r="BO8" s="51">
        <v>19</v>
      </c>
    </row>
    <row r="9" spans="1:67" ht="30">
      <c r="A9" s="84" t="s">
        <v>237</v>
      </c>
      <c r="B9" s="84" t="s">
        <v>240</v>
      </c>
      <c r="C9" s="53" t="s">
        <v>683</v>
      </c>
      <c r="D9" s="54">
        <v>3</v>
      </c>
      <c r="E9" s="65" t="s">
        <v>136</v>
      </c>
      <c r="F9" s="55">
        <v>6</v>
      </c>
      <c r="G9" s="53"/>
      <c r="H9" s="57"/>
      <c r="I9" s="56"/>
      <c r="J9" s="56"/>
      <c r="K9" s="36" t="s">
        <v>65</v>
      </c>
      <c r="L9" s="83">
        <v>9</v>
      </c>
      <c r="M9" s="83"/>
      <c r="N9" s="63"/>
      <c r="O9" s="86" t="s">
        <v>244</v>
      </c>
      <c r="P9" s="88">
        <v>43696.41670138889</v>
      </c>
      <c r="Q9" s="86" t="s">
        <v>250</v>
      </c>
      <c r="R9" s="89" t="s">
        <v>254</v>
      </c>
      <c r="S9" s="86" t="s">
        <v>256</v>
      </c>
      <c r="T9" s="86" t="s">
        <v>258</v>
      </c>
      <c r="U9" s="86"/>
      <c r="V9" s="89" t="s">
        <v>262</v>
      </c>
      <c r="W9" s="88">
        <v>43696.41670138889</v>
      </c>
      <c r="X9" s="92">
        <v>43696</v>
      </c>
      <c r="Y9" s="94" t="s">
        <v>269</v>
      </c>
      <c r="Z9" s="89" t="s">
        <v>276</v>
      </c>
      <c r="AA9" s="86"/>
      <c r="AB9" s="86"/>
      <c r="AC9" s="94" t="s">
        <v>283</v>
      </c>
      <c r="AD9" s="86"/>
      <c r="AE9" s="86" t="b">
        <v>0</v>
      </c>
      <c r="AF9" s="86">
        <v>0</v>
      </c>
      <c r="AG9" s="94" t="s">
        <v>288</v>
      </c>
      <c r="AH9" s="86" t="b">
        <v>0</v>
      </c>
      <c r="AI9" s="86" t="s">
        <v>290</v>
      </c>
      <c r="AJ9" s="86"/>
      <c r="AK9" s="94" t="s">
        <v>288</v>
      </c>
      <c r="AL9" s="86" t="b">
        <v>0</v>
      </c>
      <c r="AM9" s="86">
        <v>0</v>
      </c>
      <c r="AN9" s="94" t="s">
        <v>288</v>
      </c>
      <c r="AO9" s="86" t="s">
        <v>293</v>
      </c>
      <c r="AP9" s="86" t="b">
        <v>0</v>
      </c>
      <c r="AQ9" s="94" t="s">
        <v>283</v>
      </c>
      <c r="AR9" s="86" t="s">
        <v>196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85">
        <v>2</v>
      </c>
      <c r="BG9" s="51">
        <v>0</v>
      </c>
      <c r="BH9" s="52">
        <v>0</v>
      </c>
      <c r="BI9" s="51">
        <v>0</v>
      </c>
      <c r="BJ9" s="52">
        <v>0</v>
      </c>
      <c r="BK9" s="51">
        <v>0</v>
      </c>
      <c r="BL9" s="52">
        <v>0</v>
      </c>
      <c r="BM9" s="51">
        <v>19</v>
      </c>
      <c r="BN9" s="52">
        <v>100</v>
      </c>
      <c r="BO9" s="51">
        <v>19</v>
      </c>
    </row>
    <row r="10" spans="1:67" ht="15">
      <c r="A10" s="84" t="s">
        <v>238</v>
      </c>
      <c r="B10" s="84" t="s">
        <v>242</v>
      </c>
      <c r="C10" s="53" t="s">
        <v>682</v>
      </c>
      <c r="D10" s="54">
        <v>3</v>
      </c>
      <c r="E10" s="65" t="s">
        <v>132</v>
      </c>
      <c r="F10" s="55">
        <v>32</v>
      </c>
      <c r="G10" s="53"/>
      <c r="H10" s="57"/>
      <c r="I10" s="56"/>
      <c r="J10" s="56"/>
      <c r="K10" s="36" t="s">
        <v>65</v>
      </c>
      <c r="L10" s="83">
        <v>10</v>
      </c>
      <c r="M10" s="83"/>
      <c r="N10" s="63"/>
      <c r="O10" s="86" t="s">
        <v>243</v>
      </c>
      <c r="P10" s="88">
        <v>43698.45563657407</v>
      </c>
      <c r="Q10" s="86" t="s">
        <v>251</v>
      </c>
      <c r="R10" s="86"/>
      <c r="S10" s="86"/>
      <c r="T10" s="86"/>
      <c r="U10" s="86"/>
      <c r="V10" s="89" t="s">
        <v>263</v>
      </c>
      <c r="W10" s="88">
        <v>43698.45563657407</v>
      </c>
      <c r="X10" s="92">
        <v>43698</v>
      </c>
      <c r="Y10" s="94" t="s">
        <v>270</v>
      </c>
      <c r="Z10" s="89" t="s">
        <v>277</v>
      </c>
      <c r="AA10" s="86"/>
      <c r="AB10" s="86"/>
      <c r="AC10" s="94" t="s">
        <v>284</v>
      </c>
      <c r="AD10" s="86"/>
      <c r="AE10" s="86" t="b">
        <v>0</v>
      </c>
      <c r="AF10" s="86">
        <v>0</v>
      </c>
      <c r="AG10" s="94" t="s">
        <v>289</v>
      </c>
      <c r="AH10" s="86" t="b">
        <v>0</v>
      </c>
      <c r="AI10" s="86" t="s">
        <v>290</v>
      </c>
      <c r="AJ10" s="86"/>
      <c r="AK10" s="94" t="s">
        <v>288</v>
      </c>
      <c r="AL10" s="86" t="b">
        <v>0</v>
      </c>
      <c r="AM10" s="86">
        <v>0</v>
      </c>
      <c r="AN10" s="94" t="s">
        <v>288</v>
      </c>
      <c r="AO10" s="86" t="s">
        <v>294</v>
      </c>
      <c r="AP10" s="86" t="b">
        <v>0</v>
      </c>
      <c r="AQ10" s="94" t="s">
        <v>284</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85">
        <v>1</v>
      </c>
      <c r="BG10" s="51">
        <v>0</v>
      </c>
      <c r="BH10" s="52">
        <v>0</v>
      </c>
      <c r="BI10" s="51">
        <v>0</v>
      </c>
      <c r="BJ10" s="52">
        <v>0</v>
      </c>
      <c r="BK10" s="51">
        <v>0</v>
      </c>
      <c r="BL10" s="52">
        <v>0</v>
      </c>
      <c r="BM10" s="51">
        <v>48</v>
      </c>
      <c r="BN10" s="52">
        <v>100</v>
      </c>
      <c r="BO10" s="51">
        <v>48</v>
      </c>
    </row>
    <row r="11" spans="1:67" ht="15">
      <c r="A11" s="119" t="s">
        <v>239</v>
      </c>
      <c r="B11" s="119" t="s">
        <v>240</v>
      </c>
      <c r="C11" s="120" t="s">
        <v>682</v>
      </c>
      <c r="D11" s="121">
        <v>3</v>
      </c>
      <c r="E11" s="122" t="s">
        <v>132</v>
      </c>
      <c r="F11" s="123">
        <v>32</v>
      </c>
      <c r="G11" s="120"/>
      <c r="H11" s="116"/>
      <c r="I11" s="124"/>
      <c r="J11" s="124"/>
      <c r="K11" s="36" t="s">
        <v>65</v>
      </c>
      <c r="L11" s="125">
        <v>11</v>
      </c>
      <c r="M11" s="125"/>
      <c r="N11" s="126"/>
      <c r="O11" s="127" t="s">
        <v>244</v>
      </c>
      <c r="P11" s="128">
        <v>43689.08761574074</v>
      </c>
      <c r="Q11" s="127" t="s">
        <v>392</v>
      </c>
      <c r="R11" s="127"/>
      <c r="S11" s="127"/>
      <c r="T11" s="127" t="s">
        <v>393</v>
      </c>
      <c r="U11" s="127"/>
      <c r="V11" s="129" t="s">
        <v>353</v>
      </c>
      <c r="W11" s="128">
        <v>43689.08761574074</v>
      </c>
      <c r="X11" s="130">
        <v>43689</v>
      </c>
      <c r="Y11" s="131" t="s">
        <v>394</v>
      </c>
      <c r="Z11" s="129" t="s">
        <v>395</v>
      </c>
      <c r="AA11" s="127"/>
      <c r="AB11" s="127"/>
      <c r="AC11" s="131" t="s">
        <v>285</v>
      </c>
      <c r="AD11" s="127"/>
      <c r="AE11" s="127" t="b">
        <v>0</v>
      </c>
      <c r="AF11" s="127">
        <v>0</v>
      </c>
      <c r="AG11" s="131" t="s">
        <v>288</v>
      </c>
      <c r="AH11" s="127" t="b">
        <v>0</v>
      </c>
      <c r="AI11" s="127" t="s">
        <v>290</v>
      </c>
      <c r="AJ11" s="127"/>
      <c r="AK11" s="131" t="s">
        <v>288</v>
      </c>
      <c r="AL11" s="127" t="b">
        <v>0</v>
      </c>
      <c r="AM11" s="127">
        <v>0</v>
      </c>
      <c r="AN11" s="131" t="s">
        <v>288</v>
      </c>
      <c r="AO11" s="127" t="s">
        <v>292</v>
      </c>
      <c r="AP11" s="127" t="b">
        <v>0</v>
      </c>
      <c r="AQ11" s="131" t="s">
        <v>285</v>
      </c>
      <c r="AR11" s="127" t="s">
        <v>396</v>
      </c>
      <c r="AS11" s="127">
        <v>0</v>
      </c>
      <c r="AT11" s="127">
        <v>0</v>
      </c>
      <c r="AU11" s="127"/>
      <c r="AV11" s="127"/>
      <c r="AW11" s="127"/>
      <c r="AX11" s="127"/>
      <c r="AY11" s="127"/>
      <c r="AZ11" s="127"/>
      <c r="BA11" s="127"/>
      <c r="BB11" s="127"/>
      <c r="BC11">
        <v>1</v>
      </c>
      <c r="BD11" s="85" t="str">
        <f>REPLACE(INDEX(GroupVertices[Group],MATCH(Edges[[#This Row],[Vertex 1]],GroupVertices[Vertex],0)),1,1,"")</f>
        <v>1</v>
      </c>
      <c r="BE11" s="85" t="str">
        <f>REPLACE(INDEX(GroupVertices[Group],MATCH(Edges[[#This Row],[Vertex 2]],GroupVertices[Vertex],0)),1,1,"")</f>
        <v>1</v>
      </c>
      <c r="BF11" s="85">
        <v>7</v>
      </c>
      <c r="BG11" s="51">
        <v>1</v>
      </c>
      <c r="BH11" s="52">
        <v>3.5714285714285716</v>
      </c>
      <c r="BI11" s="51">
        <v>0</v>
      </c>
      <c r="BJ11" s="52">
        <v>0</v>
      </c>
      <c r="BK11" s="51">
        <v>0</v>
      </c>
      <c r="BL11" s="52">
        <v>0</v>
      </c>
      <c r="BM11" s="51">
        <v>27</v>
      </c>
      <c r="BN11" s="52">
        <v>96.42857142857143</v>
      </c>
      <c r="BO11"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6" r:id="rId1" display="https://nittanylioncareers.psu.edu/"/>
    <hyperlink ref="R7" r:id="rId2" display="https://nittanylioncareers.psu.edu/"/>
    <hyperlink ref="R8" r:id="rId3" display="https://remotejobsvault.com/remote-jobs/transcriptionist-business-transcriptionist-alphasights"/>
    <hyperlink ref="R9" r:id="rId4" display="https://remotejobsvault.com/remote-jobs/proofreader-transcription-editor-alphasights"/>
    <hyperlink ref="V3" r:id="rId5" display="http://pbs.twimg.com/profile_images/931779498420215808/MUzbRsYN_normal.jpg"/>
    <hyperlink ref="V4" r:id="rId6" display="http://pbs.twimg.com/profile_images/931779498420215808/MUzbRsYN_normal.jpg"/>
    <hyperlink ref="V5" r:id="rId7" display="http://pbs.twimg.com/profile_images/1161270553786929153/cnlpDdV5_normal.jpg"/>
    <hyperlink ref="V6" r:id="rId8" display="http://pbs.twimg.com/profile_images/608631798264901633/ryLNZaIw_normal.png"/>
    <hyperlink ref="V7" r:id="rId9" display="http://pbs.twimg.com/profile_images/608631798264901633/ryLNZaIw_normal.png"/>
    <hyperlink ref="V8" r:id="rId10" display="http://pbs.twimg.com/profile_images/1104784488725278720/kNTga3Pf_normal.png"/>
    <hyperlink ref="V9" r:id="rId11" display="http://pbs.twimg.com/profile_images/1104784488725278720/kNTga3Pf_normal.png"/>
    <hyperlink ref="V10" r:id="rId12" display="http://pbs.twimg.com/profile_images/1110507875468800000/xvyxgdjR_normal.jpg"/>
    <hyperlink ref="Z3" r:id="rId13" display="https://twitter.com/ajberk/status/1160737683200593921"/>
    <hyperlink ref="Z4" r:id="rId14" display="https://twitter.com/ajberk/status/1160737683200593921"/>
    <hyperlink ref="Z5" r:id="rId15" display="https://twitter.com/dh_alphasights/status/1161274716897894402"/>
    <hyperlink ref="Z6" r:id="rId16" display="https://twitter.com/psulajobs/status/1161318243740606464"/>
    <hyperlink ref="Z7" r:id="rId17" display="https://twitter.com/psulajobs/status/1162078000453771264"/>
    <hyperlink ref="Z8" r:id="rId18" display="https://twitter.com/remotejobsvault/status/1162333250179751936"/>
    <hyperlink ref="Z9" r:id="rId19" display="https://twitter.com/remotejobsvault/status/1163390158110167040"/>
    <hyperlink ref="Z10" r:id="rId20" display="https://twitter.com/kemp_minter/status/1164129047191937024"/>
    <hyperlink ref="V11" r:id="rId21" display="http://pbs.twimg.com/profile_images/1006261701660950528/7It7cT9u_normal.jpg"/>
    <hyperlink ref="Z11" r:id="rId22" display="https://twitter.com/mytechmusings/status/1160734189320171521"/>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483</v>
      </c>
      <c r="B1" s="13" t="s">
        <v>492</v>
      </c>
      <c r="C1" s="13" t="s">
        <v>493</v>
      </c>
      <c r="D1" s="13" t="s">
        <v>494</v>
      </c>
      <c r="E1" s="85" t="s">
        <v>495</v>
      </c>
      <c r="F1" s="85" t="s">
        <v>496</v>
      </c>
      <c r="G1" s="85" t="s">
        <v>497</v>
      </c>
    </row>
    <row r="2" spans="1:7" ht="15">
      <c r="A2" s="85">
        <v>1</v>
      </c>
      <c r="B2" s="85">
        <v>1</v>
      </c>
      <c r="C2" s="85">
        <v>0</v>
      </c>
      <c r="D2" s="85">
        <v>1</v>
      </c>
      <c r="E2" s="85"/>
      <c r="F2" s="85"/>
      <c r="G2" s="85"/>
    </row>
    <row r="3" spans="1:7" ht="15">
      <c r="A3" s="85">
        <v>2</v>
      </c>
      <c r="B3" s="85">
        <v>1</v>
      </c>
      <c r="C3" s="85">
        <v>0</v>
      </c>
      <c r="D3" s="85">
        <v>1</v>
      </c>
      <c r="E3" s="85"/>
      <c r="F3" s="85"/>
      <c r="G3" s="85"/>
    </row>
    <row r="4" spans="1:7" ht="15">
      <c r="A4" s="85">
        <v>3</v>
      </c>
      <c r="B4" s="85">
        <v>1</v>
      </c>
      <c r="C4" s="85">
        <v>0</v>
      </c>
      <c r="D4" s="85">
        <v>1</v>
      </c>
      <c r="E4" s="85"/>
      <c r="F4" s="85"/>
      <c r="G4" s="85"/>
    </row>
    <row r="5" spans="1:7" ht="15">
      <c r="A5" s="85">
        <v>4</v>
      </c>
      <c r="B5" s="85">
        <v>1</v>
      </c>
      <c r="C5" s="85">
        <v>0</v>
      </c>
      <c r="D5" s="85">
        <v>1</v>
      </c>
      <c r="E5" s="85"/>
      <c r="F5" s="85"/>
      <c r="G5" s="85"/>
    </row>
    <row r="6" spans="1:7" ht="15">
      <c r="A6" s="85">
        <v>5</v>
      </c>
      <c r="B6" s="85">
        <v>1</v>
      </c>
      <c r="C6" s="85">
        <v>0</v>
      </c>
      <c r="D6" s="85">
        <v>1</v>
      </c>
      <c r="E6" s="85"/>
      <c r="F6" s="85"/>
      <c r="G6" s="85"/>
    </row>
    <row r="7" spans="1:7" ht="15">
      <c r="A7" s="85">
        <v>6</v>
      </c>
      <c r="B7" s="85">
        <v>1</v>
      </c>
      <c r="C7" s="85">
        <v>0</v>
      </c>
      <c r="D7" s="85">
        <v>1</v>
      </c>
      <c r="E7" s="85"/>
      <c r="F7" s="85"/>
      <c r="G7" s="85"/>
    </row>
    <row r="8" spans="1:7" ht="15">
      <c r="A8" s="85">
        <v>7</v>
      </c>
      <c r="B8" s="85">
        <v>2</v>
      </c>
      <c r="C8" s="85">
        <v>1</v>
      </c>
      <c r="D8" s="85">
        <v>2</v>
      </c>
      <c r="E8" s="85"/>
      <c r="F8" s="85"/>
      <c r="G8"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498</v>
      </c>
      <c r="B1" s="13" t="s">
        <v>521</v>
      </c>
      <c r="C1" s="13" t="s">
        <v>522</v>
      </c>
      <c r="D1" s="13" t="s">
        <v>144</v>
      </c>
      <c r="E1" s="13" t="s">
        <v>524</v>
      </c>
      <c r="F1" s="13" t="s">
        <v>525</v>
      </c>
      <c r="G1" s="13" t="s">
        <v>526</v>
      </c>
    </row>
    <row r="2" spans="1:7" ht="15">
      <c r="A2" s="85" t="s">
        <v>499</v>
      </c>
      <c r="B2" s="85">
        <v>2</v>
      </c>
      <c r="C2" s="144">
        <v>0.01098901098901099</v>
      </c>
      <c r="D2" s="85" t="s">
        <v>523</v>
      </c>
      <c r="E2" s="85"/>
      <c r="F2" s="85"/>
      <c r="G2" s="85"/>
    </row>
    <row r="3" spans="1:7" ht="15">
      <c r="A3" s="85" t="s">
        <v>500</v>
      </c>
      <c r="B3" s="85">
        <v>0</v>
      </c>
      <c r="C3" s="144">
        <v>0</v>
      </c>
      <c r="D3" s="85" t="s">
        <v>523</v>
      </c>
      <c r="E3" s="85"/>
      <c r="F3" s="85"/>
      <c r="G3" s="85"/>
    </row>
    <row r="4" spans="1:7" ht="15">
      <c r="A4" s="85" t="s">
        <v>501</v>
      </c>
      <c r="B4" s="85">
        <v>1</v>
      </c>
      <c r="C4" s="144">
        <v>0.005494505494505495</v>
      </c>
      <c r="D4" s="85" t="s">
        <v>523</v>
      </c>
      <c r="E4" s="85"/>
      <c r="F4" s="85"/>
      <c r="G4" s="85"/>
    </row>
    <row r="5" spans="1:7" ht="15">
      <c r="A5" s="85" t="s">
        <v>502</v>
      </c>
      <c r="B5" s="85">
        <v>179</v>
      </c>
      <c r="C5" s="144">
        <v>0.9835164835164835</v>
      </c>
      <c r="D5" s="85" t="s">
        <v>523</v>
      </c>
      <c r="E5" s="85"/>
      <c r="F5" s="85"/>
      <c r="G5" s="85"/>
    </row>
    <row r="6" spans="1:7" ht="15">
      <c r="A6" s="85" t="s">
        <v>503</v>
      </c>
      <c r="B6" s="85">
        <v>182</v>
      </c>
      <c r="C6" s="144">
        <v>1</v>
      </c>
      <c r="D6" s="85" t="s">
        <v>523</v>
      </c>
      <c r="E6" s="85"/>
      <c r="F6" s="85"/>
      <c r="G6" s="85"/>
    </row>
    <row r="7" spans="1:7" ht="15">
      <c r="A7" s="93" t="s">
        <v>240</v>
      </c>
      <c r="B7" s="93">
        <v>10</v>
      </c>
      <c r="C7" s="145">
        <v>0.004792722890717912</v>
      </c>
      <c r="D7" s="93" t="s">
        <v>523</v>
      </c>
      <c r="E7" s="93" t="b">
        <v>0</v>
      </c>
      <c r="F7" s="93" t="b">
        <v>0</v>
      </c>
      <c r="G7" s="93" t="b">
        <v>0</v>
      </c>
    </row>
    <row r="8" spans="1:7" ht="15">
      <c r="A8" s="93" t="s">
        <v>504</v>
      </c>
      <c r="B8" s="93">
        <v>3</v>
      </c>
      <c r="C8" s="145">
        <v>0.01056120823815573</v>
      </c>
      <c r="D8" s="93" t="s">
        <v>523</v>
      </c>
      <c r="E8" s="93" t="b">
        <v>0</v>
      </c>
      <c r="F8" s="93" t="b">
        <v>0</v>
      </c>
      <c r="G8" s="93" t="b">
        <v>0</v>
      </c>
    </row>
    <row r="9" spans="1:7" ht="15">
      <c r="A9" s="93" t="s">
        <v>505</v>
      </c>
      <c r="B9" s="93">
        <v>2</v>
      </c>
      <c r="C9" s="145">
        <v>0.014927107223007332</v>
      </c>
      <c r="D9" s="93" t="s">
        <v>523</v>
      </c>
      <c r="E9" s="93" t="b">
        <v>0</v>
      </c>
      <c r="F9" s="93" t="b">
        <v>0</v>
      </c>
      <c r="G9" s="93" t="b">
        <v>0</v>
      </c>
    </row>
    <row r="10" spans="1:7" ht="15">
      <c r="A10" s="93" t="s">
        <v>506</v>
      </c>
      <c r="B10" s="93">
        <v>2</v>
      </c>
      <c r="C10" s="145">
        <v>0.009951404815338221</v>
      </c>
      <c r="D10" s="93" t="s">
        <v>523</v>
      </c>
      <c r="E10" s="93" t="b">
        <v>0</v>
      </c>
      <c r="F10" s="93" t="b">
        <v>0</v>
      </c>
      <c r="G10" s="93" t="b">
        <v>0</v>
      </c>
    </row>
    <row r="11" spans="1:7" ht="15">
      <c r="A11" s="93" t="s">
        <v>507</v>
      </c>
      <c r="B11" s="93">
        <v>2</v>
      </c>
      <c r="C11" s="145">
        <v>0.009951404815338221</v>
      </c>
      <c r="D11" s="93" t="s">
        <v>523</v>
      </c>
      <c r="E11" s="93" t="b">
        <v>0</v>
      </c>
      <c r="F11" s="93" t="b">
        <v>0</v>
      </c>
      <c r="G11" s="93" t="b">
        <v>0</v>
      </c>
    </row>
    <row r="12" spans="1:7" ht="15">
      <c r="A12" s="93" t="s">
        <v>508</v>
      </c>
      <c r="B12" s="93">
        <v>2</v>
      </c>
      <c r="C12" s="145">
        <v>0.009951404815338221</v>
      </c>
      <c r="D12" s="93" t="s">
        <v>523</v>
      </c>
      <c r="E12" s="93" t="b">
        <v>0</v>
      </c>
      <c r="F12" s="93" t="b">
        <v>0</v>
      </c>
      <c r="G12" s="93" t="b">
        <v>0</v>
      </c>
    </row>
    <row r="13" spans="1:7" ht="15">
      <c r="A13" s="93" t="s">
        <v>509</v>
      </c>
      <c r="B13" s="93">
        <v>2</v>
      </c>
      <c r="C13" s="145">
        <v>0.009951404815338221</v>
      </c>
      <c r="D13" s="93" t="s">
        <v>523</v>
      </c>
      <c r="E13" s="93" t="b">
        <v>0</v>
      </c>
      <c r="F13" s="93" t="b">
        <v>0</v>
      </c>
      <c r="G13" s="93" t="b">
        <v>0</v>
      </c>
    </row>
    <row r="14" spans="1:7" ht="15">
      <c r="A14" s="93" t="s">
        <v>510</v>
      </c>
      <c r="B14" s="93">
        <v>2</v>
      </c>
      <c r="C14" s="145">
        <v>0.009951404815338221</v>
      </c>
      <c r="D14" s="93" t="s">
        <v>523</v>
      </c>
      <c r="E14" s="93" t="b">
        <v>0</v>
      </c>
      <c r="F14" s="93" t="b">
        <v>0</v>
      </c>
      <c r="G14" s="93" t="b">
        <v>0</v>
      </c>
    </row>
    <row r="15" spans="1:7" ht="15">
      <c r="A15" s="93" t="s">
        <v>511</v>
      </c>
      <c r="B15" s="93">
        <v>2</v>
      </c>
      <c r="C15" s="145">
        <v>0.009951404815338221</v>
      </c>
      <c r="D15" s="93" t="s">
        <v>523</v>
      </c>
      <c r="E15" s="93" t="b">
        <v>0</v>
      </c>
      <c r="F15" s="93" t="b">
        <v>0</v>
      </c>
      <c r="G15" s="93" t="b">
        <v>0</v>
      </c>
    </row>
    <row r="16" spans="1:7" ht="15">
      <c r="A16" s="93" t="s">
        <v>512</v>
      </c>
      <c r="B16" s="93">
        <v>2</v>
      </c>
      <c r="C16" s="145">
        <v>0.014927107223007332</v>
      </c>
      <c r="D16" s="93" t="s">
        <v>523</v>
      </c>
      <c r="E16" s="93" t="b">
        <v>0</v>
      </c>
      <c r="F16" s="93" t="b">
        <v>0</v>
      </c>
      <c r="G16" s="93" t="b">
        <v>0</v>
      </c>
    </row>
    <row r="17" spans="1:7" ht="15">
      <c r="A17" s="93" t="s">
        <v>513</v>
      </c>
      <c r="B17" s="93">
        <v>2</v>
      </c>
      <c r="C17" s="145">
        <v>0.009951404815338221</v>
      </c>
      <c r="D17" s="93" t="s">
        <v>523</v>
      </c>
      <c r="E17" s="93" t="b">
        <v>0</v>
      </c>
      <c r="F17" s="93" t="b">
        <v>0</v>
      </c>
      <c r="G17" s="93" t="b">
        <v>0</v>
      </c>
    </row>
    <row r="18" spans="1:7" ht="15">
      <c r="A18" s="93" t="s">
        <v>514</v>
      </c>
      <c r="B18" s="93">
        <v>2</v>
      </c>
      <c r="C18" s="145">
        <v>0.009951404815338221</v>
      </c>
      <c r="D18" s="93" t="s">
        <v>523</v>
      </c>
      <c r="E18" s="93" t="b">
        <v>0</v>
      </c>
      <c r="F18" s="93" t="b">
        <v>0</v>
      </c>
      <c r="G18" s="93" t="b">
        <v>0</v>
      </c>
    </row>
    <row r="19" spans="1:7" ht="15">
      <c r="A19" s="93" t="s">
        <v>515</v>
      </c>
      <c r="B19" s="93">
        <v>2</v>
      </c>
      <c r="C19" s="145">
        <v>0.009951404815338221</v>
      </c>
      <c r="D19" s="93" t="s">
        <v>523</v>
      </c>
      <c r="E19" s="93" t="b">
        <v>0</v>
      </c>
      <c r="F19" s="93" t="b">
        <v>0</v>
      </c>
      <c r="G19" s="93" t="b">
        <v>0</v>
      </c>
    </row>
    <row r="20" spans="1:7" ht="15">
      <c r="A20" s="93" t="s">
        <v>516</v>
      </c>
      <c r="B20" s="93">
        <v>2</v>
      </c>
      <c r="C20" s="145">
        <v>0.009951404815338221</v>
      </c>
      <c r="D20" s="93" t="s">
        <v>523</v>
      </c>
      <c r="E20" s="93" t="b">
        <v>0</v>
      </c>
      <c r="F20" s="93" t="b">
        <v>0</v>
      </c>
      <c r="G20" s="93" t="b">
        <v>0</v>
      </c>
    </row>
    <row r="21" spans="1:7" ht="15">
      <c r="A21" s="93" t="s">
        <v>517</v>
      </c>
      <c r="B21" s="93">
        <v>2</v>
      </c>
      <c r="C21" s="145">
        <v>0.009951404815338221</v>
      </c>
      <c r="D21" s="93" t="s">
        <v>523</v>
      </c>
      <c r="E21" s="93" t="b">
        <v>0</v>
      </c>
      <c r="F21" s="93" t="b">
        <v>0</v>
      </c>
      <c r="G21" s="93" t="b">
        <v>0</v>
      </c>
    </row>
    <row r="22" spans="1:7" ht="15">
      <c r="A22" s="93" t="s">
        <v>518</v>
      </c>
      <c r="B22" s="93">
        <v>2</v>
      </c>
      <c r="C22" s="145">
        <v>0.009951404815338221</v>
      </c>
      <c r="D22" s="93" t="s">
        <v>523</v>
      </c>
      <c r="E22" s="93" t="b">
        <v>0</v>
      </c>
      <c r="F22" s="93" t="b">
        <v>0</v>
      </c>
      <c r="G22" s="93" t="b">
        <v>0</v>
      </c>
    </row>
    <row r="23" spans="1:7" ht="15">
      <c r="A23" s="93" t="s">
        <v>519</v>
      </c>
      <c r="B23" s="93">
        <v>2</v>
      </c>
      <c r="C23" s="145">
        <v>0.009951404815338221</v>
      </c>
      <c r="D23" s="93" t="s">
        <v>523</v>
      </c>
      <c r="E23" s="93" t="b">
        <v>0</v>
      </c>
      <c r="F23" s="93" t="b">
        <v>0</v>
      </c>
      <c r="G23" s="93" t="b">
        <v>0</v>
      </c>
    </row>
    <row r="24" spans="1:7" ht="15">
      <c r="A24" s="93" t="s">
        <v>520</v>
      </c>
      <c r="B24" s="93">
        <v>2</v>
      </c>
      <c r="C24" s="145">
        <v>0.009951404815338221</v>
      </c>
      <c r="D24" s="93" t="s">
        <v>523</v>
      </c>
      <c r="E24" s="93" t="b">
        <v>0</v>
      </c>
      <c r="F24" s="93" t="b">
        <v>0</v>
      </c>
      <c r="G24" s="93" t="b">
        <v>0</v>
      </c>
    </row>
    <row r="25" spans="1:7" ht="15">
      <c r="A25" s="93" t="s">
        <v>240</v>
      </c>
      <c r="B25" s="93">
        <v>6</v>
      </c>
      <c r="C25" s="145">
        <v>0</v>
      </c>
      <c r="D25" s="93" t="s">
        <v>399</v>
      </c>
      <c r="E25" s="93" t="b">
        <v>0</v>
      </c>
      <c r="F25" s="93" t="b">
        <v>0</v>
      </c>
      <c r="G25" s="93" t="b">
        <v>0</v>
      </c>
    </row>
    <row r="26" spans="1:7" ht="15">
      <c r="A26" s="93" t="s">
        <v>506</v>
      </c>
      <c r="B26" s="93">
        <v>2</v>
      </c>
      <c r="C26" s="145">
        <v>0.010946545296872043</v>
      </c>
      <c r="D26" s="93" t="s">
        <v>399</v>
      </c>
      <c r="E26" s="93" t="b">
        <v>0</v>
      </c>
      <c r="F26" s="93" t="b">
        <v>0</v>
      </c>
      <c r="G26" s="93" t="b">
        <v>0</v>
      </c>
    </row>
    <row r="27" spans="1:7" ht="15">
      <c r="A27" s="93" t="s">
        <v>507</v>
      </c>
      <c r="B27" s="93">
        <v>2</v>
      </c>
      <c r="C27" s="145">
        <v>0.010946545296872043</v>
      </c>
      <c r="D27" s="93" t="s">
        <v>399</v>
      </c>
      <c r="E27" s="93" t="b">
        <v>0</v>
      </c>
      <c r="F27" s="93" t="b">
        <v>0</v>
      </c>
      <c r="G27" s="93" t="b">
        <v>0</v>
      </c>
    </row>
    <row r="28" spans="1:7" ht="15">
      <c r="A28" s="93" t="s">
        <v>508</v>
      </c>
      <c r="B28" s="93">
        <v>2</v>
      </c>
      <c r="C28" s="145">
        <v>0.010946545296872043</v>
      </c>
      <c r="D28" s="93" t="s">
        <v>399</v>
      </c>
      <c r="E28" s="93" t="b">
        <v>0</v>
      </c>
      <c r="F28" s="93" t="b">
        <v>0</v>
      </c>
      <c r="G28" s="93" t="b">
        <v>0</v>
      </c>
    </row>
    <row r="29" spans="1:7" ht="15">
      <c r="A29" s="93" t="s">
        <v>509</v>
      </c>
      <c r="B29" s="93">
        <v>2</v>
      </c>
      <c r="C29" s="145">
        <v>0.010946545296872043</v>
      </c>
      <c r="D29" s="93" t="s">
        <v>399</v>
      </c>
      <c r="E29" s="93" t="b">
        <v>0</v>
      </c>
      <c r="F29" s="93" t="b">
        <v>0</v>
      </c>
      <c r="G29" s="93" t="b">
        <v>0</v>
      </c>
    </row>
    <row r="30" spans="1:7" ht="15">
      <c r="A30" s="93" t="s">
        <v>510</v>
      </c>
      <c r="B30" s="93">
        <v>2</v>
      </c>
      <c r="C30" s="145">
        <v>0.010946545296872043</v>
      </c>
      <c r="D30" s="93" t="s">
        <v>399</v>
      </c>
      <c r="E30" s="93" t="b">
        <v>0</v>
      </c>
      <c r="F30" s="93" t="b">
        <v>0</v>
      </c>
      <c r="G30" s="93" t="b">
        <v>0</v>
      </c>
    </row>
    <row r="31" spans="1:7" ht="15">
      <c r="A31" s="93" t="s">
        <v>511</v>
      </c>
      <c r="B31" s="93">
        <v>2</v>
      </c>
      <c r="C31" s="145">
        <v>0.010946545296872043</v>
      </c>
      <c r="D31" s="93" t="s">
        <v>399</v>
      </c>
      <c r="E31" s="93" t="b">
        <v>0</v>
      </c>
      <c r="F31" s="93" t="b">
        <v>0</v>
      </c>
      <c r="G31" s="93" t="b">
        <v>0</v>
      </c>
    </row>
    <row r="32" spans="1:7" ht="15">
      <c r="A32" s="93" t="s">
        <v>512</v>
      </c>
      <c r="B32" s="93">
        <v>2</v>
      </c>
      <c r="C32" s="145">
        <v>0.021893090593744086</v>
      </c>
      <c r="D32" s="93" t="s">
        <v>399</v>
      </c>
      <c r="E32" s="93" t="b">
        <v>0</v>
      </c>
      <c r="F32" s="93" t="b">
        <v>0</v>
      </c>
      <c r="G32" s="93" t="b">
        <v>0</v>
      </c>
    </row>
    <row r="33" spans="1:7" ht="15">
      <c r="A33" s="93" t="s">
        <v>240</v>
      </c>
      <c r="B33" s="93">
        <v>2</v>
      </c>
      <c r="C33" s="145">
        <v>0</v>
      </c>
      <c r="D33" s="93" t="s">
        <v>400</v>
      </c>
      <c r="E33" s="93" t="b">
        <v>0</v>
      </c>
      <c r="F33" s="93" t="b">
        <v>0</v>
      </c>
      <c r="G33" s="93" t="b">
        <v>0</v>
      </c>
    </row>
    <row r="34" spans="1:7" ht="15">
      <c r="A34" s="93" t="s">
        <v>505</v>
      </c>
      <c r="B34" s="93">
        <v>2</v>
      </c>
      <c r="C34" s="145">
        <v>0</v>
      </c>
      <c r="D34" s="93" t="s">
        <v>400</v>
      </c>
      <c r="E34" s="93" t="b">
        <v>0</v>
      </c>
      <c r="F34" s="93" t="b">
        <v>0</v>
      </c>
      <c r="G34" s="93" t="b">
        <v>0</v>
      </c>
    </row>
    <row r="35" spans="1:7" ht="15">
      <c r="A35" s="93" t="s">
        <v>513</v>
      </c>
      <c r="B35" s="93">
        <v>2</v>
      </c>
      <c r="C35" s="145">
        <v>0</v>
      </c>
      <c r="D35" s="93" t="s">
        <v>402</v>
      </c>
      <c r="E35" s="93" t="b">
        <v>0</v>
      </c>
      <c r="F35" s="93" t="b">
        <v>0</v>
      </c>
      <c r="G35" s="93" t="b">
        <v>0</v>
      </c>
    </row>
    <row r="36" spans="1:7" ht="15">
      <c r="A36" s="93" t="s">
        <v>514</v>
      </c>
      <c r="B36" s="93">
        <v>2</v>
      </c>
      <c r="C36" s="145">
        <v>0</v>
      </c>
      <c r="D36" s="93" t="s">
        <v>402</v>
      </c>
      <c r="E36" s="93" t="b">
        <v>0</v>
      </c>
      <c r="F36" s="93" t="b">
        <v>0</v>
      </c>
      <c r="G36" s="93" t="b">
        <v>0</v>
      </c>
    </row>
    <row r="37" spans="1:7" ht="15">
      <c r="A37" s="93" t="s">
        <v>240</v>
      </c>
      <c r="B37" s="93">
        <v>2</v>
      </c>
      <c r="C37" s="145">
        <v>0</v>
      </c>
      <c r="D37" s="93" t="s">
        <v>402</v>
      </c>
      <c r="E37" s="93" t="b">
        <v>0</v>
      </c>
      <c r="F37" s="93" t="b">
        <v>0</v>
      </c>
      <c r="G37" s="93" t="b">
        <v>0</v>
      </c>
    </row>
    <row r="38" spans="1:7" ht="15">
      <c r="A38" s="93" t="s">
        <v>515</v>
      </c>
      <c r="B38" s="93">
        <v>2</v>
      </c>
      <c r="C38" s="145">
        <v>0</v>
      </c>
      <c r="D38" s="93" t="s">
        <v>402</v>
      </c>
      <c r="E38" s="93" t="b">
        <v>0</v>
      </c>
      <c r="F38" s="93" t="b">
        <v>0</v>
      </c>
      <c r="G38" s="93" t="b">
        <v>0</v>
      </c>
    </row>
    <row r="39" spans="1:7" ht="15">
      <c r="A39" s="93" t="s">
        <v>516</v>
      </c>
      <c r="B39" s="93">
        <v>2</v>
      </c>
      <c r="C39" s="145">
        <v>0</v>
      </c>
      <c r="D39" s="93" t="s">
        <v>402</v>
      </c>
      <c r="E39" s="93" t="b">
        <v>0</v>
      </c>
      <c r="F39" s="93" t="b">
        <v>0</v>
      </c>
      <c r="G39" s="93" t="b">
        <v>0</v>
      </c>
    </row>
    <row r="40" spans="1:7" ht="15">
      <c r="A40" s="93" t="s">
        <v>517</v>
      </c>
      <c r="B40" s="93">
        <v>2</v>
      </c>
      <c r="C40" s="145">
        <v>0</v>
      </c>
      <c r="D40" s="93" t="s">
        <v>402</v>
      </c>
      <c r="E40" s="93" t="b">
        <v>0</v>
      </c>
      <c r="F40" s="93" t="b">
        <v>0</v>
      </c>
      <c r="G40" s="93" t="b">
        <v>0</v>
      </c>
    </row>
    <row r="41" spans="1:7" ht="15">
      <c r="A41" s="93" t="s">
        <v>518</v>
      </c>
      <c r="B41" s="93">
        <v>2</v>
      </c>
      <c r="C41" s="145">
        <v>0</v>
      </c>
      <c r="D41" s="93" t="s">
        <v>402</v>
      </c>
      <c r="E41" s="93" t="b">
        <v>0</v>
      </c>
      <c r="F41" s="93" t="b">
        <v>0</v>
      </c>
      <c r="G41" s="93" t="b">
        <v>0</v>
      </c>
    </row>
    <row r="42" spans="1:7" ht="15">
      <c r="A42" s="93" t="s">
        <v>519</v>
      </c>
      <c r="B42" s="93">
        <v>2</v>
      </c>
      <c r="C42" s="145">
        <v>0</v>
      </c>
      <c r="D42" s="93" t="s">
        <v>402</v>
      </c>
      <c r="E42" s="93" t="b">
        <v>0</v>
      </c>
      <c r="F42" s="93" t="b">
        <v>0</v>
      </c>
      <c r="G42" s="93" t="b">
        <v>0</v>
      </c>
    </row>
    <row r="43" spans="1:7" ht="15">
      <c r="A43" s="93" t="s">
        <v>520</v>
      </c>
      <c r="B43" s="93">
        <v>2</v>
      </c>
      <c r="C43" s="145">
        <v>0</v>
      </c>
      <c r="D43" s="93" t="s">
        <v>402</v>
      </c>
      <c r="E43" s="93" t="b">
        <v>0</v>
      </c>
      <c r="F43" s="93" t="b">
        <v>0</v>
      </c>
      <c r="G43" s="93"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v>
      </c>
      <c r="B1" s="13" t="s">
        <v>528</v>
      </c>
      <c r="C1" s="13" t="s">
        <v>521</v>
      </c>
      <c r="D1" s="13" t="s">
        <v>522</v>
      </c>
      <c r="E1" s="13" t="s">
        <v>529</v>
      </c>
      <c r="F1" s="13" t="s">
        <v>144</v>
      </c>
      <c r="G1" s="13" t="s">
        <v>530</v>
      </c>
      <c r="H1" s="13" t="s">
        <v>531</v>
      </c>
      <c r="I1" s="13" t="s">
        <v>532</v>
      </c>
      <c r="J1" s="13" t="s">
        <v>533</v>
      </c>
      <c r="K1" s="13" t="s">
        <v>534</v>
      </c>
      <c r="L1" s="13" t="s">
        <v>535</v>
      </c>
    </row>
    <row r="2" spans="1:12" ht="15">
      <c r="A2" s="93" t="s">
        <v>506</v>
      </c>
      <c r="B2" s="93" t="s">
        <v>507</v>
      </c>
      <c r="C2" s="93">
        <v>2</v>
      </c>
      <c r="D2" s="145">
        <v>0.009951404815338221</v>
      </c>
      <c r="E2" s="145">
        <v>1.7520484478194385</v>
      </c>
      <c r="F2" s="93" t="s">
        <v>523</v>
      </c>
      <c r="G2" s="93" t="b">
        <v>0</v>
      </c>
      <c r="H2" s="93" t="b">
        <v>0</v>
      </c>
      <c r="I2" s="93" t="b">
        <v>0</v>
      </c>
      <c r="J2" s="93" t="b">
        <v>0</v>
      </c>
      <c r="K2" s="93" t="b">
        <v>0</v>
      </c>
      <c r="L2" s="93" t="b">
        <v>0</v>
      </c>
    </row>
    <row r="3" spans="1:12" ht="15">
      <c r="A3" s="93" t="s">
        <v>507</v>
      </c>
      <c r="B3" s="93" t="s">
        <v>508</v>
      </c>
      <c r="C3" s="93">
        <v>2</v>
      </c>
      <c r="D3" s="145">
        <v>0.009951404815338221</v>
      </c>
      <c r="E3" s="145">
        <v>1.7520484478194385</v>
      </c>
      <c r="F3" s="93" t="s">
        <v>523</v>
      </c>
      <c r="G3" s="93" t="b">
        <v>0</v>
      </c>
      <c r="H3" s="93" t="b">
        <v>0</v>
      </c>
      <c r="I3" s="93" t="b">
        <v>0</v>
      </c>
      <c r="J3" s="93" t="b">
        <v>0</v>
      </c>
      <c r="K3" s="93" t="b">
        <v>0</v>
      </c>
      <c r="L3" s="93" t="b">
        <v>0</v>
      </c>
    </row>
    <row r="4" spans="1:12" ht="15">
      <c r="A4" s="93" t="s">
        <v>240</v>
      </c>
      <c r="B4" s="93" t="s">
        <v>240</v>
      </c>
      <c r="C4" s="93">
        <v>2</v>
      </c>
      <c r="D4" s="145">
        <v>0.009951404815338221</v>
      </c>
      <c r="E4" s="145">
        <v>0.35410843914740087</v>
      </c>
      <c r="F4" s="93" t="s">
        <v>523</v>
      </c>
      <c r="G4" s="93" t="b">
        <v>0</v>
      </c>
      <c r="H4" s="93" t="b">
        <v>0</v>
      </c>
      <c r="I4" s="93" t="b">
        <v>0</v>
      </c>
      <c r="J4" s="93" t="b">
        <v>0</v>
      </c>
      <c r="K4" s="93" t="b">
        <v>0</v>
      </c>
      <c r="L4" s="93" t="b">
        <v>0</v>
      </c>
    </row>
    <row r="5" spans="1:12" ht="15">
      <c r="A5" s="93" t="s">
        <v>509</v>
      </c>
      <c r="B5" s="93" t="s">
        <v>510</v>
      </c>
      <c r="C5" s="93">
        <v>2</v>
      </c>
      <c r="D5" s="145">
        <v>0.009951404815338221</v>
      </c>
      <c r="E5" s="145">
        <v>1.7520484478194385</v>
      </c>
      <c r="F5" s="93" t="s">
        <v>523</v>
      </c>
      <c r="G5" s="93" t="b">
        <v>0</v>
      </c>
      <c r="H5" s="93" t="b">
        <v>0</v>
      </c>
      <c r="I5" s="93" t="b">
        <v>0</v>
      </c>
      <c r="J5" s="93" t="b">
        <v>0</v>
      </c>
      <c r="K5" s="93" t="b">
        <v>0</v>
      </c>
      <c r="L5" s="93" t="b">
        <v>0</v>
      </c>
    </row>
    <row r="6" spans="1:12" ht="15">
      <c r="A6" s="93" t="s">
        <v>510</v>
      </c>
      <c r="B6" s="93" t="s">
        <v>511</v>
      </c>
      <c r="C6" s="93">
        <v>2</v>
      </c>
      <c r="D6" s="145">
        <v>0.009951404815338221</v>
      </c>
      <c r="E6" s="145">
        <v>1.7520484478194385</v>
      </c>
      <c r="F6" s="93" t="s">
        <v>523</v>
      </c>
      <c r="G6" s="93" t="b">
        <v>0</v>
      </c>
      <c r="H6" s="93" t="b">
        <v>0</v>
      </c>
      <c r="I6" s="93" t="b">
        <v>0</v>
      </c>
      <c r="J6" s="93" t="b">
        <v>0</v>
      </c>
      <c r="K6" s="93" t="b">
        <v>0</v>
      </c>
      <c r="L6" s="93" t="b">
        <v>0</v>
      </c>
    </row>
    <row r="7" spans="1:12" ht="15">
      <c r="A7" s="93" t="s">
        <v>240</v>
      </c>
      <c r="B7" s="93" t="s">
        <v>515</v>
      </c>
      <c r="C7" s="93">
        <v>2</v>
      </c>
      <c r="D7" s="145">
        <v>0.009951404815338221</v>
      </c>
      <c r="E7" s="145">
        <v>1.0530784434834197</v>
      </c>
      <c r="F7" s="93" t="s">
        <v>523</v>
      </c>
      <c r="G7" s="93" t="b">
        <v>0</v>
      </c>
      <c r="H7" s="93" t="b">
        <v>0</v>
      </c>
      <c r="I7" s="93" t="b">
        <v>0</v>
      </c>
      <c r="J7" s="93" t="b">
        <v>0</v>
      </c>
      <c r="K7" s="93" t="b">
        <v>0</v>
      </c>
      <c r="L7" s="93" t="b">
        <v>0</v>
      </c>
    </row>
    <row r="8" spans="1:12" ht="15">
      <c r="A8" s="93" t="s">
        <v>515</v>
      </c>
      <c r="B8" s="93" t="s">
        <v>516</v>
      </c>
      <c r="C8" s="93">
        <v>2</v>
      </c>
      <c r="D8" s="145">
        <v>0.009951404815338221</v>
      </c>
      <c r="E8" s="145">
        <v>1.7520484478194385</v>
      </c>
      <c r="F8" s="93" t="s">
        <v>523</v>
      </c>
      <c r="G8" s="93" t="b">
        <v>0</v>
      </c>
      <c r="H8" s="93" t="b">
        <v>0</v>
      </c>
      <c r="I8" s="93" t="b">
        <v>0</v>
      </c>
      <c r="J8" s="93" t="b">
        <v>0</v>
      </c>
      <c r="K8" s="93" t="b">
        <v>0</v>
      </c>
      <c r="L8" s="93" t="b">
        <v>0</v>
      </c>
    </row>
    <row r="9" spans="1:12" ht="15">
      <c r="A9" s="93" t="s">
        <v>516</v>
      </c>
      <c r="B9" s="93" t="s">
        <v>517</v>
      </c>
      <c r="C9" s="93">
        <v>2</v>
      </c>
      <c r="D9" s="145">
        <v>0.009951404815338221</v>
      </c>
      <c r="E9" s="145">
        <v>1.7520484478194385</v>
      </c>
      <c r="F9" s="93" t="s">
        <v>523</v>
      </c>
      <c r="G9" s="93" t="b">
        <v>0</v>
      </c>
      <c r="H9" s="93" t="b">
        <v>0</v>
      </c>
      <c r="I9" s="93" t="b">
        <v>0</v>
      </c>
      <c r="J9" s="93" t="b">
        <v>0</v>
      </c>
      <c r="K9" s="93" t="b">
        <v>0</v>
      </c>
      <c r="L9" s="93" t="b">
        <v>0</v>
      </c>
    </row>
    <row r="10" spans="1:12" ht="15">
      <c r="A10" s="93" t="s">
        <v>517</v>
      </c>
      <c r="B10" s="93" t="s">
        <v>518</v>
      </c>
      <c r="C10" s="93">
        <v>2</v>
      </c>
      <c r="D10" s="145">
        <v>0.009951404815338221</v>
      </c>
      <c r="E10" s="145">
        <v>1.7520484478194385</v>
      </c>
      <c r="F10" s="93" t="s">
        <v>523</v>
      </c>
      <c r="G10" s="93" t="b">
        <v>0</v>
      </c>
      <c r="H10" s="93" t="b">
        <v>0</v>
      </c>
      <c r="I10" s="93" t="b">
        <v>0</v>
      </c>
      <c r="J10" s="93" t="b">
        <v>0</v>
      </c>
      <c r="K10" s="93" t="b">
        <v>0</v>
      </c>
      <c r="L10" s="93" t="b">
        <v>0</v>
      </c>
    </row>
    <row r="11" spans="1:12" ht="15">
      <c r="A11" s="93" t="s">
        <v>518</v>
      </c>
      <c r="B11" s="93" t="s">
        <v>519</v>
      </c>
      <c r="C11" s="93">
        <v>2</v>
      </c>
      <c r="D11" s="145">
        <v>0.009951404815338221</v>
      </c>
      <c r="E11" s="145">
        <v>1.7520484478194385</v>
      </c>
      <c r="F11" s="93" t="s">
        <v>523</v>
      </c>
      <c r="G11" s="93" t="b">
        <v>0</v>
      </c>
      <c r="H11" s="93" t="b">
        <v>0</v>
      </c>
      <c r="I11" s="93" t="b">
        <v>0</v>
      </c>
      <c r="J11" s="93" t="b">
        <v>0</v>
      </c>
      <c r="K11" s="93" t="b">
        <v>0</v>
      </c>
      <c r="L11" s="93" t="b">
        <v>0</v>
      </c>
    </row>
    <row r="12" spans="1:12" ht="15">
      <c r="A12" s="93" t="s">
        <v>519</v>
      </c>
      <c r="B12" s="93" t="s">
        <v>520</v>
      </c>
      <c r="C12" s="93">
        <v>2</v>
      </c>
      <c r="D12" s="145">
        <v>0.009951404815338221</v>
      </c>
      <c r="E12" s="145">
        <v>1.7520484478194385</v>
      </c>
      <c r="F12" s="93" t="s">
        <v>523</v>
      </c>
      <c r="G12" s="93" t="b">
        <v>0</v>
      </c>
      <c r="H12" s="93" t="b">
        <v>0</v>
      </c>
      <c r="I12" s="93" t="b">
        <v>0</v>
      </c>
      <c r="J12" s="93" t="b">
        <v>0</v>
      </c>
      <c r="K12" s="93" t="b">
        <v>0</v>
      </c>
      <c r="L12" s="93" t="b">
        <v>0</v>
      </c>
    </row>
    <row r="13" spans="1:12" ht="15">
      <c r="A13" s="93" t="s">
        <v>506</v>
      </c>
      <c r="B13" s="93" t="s">
        <v>507</v>
      </c>
      <c r="C13" s="93">
        <v>2</v>
      </c>
      <c r="D13" s="145">
        <v>0.010946545296872043</v>
      </c>
      <c r="E13" s="145">
        <v>1.4065401804339552</v>
      </c>
      <c r="F13" s="93" t="s">
        <v>399</v>
      </c>
      <c r="G13" s="93" t="b">
        <v>0</v>
      </c>
      <c r="H13" s="93" t="b">
        <v>0</v>
      </c>
      <c r="I13" s="93" t="b">
        <v>0</v>
      </c>
      <c r="J13" s="93" t="b">
        <v>0</v>
      </c>
      <c r="K13" s="93" t="b">
        <v>0</v>
      </c>
      <c r="L13" s="93" t="b">
        <v>0</v>
      </c>
    </row>
    <row r="14" spans="1:12" ht="15">
      <c r="A14" s="93" t="s">
        <v>507</v>
      </c>
      <c r="B14" s="93" t="s">
        <v>508</v>
      </c>
      <c r="C14" s="93">
        <v>2</v>
      </c>
      <c r="D14" s="145">
        <v>0.010946545296872043</v>
      </c>
      <c r="E14" s="145">
        <v>1.4065401804339552</v>
      </c>
      <c r="F14" s="93" t="s">
        <v>399</v>
      </c>
      <c r="G14" s="93" t="b">
        <v>0</v>
      </c>
      <c r="H14" s="93" t="b">
        <v>0</v>
      </c>
      <c r="I14" s="93" t="b">
        <v>0</v>
      </c>
      <c r="J14" s="93" t="b">
        <v>0</v>
      </c>
      <c r="K14" s="93" t="b">
        <v>0</v>
      </c>
      <c r="L14" s="93" t="b">
        <v>0</v>
      </c>
    </row>
    <row r="15" spans="1:12" ht="15">
      <c r="A15" s="93" t="s">
        <v>240</v>
      </c>
      <c r="B15" s="93" t="s">
        <v>240</v>
      </c>
      <c r="C15" s="93">
        <v>2</v>
      </c>
      <c r="D15" s="145">
        <v>0.010946545296872043</v>
      </c>
      <c r="E15" s="145">
        <v>0.45229767099463025</v>
      </c>
      <c r="F15" s="93" t="s">
        <v>399</v>
      </c>
      <c r="G15" s="93" t="b">
        <v>0</v>
      </c>
      <c r="H15" s="93" t="b">
        <v>0</v>
      </c>
      <c r="I15" s="93" t="b">
        <v>0</v>
      </c>
      <c r="J15" s="93" t="b">
        <v>0</v>
      </c>
      <c r="K15" s="93" t="b">
        <v>0</v>
      </c>
      <c r="L15" s="93" t="b">
        <v>0</v>
      </c>
    </row>
    <row r="16" spans="1:12" ht="15">
      <c r="A16" s="93" t="s">
        <v>509</v>
      </c>
      <c r="B16" s="93" t="s">
        <v>510</v>
      </c>
      <c r="C16" s="93">
        <v>2</v>
      </c>
      <c r="D16" s="145">
        <v>0.010946545296872043</v>
      </c>
      <c r="E16" s="145">
        <v>1.4065401804339552</v>
      </c>
      <c r="F16" s="93" t="s">
        <v>399</v>
      </c>
      <c r="G16" s="93" t="b">
        <v>0</v>
      </c>
      <c r="H16" s="93" t="b">
        <v>0</v>
      </c>
      <c r="I16" s="93" t="b">
        <v>0</v>
      </c>
      <c r="J16" s="93" t="b">
        <v>0</v>
      </c>
      <c r="K16" s="93" t="b">
        <v>0</v>
      </c>
      <c r="L16" s="93" t="b">
        <v>0</v>
      </c>
    </row>
    <row r="17" spans="1:12" ht="15">
      <c r="A17" s="93" t="s">
        <v>510</v>
      </c>
      <c r="B17" s="93" t="s">
        <v>511</v>
      </c>
      <c r="C17" s="93">
        <v>2</v>
      </c>
      <c r="D17" s="145">
        <v>0.010946545296872043</v>
      </c>
      <c r="E17" s="145">
        <v>1.4065401804339552</v>
      </c>
      <c r="F17" s="93" t="s">
        <v>399</v>
      </c>
      <c r="G17" s="93" t="b">
        <v>0</v>
      </c>
      <c r="H17" s="93" t="b">
        <v>0</v>
      </c>
      <c r="I17" s="93" t="b">
        <v>0</v>
      </c>
      <c r="J17" s="93" t="b">
        <v>0</v>
      </c>
      <c r="K17" s="93" t="b">
        <v>0</v>
      </c>
      <c r="L17" s="93" t="b">
        <v>0</v>
      </c>
    </row>
    <row r="18" spans="1:12" ht="15">
      <c r="A18" s="93" t="s">
        <v>240</v>
      </c>
      <c r="B18" s="93" t="s">
        <v>515</v>
      </c>
      <c r="C18" s="93">
        <v>2</v>
      </c>
      <c r="D18" s="145">
        <v>0</v>
      </c>
      <c r="E18" s="145">
        <v>1.0969100130080565</v>
      </c>
      <c r="F18" s="93" t="s">
        <v>402</v>
      </c>
      <c r="G18" s="93" t="b">
        <v>0</v>
      </c>
      <c r="H18" s="93" t="b">
        <v>0</v>
      </c>
      <c r="I18" s="93" t="b">
        <v>0</v>
      </c>
      <c r="J18" s="93" t="b">
        <v>0</v>
      </c>
      <c r="K18" s="93" t="b">
        <v>0</v>
      </c>
      <c r="L18" s="93" t="b">
        <v>0</v>
      </c>
    </row>
    <row r="19" spans="1:12" ht="15">
      <c r="A19" s="93" t="s">
        <v>515</v>
      </c>
      <c r="B19" s="93" t="s">
        <v>516</v>
      </c>
      <c r="C19" s="93">
        <v>2</v>
      </c>
      <c r="D19" s="145">
        <v>0</v>
      </c>
      <c r="E19" s="145">
        <v>1.0969100130080565</v>
      </c>
      <c r="F19" s="93" t="s">
        <v>402</v>
      </c>
      <c r="G19" s="93" t="b">
        <v>0</v>
      </c>
      <c r="H19" s="93" t="b">
        <v>0</v>
      </c>
      <c r="I19" s="93" t="b">
        <v>0</v>
      </c>
      <c r="J19" s="93" t="b">
        <v>0</v>
      </c>
      <c r="K19" s="93" t="b">
        <v>0</v>
      </c>
      <c r="L19" s="93" t="b">
        <v>0</v>
      </c>
    </row>
    <row r="20" spans="1:12" ht="15">
      <c r="A20" s="93" t="s">
        <v>516</v>
      </c>
      <c r="B20" s="93" t="s">
        <v>517</v>
      </c>
      <c r="C20" s="93">
        <v>2</v>
      </c>
      <c r="D20" s="145">
        <v>0</v>
      </c>
      <c r="E20" s="145">
        <v>1.0969100130080565</v>
      </c>
      <c r="F20" s="93" t="s">
        <v>402</v>
      </c>
      <c r="G20" s="93" t="b">
        <v>0</v>
      </c>
      <c r="H20" s="93" t="b">
        <v>0</v>
      </c>
      <c r="I20" s="93" t="b">
        <v>0</v>
      </c>
      <c r="J20" s="93" t="b">
        <v>0</v>
      </c>
      <c r="K20" s="93" t="b">
        <v>0</v>
      </c>
      <c r="L20" s="93" t="b">
        <v>0</v>
      </c>
    </row>
    <row r="21" spans="1:12" ht="15">
      <c r="A21" s="93" t="s">
        <v>517</v>
      </c>
      <c r="B21" s="93" t="s">
        <v>518</v>
      </c>
      <c r="C21" s="93">
        <v>2</v>
      </c>
      <c r="D21" s="145">
        <v>0</v>
      </c>
      <c r="E21" s="145">
        <v>1.0969100130080565</v>
      </c>
      <c r="F21" s="93" t="s">
        <v>402</v>
      </c>
      <c r="G21" s="93" t="b">
        <v>0</v>
      </c>
      <c r="H21" s="93" t="b">
        <v>0</v>
      </c>
      <c r="I21" s="93" t="b">
        <v>0</v>
      </c>
      <c r="J21" s="93" t="b">
        <v>0</v>
      </c>
      <c r="K21" s="93" t="b">
        <v>0</v>
      </c>
      <c r="L21" s="93" t="b">
        <v>0</v>
      </c>
    </row>
    <row r="22" spans="1:12" ht="15">
      <c r="A22" s="93" t="s">
        <v>518</v>
      </c>
      <c r="B22" s="93" t="s">
        <v>519</v>
      </c>
      <c r="C22" s="93">
        <v>2</v>
      </c>
      <c r="D22" s="145">
        <v>0</v>
      </c>
      <c r="E22" s="145">
        <v>1.0969100130080565</v>
      </c>
      <c r="F22" s="93" t="s">
        <v>402</v>
      </c>
      <c r="G22" s="93" t="b">
        <v>0</v>
      </c>
      <c r="H22" s="93" t="b">
        <v>0</v>
      </c>
      <c r="I22" s="93" t="b">
        <v>0</v>
      </c>
      <c r="J22" s="93" t="b">
        <v>0</v>
      </c>
      <c r="K22" s="93" t="b">
        <v>0</v>
      </c>
      <c r="L22" s="93" t="b">
        <v>0</v>
      </c>
    </row>
    <row r="23" spans="1:12" ht="15">
      <c r="A23" s="93" t="s">
        <v>519</v>
      </c>
      <c r="B23" s="93" t="s">
        <v>520</v>
      </c>
      <c r="C23" s="93">
        <v>2</v>
      </c>
      <c r="D23" s="145">
        <v>0</v>
      </c>
      <c r="E23" s="145">
        <v>1.0969100130080565</v>
      </c>
      <c r="F23" s="93" t="s">
        <v>402</v>
      </c>
      <c r="G23" s="93" t="b">
        <v>0</v>
      </c>
      <c r="H23" s="93" t="b">
        <v>0</v>
      </c>
      <c r="I23" s="93" t="b">
        <v>0</v>
      </c>
      <c r="J23" s="93" t="b">
        <v>0</v>
      </c>
      <c r="K23" s="93" t="b">
        <v>0</v>
      </c>
      <c r="L23" s="93"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547</v>
      </c>
      <c r="B2" s="148" t="s">
        <v>548</v>
      </c>
      <c r="C2" s="67" t="s">
        <v>549</v>
      </c>
    </row>
    <row r="3" spans="1:3" ht="15">
      <c r="A3" s="147" t="s">
        <v>399</v>
      </c>
      <c r="B3" s="147" t="s">
        <v>399</v>
      </c>
      <c r="C3" s="36">
        <v>5</v>
      </c>
    </row>
    <row r="4" spans="1:3" ht="15">
      <c r="A4" s="147" t="s">
        <v>400</v>
      </c>
      <c r="B4" s="147" t="s">
        <v>400</v>
      </c>
      <c r="C4" s="36">
        <v>1</v>
      </c>
    </row>
    <row r="5" spans="1:3" ht="15">
      <c r="A5" s="147" t="s">
        <v>401</v>
      </c>
      <c r="B5" s="147" t="s">
        <v>401</v>
      </c>
      <c r="C5" s="36">
        <v>1</v>
      </c>
    </row>
    <row r="6" spans="1:3" ht="15">
      <c r="A6" s="147" t="s">
        <v>402</v>
      </c>
      <c r="B6" s="147" t="s">
        <v>402</v>
      </c>
      <c r="C6"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555</v>
      </c>
      <c r="B1" s="13" t="s">
        <v>17</v>
      </c>
    </row>
    <row r="2" spans="1:2" ht="15">
      <c r="A2" s="85" t="s">
        <v>556</v>
      </c>
      <c r="B2" s="85" t="s">
        <v>562</v>
      </c>
    </row>
    <row r="3" spans="1:2" ht="15">
      <c r="A3" s="85" t="s">
        <v>557</v>
      </c>
      <c r="B3" s="85" t="s">
        <v>563</v>
      </c>
    </row>
    <row r="4" spans="1:2" ht="15">
      <c r="A4" s="85" t="s">
        <v>558</v>
      </c>
      <c r="B4" s="85" t="s">
        <v>564</v>
      </c>
    </row>
    <row r="5" spans="1:2" ht="15">
      <c r="A5" s="85" t="s">
        <v>559</v>
      </c>
      <c r="B5" s="85" t="s">
        <v>565</v>
      </c>
    </row>
    <row r="6" spans="1:2" ht="15">
      <c r="A6" s="85" t="s">
        <v>560</v>
      </c>
      <c r="B6" s="85" t="s">
        <v>566</v>
      </c>
    </row>
    <row r="7" spans="1:2" ht="15">
      <c r="A7" s="85" t="s">
        <v>561</v>
      </c>
      <c r="B7" s="85" t="s">
        <v>567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568</v>
      </c>
      <c r="B1" s="13" t="s">
        <v>34</v>
      </c>
    </row>
    <row r="2" spans="1:2" ht="15">
      <c r="A2" s="140" t="s">
        <v>240</v>
      </c>
      <c r="B2" s="85">
        <v>4</v>
      </c>
    </row>
    <row r="3" spans="1:2" ht="15">
      <c r="A3" s="140" t="s">
        <v>237</v>
      </c>
      <c r="B3" s="85">
        <v>0</v>
      </c>
    </row>
    <row r="4" spans="1:2" ht="15">
      <c r="A4" s="140" t="s">
        <v>236</v>
      </c>
      <c r="B4" s="85">
        <v>0</v>
      </c>
    </row>
    <row r="5" spans="1:2" ht="15">
      <c r="A5" s="140" t="s">
        <v>238</v>
      </c>
      <c r="B5" s="85">
        <v>0</v>
      </c>
    </row>
    <row r="6" spans="1:2" ht="15">
      <c r="A6" s="140" t="s">
        <v>242</v>
      </c>
      <c r="B6" s="85">
        <v>0</v>
      </c>
    </row>
    <row r="7" spans="1:2" ht="15">
      <c r="A7" s="140" t="s">
        <v>239</v>
      </c>
      <c r="B7" s="85">
        <v>0</v>
      </c>
    </row>
    <row r="8" spans="1:2" ht="15">
      <c r="A8" s="140" t="s">
        <v>234</v>
      </c>
      <c r="B8" s="85">
        <v>0</v>
      </c>
    </row>
    <row r="9" spans="1:2" ht="15">
      <c r="A9" s="140" t="s">
        <v>241</v>
      </c>
      <c r="B9" s="85">
        <v>0</v>
      </c>
    </row>
    <row r="10" spans="1:2" ht="15">
      <c r="A10" s="140" t="s">
        <v>235</v>
      </c>
      <c r="B10" s="85">
        <v>0</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9.57421875" style="0" bestFit="1" customWidth="1"/>
    <col min="59" max="59" width="21.7109375" style="0" bestFit="1" customWidth="1"/>
    <col min="60" max="60" width="27.00390625" style="0" bestFit="1" customWidth="1"/>
    <col min="61" max="61" width="22.57421875" style="0" bestFit="1" customWidth="1"/>
    <col min="62" max="62" width="28.00390625" style="0" bestFit="1" customWidth="1"/>
    <col min="63" max="63" width="27.28125" style="0" bestFit="1" customWidth="1"/>
    <col min="64" max="64" width="32.7109375" style="0" bestFit="1" customWidth="1"/>
    <col min="65" max="65" width="18.140625" style="0" bestFit="1" customWidth="1"/>
    <col min="66" max="66" width="22.28125" style="0" bestFit="1" customWidth="1"/>
    <col min="67" max="67" width="15.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398</v>
      </c>
      <c r="BD2" s="13" t="s">
        <v>408</v>
      </c>
      <c r="BE2" s="13" t="s">
        <v>409</v>
      </c>
      <c r="BF2" s="13" t="s">
        <v>483</v>
      </c>
      <c r="BG2" s="67" t="s">
        <v>536</v>
      </c>
      <c r="BH2" s="67" t="s">
        <v>537</v>
      </c>
      <c r="BI2" s="67" t="s">
        <v>538</v>
      </c>
      <c r="BJ2" s="67" t="s">
        <v>539</v>
      </c>
      <c r="BK2" s="67" t="s">
        <v>540</v>
      </c>
      <c r="BL2" s="67" t="s">
        <v>541</v>
      </c>
      <c r="BM2" s="67" t="s">
        <v>542</v>
      </c>
      <c r="BN2" s="67" t="s">
        <v>543</v>
      </c>
      <c r="BO2" s="67" t="s">
        <v>544</v>
      </c>
    </row>
    <row r="3" spans="1:67" ht="15" customHeight="1">
      <c r="A3" s="84" t="s">
        <v>234</v>
      </c>
      <c r="B3" s="84" t="s">
        <v>239</v>
      </c>
      <c r="C3" s="53"/>
      <c r="D3" s="54"/>
      <c r="E3" s="65"/>
      <c r="F3" s="55"/>
      <c r="G3" s="53"/>
      <c r="H3" s="57"/>
      <c r="I3" s="56"/>
      <c r="J3" s="56"/>
      <c r="K3" s="36" t="s">
        <v>65</v>
      </c>
      <c r="L3" s="62">
        <v>3</v>
      </c>
      <c r="M3" s="62"/>
      <c r="N3" s="63"/>
      <c r="O3" s="85" t="s">
        <v>243</v>
      </c>
      <c r="P3" s="87">
        <v>43689.09725694444</v>
      </c>
      <c r="Q3" s="85" t="s">
        <v>245</v>
      </c>
      <c r="R3" s="85"/>
      <c r="S3" s="85"/>
      <c r="T3" s="85"/>
      <c r="U3" s="85"/>
      <c r="V3" s="90" t="s">
        <v>259</v>
      </c>
      <c r="W3" s="87">
        <v>43689.09725694444</v>
      </c>
      <c r="X3" s="91">
        <v>43689</v>
      </c>
      <c r="Y3" s="93" t="s">
        <v>264</v>
      </c>
      <c r="Z3" s="90" t="s">
        <v>271</v>
      </c>
      <c r="AA3" s="85"/>
      <c r="AB3" s="85"/>
      <c r="AC3" s="93" t="s">
        <v>278</v>
      </c>
      <c r="AD3" s="93" t="s">
        <v>285</v>
      </c>
      <c r="AE3" s="85" t="b">
        <v>0</v>
      </c>
      <c r="AF3" s="85">
        <v>1</v>
      </c>
      <c r="AG3" s="93" t="s">
        <v>286</v>
      </c>
      <c r="AH3" s="85" t="b">
        <v>0</v>
      </c>
      <c r="AI3" s="85" t="s">
        <v>290</v>
      </c>
      <c r="AJ3" s="85"/>
      <c r="AK3" s="93" t="s">
        <v>288</v>
      </c>
      <c r="AL3" s="85" t="b">
        <v>0</v>
      </c>
      <c r="AM3" s="85">
        <v>0</v>
      </c>
      <c r="AN3" s="93" t="s">
        <v>288</v>
      </c>
      <c r="AO3" s="85" t="s">
        <v>291</v>
      </c>
      <c r="AP3" s="85" t="b">
        <v>0</v>
      </c>
      <c r="AQ3" s="93" t="s">
        <v>285</v>
      </c>
      <c r="AR3" s="85" t="s">
        <v>196</v>
      </c>
      <c r="AS3" s="85">
        <v>0</v>
      </c>
      <c r="AT3" s="85">
        <v>0</v>
      </c>
      <c r="AU3" s="85"/>
      <c r="AV3" s="85"/>
      <c r="AW3" s="85"/>
      <c r="AX3" s="85"/>
      <c r="AY3" s="85"/>
      <c r="AZ3" s="85"/>
      <c r="BA3" s="85"/>
      <c r="BB3" s="85"/>
      <c r="BC3">
        <v>1</v>
      </c>
      <c r="BD3" s="85" t="str">
        <f>REPLACE(INDEX(GroupVertices[Group],MATCH(Edges28[[#This Row],[Vertex 1]],GroupVertices[Vertex],0)),1,1,"")</f>
        <v>1</v>
      </c>
      <c r="BE3" s="85" t="str">
        <f>REPLACE(INDEX(GroupVertices[Group],MATCH(Edges28[[#This Row],[Vertex 2]],GroupVertices[Vertex],0)),1,1,"")</f>
        <v>1</v>
      </c>
      <c r="BF3" s="85">
        <v>7</v>
      </c>
      <c r="BG3" s="51"/>
      <c r="BH3" s="52"/>
      <c r="BI3" s="51"/>
      <c r="BJ3" s="52"/>
      <c r="BK3" s="51"/>
      <c r="BL3" s="52"/>
      <c r="BM3" s="51"/>
      <c r="BN3" s="52"/>
      <c r="BO3" s="51"/>
    </row>
    <row r="4" spans="1:67" ht="15" customHeight="1">
      <c r="A4" s="84" t="s">
        <v>234</v>
      </c>
      <c r="B4" s="84" t="s">
        <v>240</v>
      </c>
      <c r="C4" s="53"/>
      <c r="D4" s="54"/>
      <c r="E4" s="65"/>
      <c r="F4" s="55"/>
      <c r="G4" s="53"/>
      <c r="H4" s="57"/>
      <c r="I4" s="56"/>
      <c r="J4" s="56"/>
      <c r="K4" s="36" t="s">
        <v>65</v>
      </c>
      <c r="L4" s="83">
        <v>4</v>
      </c>
      <c r="M4" s="83"/>
      <c r="N4" s="63"/>
      <c r="O4" s="86" t="s">
        <v>244</v>
      </c>
      <c r="P4" s="88">
        <v>43689.09725694444</v>
      </c>
      <c r="Q4" s="86" t="s">
        <v>245</v>
      </c>
      <c r="R4" s="86"/>
      <c r="S4" s="86"/>
      <c r="T4" s="86"/>
      <c r="U4" s="86"/>
      <c r="V4" s="89" t="s">
        <v>259</v>
      </c>
      <c r="W4" s="88">
        <v>43689.09725694444</v>
      </c>
      <c r="X4" s="92">
        <v>43689</v>
      </c>
      <c r="Y4" s="94" t="s">
        <v>264</v>
      </c>
      <c r="Z4" s="89" t="s">
        <v>271</v>
      </c>
      <c r="AA4" s="86"/>
      <c r="AB4" s="86"/>
      <c r="AC4" s="94" t="s">
        <v>278</v>
      </c>
      <c r="AD4" s="94" t="s">
        <v>285</v>
      </c>
      <c r="AE4" s="86" t="b">
        <v>0</v>
      </c>
      <c r="AF4" s="86">
        <v>1</v>
      </c>
      <c r="AG4" s="94" t="s">
        <v>286</v>
      </c>
      <c r="AH4" s="86" t="b">
        <v>0</v>
      </c>
      <c r="AI4" s="86" t="s">
        <v>290</v>
      </c>
      <c r="AJ4" s="86"/>
      <c r="AK4" s="94" t="s">
        <v>288</v>
      </c>
      <c r="AL4" s="86" t="b">
        <v>0</v>
      </c>
      <c r="AM4" s="86">
        <v>0</v>
      </c>
      <c r="AN4" s="94" t="s">
        <v>288</v>
      </c>
      <c r="AO4" s="86" t="s">
        <v>291</v>
      </c>
      <c r="AP4" s="86" t="b">
        <v>0</v>
      </c>
      <c r="AQ4" s="94" t="s">
        <v>285</v>
      </c>
      <c r="AR4" s="86" t="s">
        <v>196</v>
      </c>
      <c r="AS4" s="86">
        <v>0</v>
      </c>
      <c r="AT4" s="86">
        <v>0</v>
      </c>
      <c r="AU4" s="86"/>
      <c r="AV4" s="86"/>
      <c r="AW4" s="86"/>
      <c r="AX4" s="86"/>
      <c r="AY4" s="86"/>
      <c r="AZ4" s="86"/>
      <c r="BA4" s="86"/>
      <c r="BB4" s="86"/>
      <c r="BC4">
        <v>1</v>
      </c>
      <c r="BD4" s="85" t="str">
        <f>REPLACE(INDEX(GroupVertices[Group],MATCH(Edges28[[#This Row],[Vertex 1]],GroupVertices[Vertex],0)),1,1,"")</f>
        <v>1</v>
      </c>
      <c r="BE4" s="85" t="str">
        <f>REPLACE(INDEX(GroupVertices[Group],MATCH(Edges28[[#This Row],[Vertex 2]],GroupVertices[Vertex],0)),1,1,"")</f>
        <v>1</v>
      </c>
      <c r="BF4" s="85">
        <v>7</v>
      </c>
      <c r="BG4" s="51">
        <v>1</v>
      </c>
      <c r="BH4" s="52">
        <v>7.6923076923076925</v>
      </c>
      <c r="BI4" s="51">
        <v>0</v>
      </c>
      <c r="BJ4" s="52">
        <v>0</v>
      </c>
      <c r="BK4" s="51">
        <v>0</v>
      </c>
      <c r="BL4" s="52">
        <v>0</v>
      </c>
      <c r="BM4" s="51">
        <v>12</v>
      </c>
      <c r="BN4" s="52">
        <v>92.3076923076923</v>
      </c>
      <c r="BO4" s="51">
        <v>13</v>
      </c>
    </row>
    <row r="5" spans="1:67" ht="15">
      <c r="A5" s="84" t="s">
        <v>235</v>
      </c>
      <c r="B5" s="84" t="s">
        <v>241</v>
      </c>
      <c r="C5" s="53"/>
      <c r="D5" s="54"/>
      <c r="E5" s="65"/>
      <c r="F5" s="55"/>
      <c r="G5" s="53"/>
      <c r="H5" s="57"/>
      <c r="I5" s="56"/>
      <c r="J5" s="56"/>
      <c r="K5" s="36" t="s">
        <v>65</v>
      </c>
      <c r="L5" s="83">
        <v>5</v>
      </c>
      <c r="M5" s="83"/>
      <c r="N5" s="63"/>
      <c r="O5" s="86" t="s">
        <v>243</v>
      </c>
      <c r="P5" s="88">
        <v>43690.579189814816</v>
      </c>
      <c r="Q5" s="86" t="s">
        <v>246</v>
      </c>
      <c r="R5" s="86"/>
      <c r="S5" s="86"/>
      <c r="T5" s="86"/>
      <c r="U5" s="86"/>
      <c r="V5" s="89" t="s">
        <v>260</v>
      </c>
      <c r="W5" s="88">
        <v>43690.579189814816</v>
      </c>
      <c r="X5" s="92">
        <v>43690</v>
      </c>
      <c r="Y5" s="94" t="s">
        <v>265</v>
      </c>
      <c r="Z5" s="89" t="s">
        <v>272</v>
      </c>
      <c r="AA5" s="86"/>
      <c r="AB5" s="86"/>
      <c r="AC5" s="94" t="s">
        <v>279</v>
      </c>
      <c r="AD5" s="86"/>
      <c r="AE5" s="86" t="b">
        <v>0</v>
      </c>
      <c r="AF5" s="86">
        <v>0</v>
      </c>
      <c r="AG5" s="94" t="s">
        <v>287</v>
      </c>
      <c r="AH5" s="86" t="b">
        <v>0</v>
      </c>
      <c r="AI5" s="86" t="s">
        <v>290</v>
      </c>
      <c r="AJ5" s="86"/>
      <c r="AK5" s="94" t="s">
        <v>288</v>
      </c>
      <c r="AL5" s="86" t="b">
        <v>0</v>
      </c>
      <c r="AM5" s="86">
        <v>0</v>
      </c>
      <c r="AN5" s="94" t="s">
        <v>288</v>
      </c>
      <c r="AO5" s="86" t="s">
        <v>291</v>
      </c>
      <c r="AP5" s="86" t="b">
        <v>0</v>
      </c>
      <c r="AQ5" s="94" t="s">
        <v>279</v>
      </c>
      <c r="AR5" s="86" t="s">
        <v>196</v>
      </c>
      <c r="AS5" s="86">
        <v>0</v>
      </c>
      <c r="AT5" s="86">
        <v>0</v>
      </c>
      <c r="AU5" s="86"/>
      <c r="AV5" s="86"/>
      <c r="AW5" s="86"/>
      <c r="AX5" s="86"/>
      <c r="AY5" s="86"/>
      <c r="AZ5" s="86"/>
      <c r="BA5" s="86"/>
      <c r="BB5" s="86"/>
      <c r="BC5">
        <v>1</v>
      </c>
      <c r="BD5" s="85" t="str">
        <f>REPLACE(INDEX(GroupVertices[Group],MATCH(Edges28[[#This Row],[Vertex 1]],GroupVertices[Vertex],0)),1,1,"")</f>
        <v>3</v>
      </c>
      <c r="BE5" s="85" t="str">
        <f>REPLACE(INDEX(GroupVertices[Group],MATCH(Edges28[[#This Row],[Vertex 2]],GroupVertices[Vertex],0)),1,1,"")</f>
        <v>3</v>
      </c>
      <c r="BF5" s="85">
        <v>6</v>
      </c>
      <c r="BG5" s="51">
        <v>0</v>
      </c>
      <c r="BH5" s="52">
        <v>0</v>
      </c>
      <c r="BI5" s="51">
        <v>0</v>
      </c>
      <c r="BJ5" s="52">
        <v>0</v>
      </c>
      <c r="BK5" s="51">
        <v>1</v>
      </c>
      <c r="BL5" s="52">
        <v>4</v>
      </c>
      <c r="BM5" s="51">
        <v>24</v>
      </c>
      <c r="BN5" s="52">
        <v>96</v>
      </c>
      <c r="BO5" s="51">
        <v>25</v>
      </c>
    </row>
    <row r="6" spans="1:67" ht="15">
      <c r="A6" s="84" t="s">
        <v>236</v>
      </c>
      <c r="B6" s="84" t="s">
        <v>236</v>
      </c>
      <c r="C6" s="53"/>
      <c r="D6" s="54"/>
      <c r="E6" s="65"/>
      <c r="F6" s="55"/>
      <c r="G6" s="53"/>
      <c r="H6" s="57"/>
      <c r="I6" s="56"/>
      <c r="J6" s="56"/>
      <c r="K6" s="36" t="s">
        <v>65</v>
      </c>
      <c r="L6" s="83">
        <v>6</v>
      </c>
      <c r="M6" s="83"/>
      <c r="N6" s="63"/>
      <c r="O6" s="86" t="s">
        <v>196</v>
      </c>
      <c r="P6" s="88">
        <v>43690.69930555556</v>
      </c>
      <c r="Q6" s="86" t="s">
        <v>247</v>
      </c>
      <c r="R6" s="89" t="s">
        <v>252</v>
      </c>
      <c r="S6" s="86" t="s">
        <v>255</v>
      </c>
      <c r="T6" s="86"/>
      <c r="U6" s="86"/>
      <c r="V6" s="89" t="s">
        <v>261</v>
      </c>
      <c r="W6" s="88">
        <v>43690.69930555556</v>
      </c>
      <c r="X6" s="92">
        <v>43690</v>
      </c>
      <c r="Y6" s="94" t="s">
        <v>266</v>
      </c>
      <c r="Z6" s="89" t="s">
        <v>273</v>
      </c>
      <c r="AA6" s="86"/>
      <c r="AB6" s="86"/>
      <c r="AC6" s="94" t="s">
        <v>280</v>
      </c>
      <c r="AD6" s="86"/>
      <c r="AE6" s="86" t="b">
        <v>0</v>
      </c>
      <c r="AF6" s="86">
        <v>1</v>
      </c>
      <c r="AG6" s="94" t="s">
        <v>288</v>
      </c>
      <c r="AH6" s="86" t="b">
        <v>0</v>
      </c>
      <c r="AI6" s="86" t="s">
        <v>290</v>
      </c>
      <c r="AJ6" s="86"/>
      <c r="AK6" s="94" t="s">
        <v>288</v>
      </c>
      <c r="AL6" s="86" t="b">
        <v>0</v>
      </c>
      <c r="AM6" s="86">
        <v>0</v>
      </c>
      <c r="AN6" s="94" t="s">
        <v>288</v>
      </c>
      <c r="AO6" s="86" t="s">
        <v>292</v>
      </c>
      <c r="AP6" s="86" t="b">
        <v>0</v>
      </c>
      <c r="AQ6" s="94" t="s">
        <v>280</v>
      </c>
      <c r="AR6" s="86" t="s">
        <v>196</v>
      </c>
      <c r="AS6" s="86">
        <v>0</v>
      </c>
      <c r="AT6" s="86">
        <v>0</v>
      </c>
      <c r="AU6" s="86"/>
      <c r="AV6" s="86"/>
      <c r="AW6" s="86"/>
      <c r="AX6" s="86"/>
      <c r="AY6" s="86"/>
      <c r="AZ6" s="86"/>
      <c r="BA6" s="86"/>
      <c r="BB6" s="86"/>
      <c r="BC6">
        <v>2</v>
      </c>
      <c r="BD6" s="85" t="str">
        <f>REPLACE(INDEX(GroupVertices[Group],MATCH(Edges28[[#This Row],[Vertex 1]],GroupVertices[Vertex],0)),1,1,"")</f>
        <v>4</v>
      </c>
      <c r="BE6" s="85" t="str">
        <f>REPLACE(INDEX(GroupVertices[Group],MATCH(Edges28[[#This Row],[Vertex 2]],GroupVertices[Vertex],0)),1,1,"")</f>
        <v>4</v>
      </c>
      <c r="BF6" s="85">
        <v>5</v>
      </c>
      <c r="BG6" s="51">
        <v>0</v>
      </c>
      <c r="BH6" s="52">
        <v>0</v>
      </c>
      <c r="BI6" s="51">
        <v>0</v>
      </c>
      <c r="BJ6" s="52">
        <v>0</v>
      </c>
      <c r="BK6" s="51">
        <v>0</v>
      </c>
      <c r="BL6" s="52">
        <v>0</v>
      </c>
      <c r="BM6" s="51">
        <v>13</v>
      </c>
      <c r="BN6" s="52">
        <v>100</v>
      </c>
      <c r="BO6" s="51">
        <v>13</v>
      </c>
    </row>
    <row r="7" spans="1:67" ht="15">
      <c r="A7" s="84" t="s">
        <v>236</v>
      </c>
      <c r="B7" s="84" t="s">
        <v>236</v>
      </c>
      <c r="C7" s="53"/>
      <c r="D7" s="54"/>
      <c r="E7" s="65"/>
      <c r="F7" s="55"/>
      <c r="G7" s="53"/>
      <c r="H7" s="57"/>
      <c r="I7" s="56"/>
      <c r="J7" s="56"/>
      <c r="K7" s="36" t="s">
        <v>65</v>
      </c>
      <c r="L7" s="83">
        <v>7</v>
      </c>
      <c r="M7" s="83"/>
      <c r="N7" s="63"/>
      <c r="O7" s="86" t="s">
        <v>196</v>
      </c>
      <c r="P7" s="88">
        <v>43692.79583333333</v>
      </c>
      <c r="Q7" s="86" t="s">
        <v>248</v>
      </c>
      <c r="R7" s="89" t="s">
        <v>252</v>
      </c>
      <c r="S7" s="86" t="s">
        <v>255</v>
      </c>
      <c r="T7" s="86"/>
      <c r="U7" s="86"/>
      <c r="V7" s="89" t="s">
        <v>261</v>
      </c>
      <c r="W7" s="88">
        <v>43692.79583333333</v>
      </c>
      <c r="X7" s="92">
        <v>43692</v>
      </c>
      <c r="Y7" s="94" t="s">
        <v>267</v>
      </c>
      <c r="Z7" s="89" t="s">
        <v>274</v>
      </c>
      <c r="AA7" s="86"/>
      <c r="AB7" s="86"/>
      <c r="AC7" s="94" t="s">
        <v>281</v>
      </c>
      <c r="AD7" s="86"/>
      <c r="AE7" s="86" t="b">
        <v>0</v>
      </c>
      <c r="AF7" s="86">
        <v>0</v>
      </c>
      <c r="AG7" s="94" t="s">
        <v>288</v>
      </c>
      <c r="AH7" s="86" t="b">
        <v>0</v>
      </c>
      <c r="AI7" s="86" t="s">
        <v>290</v>
      </c>
      <c r="AJ7" s="86"/>
      <c r="AK7" s="94" t="s">
        <v>288</v>
      </c>
      <c r="AL7" s="86" t="b">
        <v>0</v>
      </c>
      <c r="AM7" s="86">
        <v>0</v>
      </c>
      <c r="AN7" s="94" t="s">
        <v>288</v>
      </c>
      <c r="AO7" s="86" t="s">
        <v>292</v>
      </c>
      <c r="AP7" s="86" t="b">
        <v>0</v>
      </c>
      <c r="AQ7" s="94" t="s">
        <v>281</v>
      </c>
      <c r="AR7" s="86" t="s">
        <v>196</v>
      </c>
      <c r="AS7" s="86">
        <v>0</v>
      </c>
      <c r="AT7" s="86">
        <v>0</v>
      </c>
      <c r="AU7" s="86"/>
      <c r="AV7" s="86"/>
      <c r="AW7" s="86"/>
      <c r="AX7" s="86"/>
      <c r="AY7" s="86"/>
      <c r="AZ7" s="86"/>
      <c r="BA7" s="86"/>
      <c r="BB7" s="86"/>
      <c r="BC7">
        <v>2</v>
      </c>
      <c r="BD7" s="85" t="str">
        <f>REPLACE(INDEX(GroupVertices[Group],MATCH(Edges28[[#This Row],[Vertex 1]],GroupVertices[Vertex],0)),1,1,"")</f>
        <v>4</v>
      </c>
      <c r="BE7" s="85" t="str">
        <f>REPLACE(INDEX(GroupVertices[Group],MATCH(Edges28[[#This Row],[Vertex 2]],GroupVertices[Vertex],0)),1,1,"")</f>
        <v>4</v>
      </c>
      <c r="BF7" s="85">
        <v>4</v>
      </c>
      <c r="BG7" s="51">
        <v>0</v>
      </c>
      <c r="BH7" s="52">
        <v>0</v>
      </c>
      <c r="BI7" s="51">
        <v>0</v>
      </c>
      <c r="BJ7" s="52">
        <v>0</v>
      </c>
      <c r="BK7" s="51">
        <v>0</v>
      </c>
      <c r="BL7" s="52">
        <v>0</v>
      </c>
      <c r="BM7" s="51">
        <v>17</v>
      </c>
      <c r="BN7" s="52">
        <v>100</v>
      </c>
      <c r="BO7" s="51">
        <v>17</v>
      </c>
    </row>
    <row r="8" spans="1:67" ht="15">
      <c r="A8" s="84" t="s">
        <v>237</v>
      </c>
      <c r="B8" s="84" t="s">
        <v>240</v>
      </c>
      <c r="C8" s="53"/>
      <c r="D8" s="54"/>
      <c r="E8" s="65"/>
      <c r="F8" s="55"/>
      <c r="G8" s="53"/>
      <c r="H8" s="57"/>
      <c r="I8" s="56"/>
      <c r="J8" s="56"/>
      <c r="K8" s="36" t="s">
        <v>65</v>
      </c>
      <c r="L8" s="83">
        <v>8</v>
      </c>
      <c r="M8" s="83"/>
      <c r="N8" s="63"/>
      <c r="O8" s="86" t="s">
        <v>244</v>
      </c>
      <c r="P8" s="88">
        <v>43693.500185185185</v>
      </c>
      <c r="Q8" s="86" t="s">
        <v>249</v>
      </c>
      <c r="R8" s="89" t="s">
        <v>253</v>
      </c>
      <c r="S8" s="86" t="s">
        <v>256</v>
      </c>
      <c r="T8" s="86" t="s">
        <v>257</v>
      </c>
      <c r="U8" s="86"/>
      <c r="V8" s="89" t="s">
        <v>262</v>
      </c>
      <c r="W8" s="88">
        <v>43693.500185185185</v>
      </c>
      <c r="X8" s="92">
        <v>43693</v>
      </c>
      <c r="Y8" s="94" t="s">
        <v>268</v>
      </c>
      <c r="Z8" s="89" t="s">
        <v>275</v>
      </c>
      <c r="AA8" s="86"/>
      <c r="AB8" s="86"/>
      <c r="AC8" s="94" t="s">
        <v>282</v>
      </c>
      <c r="AD8" s="86"/>
      <c r="AE8" s="86" t="b">
        <v>0</v>
      </c>
      <c r="AF8" s="86">
        <v>0</v>
      </c>
      <c r="AG8" s="94" t="s">
        <v>288</v>
      </c>
      <c r="AH8" s="86" t="b">
        <v>0</v>
      </c>
      <c r="AI8" s="86" t="s">
        <v>290</v>
      </c>
      <c r="AJ8" s="86"/>
      <c r="AK8" s="94" t="s">
        <v>288</v>
      </c>
      <c r="AL8" s="86" t="b">
        <v>0</v>
      </c>
      <c r="AM8" s="86">
        <v>0</v>
      </c>
      <c r="AN8" s="94" t="s">
        <v>288</v>
      </c>
      <c r="AO8" s="86" t="s">
        <v>293</v>
      </c>
      <c r="AP8" s="86" t="b">
        <v>0</v>
      </c>
      <c r="AQ8" s="94" t="s">
        <v>282</v>
      </c>
      <c r="AR8" s="86" t="s">
        <v>196</v>
      </c>
      <c r="AS8" s="86">
        <v>0</v>
      </c>
      <c r="AT8" s="86">
        <v>0</v>
      </c>
      <c r="AU8" s="86"/>
      <c r="AV8" s="86"/>
      <c r="AW8" s="86"/>
      <c r="AX8" s="86"/>
      <c r="AY8" s="86"/>
      <c r="AZ8" s="86"/>
      <c r="BA8" s="86"/>
      <c r="BB8" s="86"/>
      <c r="BC8">
        <v>2</v>
      </c>
      <c r="BD8" s="85" t="str">
        <f>REPLACE(INDEX(GroupVertices[Group],MATCH(Edges28[[#This Row],[Vertex 1]],GroupVertices[Vertex],0)),1,1,"")</f>
        <v>1</v>
      </c>
      <c r="BE8" s="85" t="str">
        <f>REPLACE(INDEX(GroupVertices[Group],MATCH(Edges28[[#This Row],[Vertex 2]],GroupVertices[Vertex],0)),1,1,"")</f>
        <v>1</v>
      </c>
      <c r="BF8" s="85">
        <v>3</v>
      </c>
      <c r="BG8" s="51">
        <v>0</v>
      </c>
      <c r="BH8" s="52">
        <v>0</v>
      </c>
      <c r="BI8" s="51">
        <v>0</v>
      </c>
      <c r="BJ8" s="52">
        <v>0</v>
      </c>
      <c r="BK8" s="51">
        <v>0</v>
      </c>
      <c r="BL8" s="52">
        <v>0</v>
      </c>
      <c r="BM8" s="51">
        <v>19</v>
      </c>
      <c r="BN8" s="52">
        <v>100</v>
      </c>
      <c r="BO8" s="51">
        <v>19</v>
      </c>
    </row>
    <row r="9" spans="1:67" ht="15">
      <c r="A9" s="84" t="s">
        <v>237</v>
      </c>
      <c r="B9" s="84" t="s">
        <v>240</v>
      </c>
      <c r="C9" s="53"/>
      <c r="D9" s="54"/>
      <c r="E9" s="65"/>
      <c r="F9" s="55"/>
      <c r="G9" s="53"/>
      <c r="H9" s="57"/>
      <c r="I9" s="56"/>
      <c r="J9" s="56"/>
      <c r="K9" s="36" t="s">
        <v>65</v>
      </c>
      <c r="L9" s="83">
        <v>9</v>
      </c>
      <c r="M9" s="83"/>
      <c r="N9" s="63"/>
      <c r="O9" s="86" t="s">
        <v>244</v>
      </c>
      <c r="P9" s="88">
        <v>43696.41670138889</v>
      </c>
      <c r="Q9" s="86" t="s">
        <v>250</v>
      </c>
      <c r="R9" s="89" t="s">
        <v>254</v>
      </c>
      <c r="S9" s="86" t="s">
        <v>256</v>
      </c>
      <c r="T9" s="86" t="s">
        <v>258</v>
      </c>
      <c r="U9" s="86"/>
      <c r="V9" s="89" t="s">
        <v>262</v>
      </c>
      <c r="W9" s="88">
        <v>43696.41670138889</v>
      </c>
      <c r="X9" s="92">
        <v>43696</v>
      </c>
      <c r="Y9" s="94" t="s">
        <v>269</v>
      </c>
      <c r="Z9" s="89" t="s">
        <v>276</v>
      </c>
      <c r="AA9" s="86"/>
      <c r="AB9" s="86"/>
      <c r="AC9" s="94" t="s">
        <v>283</v>
      </c>
      <c r="AD9" s="86"/>
      <c r="AE9" s="86" t="b">
        <v>0</v>
      </c>
      <c r="AF9" s="86">
        <v>0</v>
      </c>
      <c r="AG9" s="94" t="s">
        <v>288</v>
      </c>
      <c r="AH9" s="86" t="b">
        <v>0</v>
      </c>
      <c r="AI9" s="86" t="s">
        <v>290</v>
      </c>
      <c r="AJ9" s="86"/>
      <c r="AK9" s="94" t="s">
        <v>288</v>
      </c>
      <c r="AL9" s="86" t="b">
        <v>0</v>
      </c>
      <c r="AM9" s="86">
        <v>0</v>
      </c>
      <c r="AN9" s="94" t="s">
        <v>288</v>
      </c>
      <c r="AO9" s="86" t="s">
        <v>293</v>
      </c>
      <c r="AP9" s="86" t="b">
        <v>0</v>
      </c>
      <c r="AQ9" s="94" t="s">
        <v>283</v>
      </c>
      <c r="AR9" s="86" t="s">
        <v>196</v>
      </c>
      <c r="AS9" s="86">
        <v>0</v>
      </c>
      <c r="AT9" s="86">
        <v>0</v>
      </c>
      <c r="AU9" s="86"/>
      <c r="AV9" s="86"/>
      <c r="AW9" s="86"/>
      <c r="AX9" s="86"/>
      <c r="AY9" s="86"/>
      <c r="AZ9" s="86"/>
      <c r="BA9" s="86"/>
      <c r="BB9" s="86"/>
      <c r="BC9">
        <v>2</v>
      </c>
      <c r="BD9" s="85" t="str">
        <f>REPLACE(INDEX(GroupVertices[Group],MATCH(Edges28[[#This Row],[Vertex 1]],GroupVertices[Vertex],0)),1,1,"")</f>
        <v>1</v>
      </c>
      <c r="BE9" s="85" t="str">
        <f>REPLACE(INDEX(GroupVertices[Group],MATCH(Edges28[[#This Row],[Vertex 2]],GroupVertices[Vertex],0)),1,1,"")</f>
        <v>1</v>
      </c>
      <c r="BF9" s="85">
        <v>2</v>
      </c>
      <c r="BG9" s="51">
        <v>0</v>
      </c>
      <c r="BH9" s="52">
        <v>0</v>
      </c>
      <c r="BI9" s="51">
        <v>0</v>
      </c>
      <c r="BJ9" s="52">
        <v>0</v>
      </c>
      <c r="BK9" s="51">
        <v>0</v>
      </c>
      <c r="BL9" s="52">
        <v>0</v>
      </c>
      <c r="BM9" s="51">
        <v>19</v>
      </c>
      <c r="BN9" s="52">
        <v>100</v>
      </c>
      <c r="BO9" s="51">
        <v>19</v>
      </c>
    </row>
    <row r="10" spans="1:67" ht="15">
      <c r="A10" s="84" t="s">
        <v>238</v>
      </c>
      <c r="B10" s="84" t="s">
        <v>242</v>
      </c>
      <c r="C10" s="53"/>
      <c r="D10" s="54"/>
      <c r="E10" s="65"/>
      <c r="F10" s="55"/>
      <c r="G10" s="53"/>
      <c r="H10" s="57"/>
      <c r="I10" s="56"/>
      <c r="J10" s="56"/>
      <c r="K10" s="36" t="s">
        <v>65</v>
      </c>
      <c r="L10" s="83">
        <v>10</v>
      </c>
      <c r="M10" s="83"/>
      <c r="N10" s="63"/>
      <c r="O10" s="86" t="s">
        <v>243</v>
      </c>
      <c r="P10" s="88">
        <v>43698.45563657407</v>
      </c>
      <c r="Q10" s="86" t="s">
        <v>251</v>
      </c>
      <c r="R10" s="86"/>
      <c r="S10" s="86"/>
      <c r="T10" s="86"/>
      <c r="U10" s="86"/>
      <c r="V10" s="89" t="s">
        <v>263</v>
      </c>
      <c r="W10" s="88">
        <v>43698.45563657407</v>
      </c>
      <c r="X10" s="92">
        <v>43698</v>
      </c>
      <c r="Y10" s="94" t="s">
        <v>270</v>
      </c>
      <c r="Z10" s="89" t="s">
        <v>277</v>
      </c>
      <c r="AA10" s="86"/>
      <c r="AB10" s="86"/>
      <c r="AC10" s="94" t="s">
        <v>284</v>
      </c>
      <c r="AD10" s="86"/>
      <c r="AE10" s="86" t="b">
        <v>0</v>
      </c>
      <c r="AF10" s="86">
        <v>0</v>
      </c>
      <c r="AG10" s="94" t="s">
        <v>289</v>
      </c>
      <c r="AH10" s="86" t="b">
        <v>0</v>
      </c>
      <c r="AI10" s="86" t="s">
        <v>290</v>
      </c>
      <c r="AJ10" s="86"/>
      <c r="AK10" s="94" t="s">
        <v>288</v>
      </c>
      <c r="AL10" s="86" t="b">
        <v>0</v>
      </c>
      <c r="AM10" s="86">
        <v>0</v>
      </c>
      <c r="AN10" s="94" t="s">
        <v>288</v>
      </c>
      <c r="AO10" s="86" t="s">
        <v>294</v>
      </c>
      <c r="AP10" s="86" t="b">
        <v>0</v>
      </c>
      <c r="AQ10" s="94" t="s">
        <v>284</v>
      </c>
      <c r="AR10" s="86" t="s">
        <v>196</v>
      </c>
      <c r="AS10" s="86">
        <v>0</v>
      </c>
      <c r="AT10" s="86">
        <v>0</v>
      </c>
      <c r="AU10" s="86"/>
      <c r="AV10" s="86"/>
      <c r="AW10" s="86"/>
      <c r="AX10" s="86"/>
      <c r="AY10" s="86"/>
      <c r="AZ10" s="86"/>
      <c r="BA10" s="86"/>
      <c r="BB10" s="86"/>
      <c r="BC10">
        <v>1</v>
      </c>
      <c r="BD10" s="85" t="str">
        <f>REPLACE(INDEX(GroupVertices[Group],MATCH(Edges28[[#This Row],[Vertex 1]],GroupVertices[Vertex],0)),1,1,"")</f>
        <v>2</v>
      </c>
      <c r="BE10" s="85" t="str">
        <f>REPLACE(INDEX(GroupVertices[Group],MATCH(Edges28[[#This Row],[Vertex 2]],GroupVertices[Vertex],0)),1,1,"")</f>
        <v>2</v>
      </c>
      <c r="BF10" s="85">
        <v>1</v>
      </c>
      <c r="BG10" s="51">
        <v>0</v>
      </c>
      <c r="BH10" s="52">
        <v>0</v>
      </c>
      <c r="BI10" s="51">
        <v>0</v>
      </c>
      <c r="BJ10" s="52">
        <v>0</v>
      </c>
      <c r="BK10" s="51">
        <v>0</v>
      </c>
      <c r="BL10" s="52">
        <v>0</v>
      </c>
      <c r="BM10" s="51">
        <v>48</v>
      </c>
      <c r="BN10" s="52">
        <v>100</v>
      </c>
      <c r="BO10" s="51">
        <v>48</v>
      </c>
    </row>
    <row r="11" spans="1:67" ht="15">
      <c r="A11" s="119" t="s">
        <v>239</v>
      </c>
      <c r="B11" s="119" t="s">
        <v>240</v>
      </c>
      <c r="C11" s="120"/>
      <c r="D11" s="121"/>
      <c r="E11" s="122"/>
      <c r="F11" s="123"/>
      <c r="G11" s="120"/>
      <c r="H11" s="116"/>
      <c r="I11" s="124"/>
      <c r="J11" s="124"/>
      <c r="K11" s="36" t="s">
        <v>65</v>
      </c>
      <c r="L11" s="125">
        <v>11</v>
      </c>
      <c r="M11" s="125"/>
      <c r="N11" s="126"/>
      <c r="O11" s="127" t="s">
        <v>244</v>
      </c>
      <c r="P11" s="128">
        <v>43689.08761574074</v>
      </c>
      <c r="Q11" s="127" t="s">
        <v>392</v>
      </c>
      <c r="R11" s="127"/>
      <c r="S11" s="127"/>
      <c r="T11" s="127" t="s">
        <v>393</v>
      </c>
      <c r="U11" s="127"/>
      <c r="V11" s="129" t="s">
        <v>353</v>
      </c>
      <c r="W11" s="128">
        <v>43689.08761574074</v>
      </c>
      <c r="X11" s="130">
        <v>43689</v>
      </c>
      <c r="Y11" s="131" t="s">
        <v>394</v>
      </c>
      <c r="Z11" s="129" t="s">
        <v>395</v>
      </c>
      <c r="AA11" s="127"/>
      <c r="AB11" s="127"/>
      <c r="AC11" s="131" t="s">
        <v>285</v>
      </c>
      <c r="AD11" s="127"/>
      <c r="AE11" s="127" t="b">
        <v>0</v>
      </c>
      <c r="AF11" s="127">
        <v>0</v>
      </c>
      <c r="AG11" s="131" t="s">
        <v>288</v>
      </c>
      <c r="AH11" s="127" t="b">
        <v>0</v>
      </c>
      <c r="AI11" s="127" t="s">
        <v>290</v>
      </c>
      <c r="AJ11" s="127"/>
      <c r="AK11" s="131" t="s">
        <v>288</v>
      </c>
      <c r="AL11" s="127" t="b">
        <v>0</v>
      </c>
      <c r="AM11" s="127">
        <v>0</v>
      </c>
      <c r="AN11" s="131" t="s">
        <v>288</v>
      </c>
      <c r="AO11" s="127" t="s">
        <v>292</v>
      </c>
      <c r="AP11" s="127" t="b">
        <v>0</v>
      </c>
      <c r="AQ11" s="131" t="s">
        <v>285</v>
      </c>
      <c r="AR11" s="127" t="s">
        <v>396</v>
      </c>
      <c r="AS11" s="127">
        <v>0</v>
      </c>
      <c r="AT11" s="127">
        <v>0</v>
      </c>
      <c r="AU11" s="127"/>
      <c r="AV11" s="127"/>
      <c r="AW11" s="127"/>
      <c r="AX11" s="127"/>
      <c r="AY11" s="127"/>
      <c r="AZ11" s="127"/>
      <c r="BA11" s="127"/>
      <c r="BB11" s="127"/>
      <c r="BC11">
        <v>1</v>
      </c>
      <c r="BD11" s="85" t="str">
        <f>REPLACE(INDEX(GroupVertices[Group],MATCH(Edges28[[#This Row],[Vertex 1]],GroupVertices[Vertex],0)),1,1,"")</f>
        <v>1</v>
      </c>
      <c r="BE11" s="85" t="str">
        <f>REPLACE(INDEX(GroupVertices[Group],MATCH(Edges28[[#This Row],[Vertex 2]],GroupVertices[Vertex],0)),1,1,"")</f>
        <v>1</v>
      </c>
      <c r="BF11" s="85">
        <v>7</v>
      </c>
      <c r="BG11" s="51">
        <v>1</v>
      </c>
      <c r="BH11" s="52">
        <v>3.5714285714285716</v>
      </c>
      <c r="BI11" s="51">
        <v>0</v>
      </c>
      <c r="BJ11" s="52">
        <v>0</v>
      </c>
      <c r="BK11" s="51">
        <v>0</v>
      </c>
      <c r="BL11" s="52">
        <v>0</v>
      </c>
      <c r="BM11" s="51">
        <v>27</v>
      </c>
      <c r="BN11" s="52">
        <v>96.42857142857143</v>
      </c>
      <c r="BO11"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6" r:id="rId1" display="https://nittanylioncareers.psu.edu/"/>
    <hyperlink ref="R7" r:id="rId2" display="https://nittanylioncareers.psu.edu/"/>
    <hyperlink ref="R8" r:id="rId3" display="https://remotejobsvault.com/remote-jobs/transcriptionist-business-transcriptionist-alphasights"/>
    <hyperlink ref="R9" r:id="rId4" display="https://remotejobsvault.com/remote-jobs/proofreader-transcription-editor-alphasights"/>
    <hyperlink ref="V3" r:id="rId5" display="http://pbs.twimg.com/profile_images/931779498420215808/MUzbRsYN_normal.jpg"/>
    <hyperlink ref="V4" r:id="rId6" display="http://pbs.twimg.com/profile_images/931779498420215808/MUzbRsYN_normal.jpg"/>
    <hyperlink ref="V5" r:id="rId7" display="http://pbs.twimg.com/profile_images/1161270553786929153/cnlpDdV5_normal.jpg"/>
    <hyperlink ref="V6" r:id="rId8" display="http://pbs.twimg.com/profile_images/608631798264901633/ryLNZaIw_normal.png"/>
    <hyperlink ref="V7" r:id="rId9" display="http://pbs.twimg.com/profile_images/608631798264901633/ryLNZaIw_normal.png"/>
    <hyperlink ref="V8" r:id="rId10" display="http://pbs.twimg.com/profile_images/1104784488725278720/kNTga3Pf_normal.png"/>
    <hyperlink ref="V9" r:id="rId11" display="http://pbs.twimg.com/profile_images/1104784488725278720/kNTga3Pf_normal.png"/>
    <hyperlink ref="V10" r:id="rId12" display="http://pbs.twimg.com/profile_images/1110507875468800000/xvyxgdjR_normal.jpg"/>
    <hyperlink ref="Z3" r:id="rId13" display="https://twitter.com/ajberk/status/1160737683200593921"/>
    <hyperlink ref="Z4" r:id="rId14" display="https://twitter.com/ajberk/status/1160737683200593921"/>
    <hyperlink ref="Z5" r:id="rId15" display="https://twitter.com/dh_alphasights/status/1161274716897894402"/>
    <hyperlink ref="Z6" r:id="rId16" display="https://twitter.com/psulajobs/status/1161318243740606464"/>
    <hyperlink ref="Z7" r:id="rId17" display="https://twitter.com/psulajobs/status/1162078000453771264"/>
    <hyperlink ref="Z8" r:id="rId18" display="https://twitter.com/remotejobsvault/status/1162333250179751936"/>
    <hyperlink ref="Z9" r:id="rId19" display="https://twitter.com/remotejobsvault/status/1163390158110167040"/>
    <hyperlink ref="Z10" r:id="rId20" display="https://twitter.com/kemp_minter/status/1164129047191937024"/>
    <hyperlink ref="V11" r:id="rId21" display="http://pbs.twimg.com/profile_images/1006261701660950528/7It7cT9u_normal.jpg"/>
    <hyperlink ref="Z11" r:id="rId22" display="https://twitter.com/mytechmusings/status/1160734189320171521"/>
  </hyperlinks>
  <printOptions/>
  <pageMargins left="0.7" right="0.7" top="0.75" bottom="0.75" header="0.3" footer="0.3"/>
  <pageSetup horizontalDpi="600" verticalDpi="600" orientation="portrait" r:id="rId26"/>
  <legacyDrawing r:id="rId24"/>
  <tableParts>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569</v>
      </c>
      <c r="B1" s="13" t="s">
        <v>570</v>
      </c>
      <c r="C1" s="13" t="s">
        <v>571</v>
      </c>
      <c r="D1" s="13" t="s">
        <v>573</v>
      </c>
      <c r="E1" s="85" t="s">
        <v>572</v>
      </c>
      <c r="F1" s="85" t="s">
        <v>575</v>
      </c>
      <c r="G1" s="85" t="s">
        <v>574</v>
      </c>
      <c r="H1" s="85" t="s">
        <v>577</v>
      </c>
      <c r="I1" s="13" t="s">
        <v>576</v>
      </c>
      <c r="J1" s="13" t="s">
        <v>578</v>
      </c>
    </row>
    <row r="2" spans="1:10" ht="15">
      <c r="A2" s="90" t="s">
        <v>252</v>
      </c>
      <c r="B2" s="85">
        <v>2</v>
      </c>
      <c r="C2" s="90" t="s">
        <v>254</v>
      </c>
      <c r="D2" s="85">
        <v>1</v>
      </c>
      <c r="E2" s="85"/>
      <c r="F2" s="85"/>
      <c r="G2" s="85"/>
      <c r="H2" s="85"/>
      <c r="I2" s="90" t="s">
        <v>252</v>
      </c>
      <c r="J2" s="85">
        <v>2</v>
      </c>
    </row>
    <row r="3" spans="1:10" ht="15">
      <c r="A3" s="90" t="s">
        <v>254</v>
      </c>
      <c r="B3" s="85">
        <v>1</v>
      </c>
      <c r="C3" s="90" t="s">
        <v>253</v>
      </c>
      <c r="D3" s="85">
        <v>1</v>
      </c>
      <c r="E3" s="85"/>
      <c r="F3" s="85"/>
      <c r="G3" s="85"/>
      <c r="H3" s="85"/>
      <c r="I3" s="85"/>
      <c r="J3" s="85"/>
    </row>
    <row r="4" spans="1:10" ht="15">
      <c r="A4" s="90" t="s">
        <v>253</v>
      </c>
      <c r="B4" s="85">
        <v>1</v>
      </c>
      <c r="C4" s="85"/>
      <c r="D4" s="85"/>
      <c r="E4" s="85"/>
      <c r="F4" s="85"/>
      <c r="G4" s="85"/>
      <c r="H4" s="85"/>
      <c r="I4" s="85"/>
      <c r="J4" s="85"/>
    </row>
    <row r="7" spans="1:10" ht="15" customHeight="1">
      <c r="A7" s="13" t="s">
        <v>581</v>
      </c>
      <c r="B7" s="13" t="s">
        <v>570</v>
      </c>
      <c r="C7" s="13" t="s">
        <v>582</v>
      </c>
      <c r="D7" s="13" t="s">
        <v>573</v>
      </c>
      <c r="E7" s="85" t="s">
        <v>583</v>
      </c>
      <c r="F7" s="85" t="s">
        <v>575</v>
      </c>
      <c r="G7" s="85" t="s">
        <v>584</v>
      </c>
      <c r="H7" s="85" t="s">
        <v>577</v>
      </c>
      <c r="I7" s="13" t="s">
        <v>585</v>
      </c>
      <c r="J7" s="13" t="s">
        <v>578</v>
      </c>
    </row>
    <row r="8" spans="1:10" ht="15">
      <c r="A8" s="85" t="s">
        <v>256</v>
      </c>
      <c r="B8" s="85">
        <v>2</v>
      </c>
      <c r="C8" s="85" t="s">
        <v>256</v>
      </c>
      <c r="D8" s="85">
        <v>2</v>
      </c>
      <c r="E8" s="85"/>
      <c r="F8" s="85"/>
      <c r="G8" s="85"/>
      <c r="H8" s="85"/>
      <c r="I8" s="85" t="s">
        <v>255</v>
      </c>
      <c r="J8" s="85">
        <v>2</v>
      </c>
    </row>
    <row r="9" spans="1:10" ht="15">
      <c r="A9" s="85" t="s">
        <v>255</v>
      </c>
      <c r="B9" s="85">
        <v>2</v>
      </c>
      <c r="C9" s="85"/>
      <c r="D9" s="85"/>
      <c r="E9" s="85"/>
      <c r="F9" s="85"/>
      <c r="G9" s="85"/>
      <c r="H9" s="85"/>
      <c r="I9" s="85"/>
      <c r="J9" s="85"/>
    </row>
    <row r="12" spans="1:10" ht="15" customHeight="1">
      <c r="A12" s="13" t="s">
        <v>587</v>
      </c>
      <c r="B12" s="13" t="s">
        <v>570</v>
      </c>
      <c r="C12" s="13" t="s">
        <v>597</v>
      </c>
      <c r="D12" s="13" t="s">
        <v>573</v>
      </c>
      <c r="E12" s="85" t="s">
        <v>598</v>
      </c>
      <c r="F12" s="85" t="s">
        <v>575</v>
      </c>
      <c r="G12" s="85" t="s">
        <v>599</v>
      </c>
      <c r="H12" s="85" t="s">
        <v>577</v>
      </c>
      <c r="I12" s="85" t="s">
        <v>600</v>
      </c>
      <c r="J12" s="85" t="s">
        <v>578</v>
      </c>
    </row>
    <row r="13" spans="1:10" ht="15">
      <c r="A13" s="85" t="s">
        <v>588</v>
      </c>
      <c r="B13" s="85">
        <v>2</v>
      </c>
      <c r="C13" s="85" t="s">
        <v>588</v>
      </c>
      <c r="D13" s="85">
        <v>2</v>
      </c>
      <c r="E13" s="85"/>
      <c r="F13" s="85"/>
      <c r="G13" s="85"/>
      <c r="H13" s="85"/>
      <c r="I13" s="85"/>
      <c r="J13" s="85"/>
    </row>
    <row r="14" spans="1:10" ht="15">
      <c r="A14" s="85" t="s">
        <v>589</v>
      </c>
      <c r="B14" s="85">
        <v>2</v>
      </c>
      <c r="C14" s="85" t="s">
        <v>589</v>
      </c>
      <c r="D14" s="85">
        <v>2</v>
      </c>
      <c r="E14" s="85"/>
      <c r="F14" s="85"/>
      <c r="G14" s="85"/>
      <c r="H14" s="85"/>
      <c r="I14" s="85"/>
      <c r="J14" s="85"/>
    </row>
    <row r="15" spans="1:10" ht="15">
      <c r="A15" s="85" t="s">
        <v>519</v>
      </c>
      <c r="B15" s="85">
        <v>2</v>
      </c>
      <c r="C15" s="85" t="s">
        <v>519</v>
      </c>
      <c r="D15" s="85">
        <v>2</v>
      </c>
      <c r="E15" s="85"/>
      <c r="F15" s="85"/>
      <c r="G15" s="85"/>
      <c r="H15" s="85"/>
      <c r="I15" s="85"/>
      <c r="J15" s="85"/>
    </row>
    <row r="16" spans="1:10" ht="15">
      <c r="A16" s="85" t="s">
        <v>590</v>
      </c>
      <c r="B16" s="85">
        <v>2</v>
      </c>
      <c r="C16" s="85" t="s">
        <v>590</v>
      </c>
      <c r="D16" s="85">
        <v>2</v>
      </c>
      <c r="E16" s="85"/>
      <c r="F16" s="85"/>
      <c r="G16" s="85"/>
      <c r="H16" s="85"/>
      <c r="I16" s="85"/>
      <c r="J16" s="85"/>
    </row>
    <row r="17" spans="1:10" ht="15">
      <c r="A17" s="85" t="s">
        <v>591</v>
      </c>
      <c r="B17" s="85">
        <v>2</v>
      </c>
      <c r="C17" s="85" t="s">
        <v>591</v>
      </c>
      <c r="D17" s="85">
        <v>2</v>
      </c>
      <c r="E17" s="85"/>
      <c r="F17" s="85"/>
      <c r="G17" s="85"/>
      <c r="H17" s="85"/>
      <c r="I17" s="85"/>
      <c r="J17" s="85"/>
    </row>
    <row r="18" spans="1:10" ht="15">
      <c r="A18" s="85" t="s">
        <v>592</v>
      </c>
      <c r="B18" s="85">
        <v>2</v>
      </c>
      <c r="C18" s="85" t="s">
        <v>592</v>
      </c>
      <c r="D18" s="85">
        <v>2</v>
      </c>
      <c r="E18" s="85"/>
      <c r="F18" s="85"/>
      <c r="G18" s="85"/>
      <c r="H18" s="85"/>
      <c r="I18" s="85"/>
      <c r="J18" s="85"/>
    </row>
    <row r="19" spans="1:10" ht="15">
      <c r="A19" s="85" t="s">
        <v>593</v>
      </c>
      <c r="B19" s="85">
        <v>1</v>
      </c>
      <c r="C19" s="85" t="s">
        <v>593</v>
      </c>
      <c r="D19" s="85">
        <v>1</v>
      </c>
      <c r="E19" s="85"/>
      <c r="F19" s="85"/>
      <c r="G19" s="85"/>
      <c r="H19" s="85"/>
      <c r="I19" s="85"/>
      <c r="J19" s="85"/>
    </row>
    <row r="20" spans="1:10" ht="15">
      <c r="A20" s="85" t="s">
        <v>594</v>
      </c>
      <c r="B20" s="85">
        <v>1</v>
      </c>
      <c r="C20" s="85" t="s">
        <v>594</v>
      </c>
      <c r="D20" s="85">
        <v>1</v>
      </c>
      <c r="E20" s="85"/>
      <c r="F20" s="85"/>
      <c r="G20" s="85"/>
      <c r="H20" s="85"/>
      <c r="I20" s="85"/>
      <c r="J20" s="85"/>
    </row>
    <row r="21" spans="1:10" ht="15">
      <c r="A21" s="85" t="s">
        <v>595</v>
      </c>
      <c r="B21" s="85">
        <v>1</v>
      </c>
      <c r="C21" s="85" t="s">
        <v>595</v>
      </c>
      <c r="D21" s="85">
        <v>1</v>
      </c>
      <c r="E21" s="85"/>
      <c r="F21" s="85"/>
      <c r="G21" s="85"/>
      <c r="H21" s="85"/>
      <c r="I21" s="85"/>
      <c r="J21" s="85"/>
    </row>
    <row r="22" spans="1:10" ht="15">
      <c r="A22" s="85" t="s">
        <v>596</v>
      </c>
      <c r="B22" s="85">
        <v>1</v>
      </c>
      <c r="C22" s="85" t="s">
        <v>596</v>
      </c>
      <c r="D22" s="85">
        <v>1</v>
      </c>
      <c r="E22" s="85"/>
      <c r="F22" s="85"/>
      <c r="G22" s="85"/>
      <c r="H22" s="85"/>
      <c r="I22" s="85"/>
      <c r="J22" s="85"/>
    </row>
    <row r="25" spans="1:10" ht="15" customHeight="1">
      <c r="A25" s="13" t="s">
        <v>603</v>
      </c>
      <c r="B25" s="13" t="s">
        <v>570</v>
      </c>
      <c r="C25" s="13" t="s">
        <v>604</v>
      </c>
      <c r="D25" s="13" t="s">
        <v>573</v>
      </c>
      <c r="E25" s="13" t="s">
        <v>605</v>
      </c>
      <c r="F25" s="13" t="s">
        <v>575</v>
      </c>
      <c r="G25" s="85" t="s">
        <v>606</v>
      </c>
      <c r="H25" s="85" t="s">
        <v>577</v>
      </c>
      <c r="I25" s="13" t="s">
        <v>607</v>
      </c>
      <c r="J25" s="13" t="s">
        <v>578</v>
      </c>
    </row>
    <row r="26" spans="1:10" ht="15">
      <c r="A26" s="93" t="s">
        <v>499</v>
      </c>
      <c r="B26" s="93">
        <v>2</v>
      </c>
      <c r="C26" s="93" t="s">
        <v>240</v>
      </c>
      <c r="D26" s="93">
        <v>6</v>
      </c>
      <c r="E26" s="93" t="s">
        <v>240</v>
      </c>
      <c r="F26" s="93">
        <v>2</v>
      </c>
      <c r="G26" s="93"/>
      <c r="H26" s="93"/>
      <c r="I26" s="93" t="s">
        <v>513</v>
      </c>
      <c r="J26" s="93">
        <v>2</v>
      </c>
    </row>
    <row r="27" spans="1:10" ht="15">
      <c r="A27" s="93" t="s">
        <v>500</v>
      </c>
      <c r="B27" s="93">
        <v>0</v>
      </c>
      <c r="C27" s="93" t="s">
        <v>506</v>
      </c>
      <c r="D27" s="93">
        <v>2</v>
      </c>
      <c r="E27" s="93" t="s">
        <v>505</v>
      </c>
      <c r="F27" s="93">
        <v>2</v>
      </c>
      <c r="G27" s="93"/>
      <c r="H27" s="93"/>
      <c r="I27" s="93" t="s">
        <v>514</v>
      </c>
      <c r="J27" s="93">
        <v>2</v>
      </c>
    </row>
    <row r="28" spans="1:10" ht="15">
      <c r="A28" s="93" t="s">
        <v>501</v>
      </c>
      <c r="B28" s="93">
        <v>1</v>
      </c>
      <c r="C28" s="93" t="s">
        <v>507</v>
      </c>
      <c r="D28" s="93">
        <v>2</v>
      </c>
      <c r="E28" s="93"/>
      <c r="F28" s="93"/>
      <c r="G28" s="93"/>
      <c r="H28" s="93"/>
      <c r="I28" s="93" t="s">
        <v>240</v>
      </c>
      <c r="J28" s="93">
        <v>2</v>
      </c>
    </row>
    <row r="29" spans="1:10" ht="15">
      <c r="A29" s="93" t="s">
        <v>502</v>
      </c>
      <c r="B29" s="93">
        <v>179</v>
      </c>
      <c r="C29" s="93" t="s">
        <v>508</v>
      </c>
      <c r="D29" s="93">
        <v>2</v>
      </c>
      <c r="E29" s="93"/>
      <c r="F29" s="93"/>
      <c r="G29" s="93"/>
      <c r="H29" s="93"/>
      <c r="I29" s="93" t="s">
        <v>515</v>
      </c>
      <c r="J29" s="93">
        <v>2</v>
      </c>
    </row>
    <row r="30" spans="1:10" ht="15">
      <c r="A30" s="93" t="s">
        <v>503</v>
      </c>
      <c r="B30" s="93">
        <v>182</v>
      </c>
      <c r="C30" s="93" t="s">
        <v>509</v>
      </c>
      <c r="D30" s="93">
        <v>2</v>
      </c>
      <c r="E30" s="93"/>
      <c r="F30" s="93"/>
      <c r="G30" s="93"/>
      <c r="H30" s="93"/>
      <c r="I30" s="93" t="s">
        <v>516</v>
      </c>
      <c r="J30" s="93">
        <v>2</v>
      </c>
    </row>
    <row r="31" spans="1:10" ht="15">
      <c r="A31" s="93" t="s">
        <v>240</v>
      </c>
      <c r="B31" s="93">
        <v>10</v>
      </c>
      <c r="C31" s="93" t="s">
        <v>510</v>
      </c>
      <c r="D31" s="93">
        <v>2</v>
      </c>
      <c r="E31" s="93"/>
      <c r="F31" s="93"/>
      <c r="G31" s="93"/>
      <c r="H31" s="93"/>
      <c r="I31" s="93" t="s">
        <v>517</v>
      </c>
      <c r="J31" s="93">
        <v>2</v>
      </c>
    </row>
    <row r="32" spans="1:10" ht="15">
      <c r="A32" s="93" t="s">
        <v>504</v>
      </c>
      <c r="B32" s="93">
        <v>3</v>
      </c>
      <c r="C32" s="93" t="s">
        <v>511</v>
      </c>
      <c r="D32" s="93">
        <v>2</v>
      </c>
      <c r="E32" s="93"/>
      <c r="F32" s="93"/>
      <c r="G32" s="93"/>
      <c r="H32" s="93"/>
      <c r="I32" s="93" t="s">
        <v>518</v>
      </c>
      <c r="J32" s="93">
        <v>2</v>
      </c>
    </row>
    <row r="33" spans="1:10" ht="15">
      <c r="A33" s="93" t="s">
        <v>505</v>
      </c>
      <c r="B33" s="93">
        <v>2</v>
      </c>
      <c r="C33" s="93" t="s">
        <v>512</v>
      </c>
      <c r="D33" s="93">
        <v>2</v>
      </c>
      <c r="E33" s="93"/>
      <c r="F33" s="93"/>
      <c r="G33" s="93"/>
      <c r="H33" s="93"/>
      <c r="I33" s="93" t="s">
        <v>519</v>
      </c>
      <c r="J33" s="93">
        <v>2</v>
      </c>
    </row>
    <row r="34" spans="1:10" ht="15">
      <c r="A34" s="93" t="s">
        <v>506</v>
      </c>
      <c r="B34" s="93">
        <v>2</v>
      </c>
      <c r="C34" s="93"/>
      <c r="D34" s="93"/>
      <c r="E34" s="93"/>
      <c r="F34" s="93"/>
      <c r="G34" s="93"/>
      <c r="H34" s="93"/>
      <c r="I34" s="93" t="s">
        <v>520</v>
      </c>
      <c r="J34" s="93">
        <v>2</v>
      </c>
    </row>
    <row r="35" spans="1:10" ht="15">
      <c r="A35" s="93" t="s">
        <v>507</v>
      </c>
      <c r="B35" s="93">
        <v>2</v>
      </c>
      <c r="C35" s="93"/>
      <c r="D35" s="93"/>
      <c r="E35" s="93"/>
      <c r="F35" s="93"/>
      <c r="G35" s="93"/>
      <c r="H35" s="93"/>
      <c r="I35" s="93"/>
      <c r="J35" s="93"/>
    </row>
    <row r="38" spans="1:10" ht="15" customHeight="1">
      <c r="A38" s="13" t="s">
        <v>612</v>
      </c>
      <c r="B38" s="13" t="s">
        <v>570</v>
      </c>
      <c r="C38" s="13" t="s">
        <v>623</v>
      </c>
      <c r="D38" s="13" t="s">
        <v>573</v>
      </c>
      <c r="E38" s="85" t="s">
        <v>624</v>
      </c>
      <c r="F38" s="85" t="s">
        <v>575</v>
      </c>
      <c r="G38" s="85" t="s">
        <v>625</v>
      </c>
      <c r="H38" s="85" t="s">
        <v>577</v>
      </c>
      <c r="I38" s="13" t="s">
        <v>626</v>
      </c>
      <c r="J38" s="13" t="s">
        <v>578</v>
      </c>
    </row>
    <row r="39" spans="1:10" ht="15">
      <c r="A39" s="93" t="s">
        <v>613</v>
      </c>
      <c r="B39" s="93">
        <v>2</v>
      </c>
      <c r="C39" s="93" t="s">
        <v>613</v>
      </c>
      <c r="D39" s="93">
        <v>2</v>
      </c>
      <c r="E39" s="93"/>
      <c r="F39" s="93"/>
      <c r="G39" s="93"/>
      <c r="H39" s="93"/>
      <c r="I39" s="93" t="s">
        <v>618</v>
      </c>
      <c r="J39" s="93">
        <v>2</v>
      </c>
    </row>
    <row r="40" spans="1:10" ht="15">
      <c r="A40" s="93" t="s">
        <v>614</v>
      </c>
      <c r="B40" s="93">
        <v>2</v>
      </c>
      <c r="C40" s="93" t="s">
        <v>614</v>
      </c>
      <c r="D40" s="93">
        <v>2</v>
      </c>
      <c r="E40" s="93"/>
      <c r="F40" s="93"/>
      <c r="G40" s="93"/>
      <c r="H40" s="93"/>
      <c r="I40" s="93" t="s">
        <v>619</v>
      </c>
      <c r="J40" s="93">
        <v>2</v>
      </c>
    </row>
    <row r="41" spans="1:10" ht="15">
      <c r="A41" s="93" t="s">
        <v>615</v>
      </c>
      <c r="B41" s="93">
        <v>2</v>
      </c>
      <c r="C41" s="93" t="s">
        <v>615</v>
      </c>
      <c r="D41" s="93">
        <v>2</v>
      </c>
      <c r="E41" s="93"/>
      <c r="F41" s="93"/>
      <c r="G41" s="93"/>
      <c r="H41" s="93"/>
      <c r="I41" s="93" t="s">
        <v>620</v>
      </c>
      <c r="J41" s="93">
        <v>2</v>
      </c>
    </row>
    <row r="42" spans="1:10" ht="15">
      <c r="A42" s="93" t="s">
        <v>616</v>
      </c>
      <c r="B42" s="93">
        <v>2</v>
      </c>
      <c r="C42" s="93" t="s">
        <v>616</v>
      </c>
      <c r="D42" s="93">
        <v>2</v>
      </c>
      <c r="E42" s="93"/>
      <c r="F42" s="93"/>
      <c r="G42" s="93"/>
      <c r="H42" s="93"/>
      <c r="I42" s="93" t="s">
        <v>621</v>
      </c>
      <c r="J42" s="93">
        <v>2</v>
      </c>
    </row>
    <row r="43" spans="1:10" ht="15">
      <c r="A43" s="93" t="s">
        <v>617</v>
      </c>
      <c r="B43" s="93">
        <v>2</v>
      </c>
      <c r="C43" s="93" t="s">
        <v>617</v>
      </c>
      <c r="D43" s="93">
        <v>2</v>
      </c>
      <c r="E43" s="93"/>
      <c r="F43" s="93"/>
      <c r="G43" s="93"/>
      <c r="H43" s="93"/>
      <c r="I43" s="93" t="s">
        <v>622</v>
      </c>
      <c r="J43" s="93">
        <v>2</v>
      </c>
    </row>
    <row r="44" spans="1:10" ht="15">
      <c r="A44" s="93" t="s">
        <v>618</v>
      </c>
      <c r="B44" s="93">
        <v>2</v>
      </c>
      <c r="C44" s="93"/>
      <c r="D44" s="93"/>
      <c r="E44" s="93"/>
      <c r="F44" s="93"/>
      <c r="G44" s="93"/>
      <c r="H44" s="93"/>
      <c r="I44" s="93" t="s">
        <v>627</v>
      </c>
      <c r="J44" s="93">
        <v>2</v>
      </c>
    </row>
    <row r="45" spans="1:10" ht="15">
      <c r="A45" s="93" t="s">
        <v>619</v>
      </c>
      <c r="B45" s="93">
        <v>2</v>
      </c>
      <c r="C45" s="93"/>
      <c r="D45" s="93"/>
      <c r="E45" s="93"/>
      <c r="F45" s="93"/>
      <c r="G45" s="93"/>
      <c r="H45" s="93"/>
      <c r="I45" s="93"/>
      <c r="J45" s="93"/>
    </row>
    <row r="46" spans="1:10" ht="15">
      <c r="A46" s="93" t="s">
        <v>620</v>
      </c>
      <c r="B46" s="93">
        <v>2</v>
      </c>
      <c r="C46" s="93"/>
      <c r="D46" s="93"/>
      <c r="E46" s="93"/>
      <c r="F46" s="93"/>
      <c r="G46" s="93"/>
      <c r="H46" s="93"/>
      <c r="I46" s="93"/>
      <c r="J46" s="93"/>
    </row>
    <row r="47" spans="1:10" ht="15">
      <c r="A47" s="93" t="s">
        <v>621</v>
      </c>
      <c r="B47" s="93">
        <v>2</v>
      </c>
      <c r="C47" s="93"/>
      <c r="D47" s="93"/>
      <c r="E47" s="93"/>
      <c r="F47" s="93"/>
      <c r="G47" s="93"/>
      <c r="H47" s="93"/>
      <c r="I47" s="93"/>
      <c r="J47" s="93"/>
    </row>
    <row r="48" spans="1:10" ht="15">
      <c r="A48" s="93" t="s">
        <v>622</v>
      </c>
      <c r="B48" s="93">
        <v>2</v>
      </c>
      <c r="C48" s="93"/>
      <c r="D48" s="93"/>
      <c r="E48" s="93"/>
      <c r="F48" s="93"/>
      <c r="G48" s="93"/>
      <c r="H48" s="93"/>
      <c r="I48" s="93"/>
      <c r="J48" s="93"/>
    </row>
    <row r="51" spans="1:10" ht="15" customHeight="1">
      <c r="A51" s="13" t="s">
        <v>631</v>
      </c>
      <c r="B51" s="13" t="s">
        <v>570</v>
      </c>
      <c r="C51" s="13" t="s">
        <v>633</v>
      </c>
      <c r="D51" s="13" t="s">
        <v>573</v>
      </c>
      <c r="E51" s="13" t="s">
        <v>634</v>
      </c>
      <c r="F51" s="13" t="s">
        <v>575</v>
      </c>
      <c r="G51" s="13" t="s">
        <v>637</v>
      </c>
      <c r="H51" s="13" t="s">
        <v>577</v>
      </c>
      <c r="I51" s="85" t="s">
        <v>639</v>
      </c>
      <c r="J51" s="85" t="s">
        <v>578</v>
      </c>
    </row>
    <row r="52" spans="1:10" ht="15">
      <c r="A52" s="85" t="s">
        <v>242</v>
      </c>
      <c r="B52" s="85">
        <v>1</v>
      </c>
      <c r="C52" s="85" t="s">
        <v>239</v>
      </c>
      <c r="D52" s="85">
        <v>1</v>
      </c>
      <c r="E52" s="85" t="s">
        <v>242</v>
      </c>
      <c r="F52" s="85">
        <v>1</v>
      </c>
      <c r="G52" s="85" t="s">
        <v>241</v>
      </c>
      <c r="H52" s="85">
        <v>1</v>
      </c>
      <c r="I52" s="85"/>
      <c r="J52" s="85"/>
    </row>
    <row r="53" spans="1:10" ht="15">
      <c r="A53" s="85" t="s">
        <v>241</v>
      </c>
      <c r="B53" s="85">
        <v>1</v>
      </c>
      <c r="C53" s="85"/>
      <c r="D53" s="85"/>
      <c r="E53" s="85"/>
      <c r="F53" s="85"/>
      <c r="G53" s="85"/>
      <c r="H53" s="85"/>
      <c r="I53" s="85"/>
      <c r="J53" s="85"/>
    </row>
    <row r="54" spans="1:10" ht="15">
      <c r="A54" s="85" t="s">
        <v>239</v>
      </c>
      <c r="B54" s="85">
        <v>1</v>
      </c>
      <c r="C54" s="85"/>
      <c r="D54" s="85"/>
      <c r="E54" s="85"/>
      <c r="F54" s="85"/>
      <c r="G54" s="85"/>
      <c r="H54" s="85"/>
      <c r="I54" s="85"/>
      <c r="J54" s="85"/>
    </row>
    <row r="57" spans="1:10" ht="15" customHeight="1">
      <c r="A57" s="13" t="s">
        <v>632</v>
      </c>
      <c r="B57" s="13" t="s">
        <v>570</v>
      </c>
      <c r="C57" s="13" t="s">
        <v>635</v>
      </c>
      <c r="D57" s="13" t="s">
        <v>573</v>
      </c>
      <c r="E57" s="85" t="s">
        <v>636</v>
      </c>
      <c r="F57" s="85" t="s">
        <v>575</v>
      </c>
      <c r="G57" s="85" t="s">
        <v>638</v>
      </c>
      <c r="H57" s="85" t="s">
        <v>577</v>
      </c>
      <c r="I57" s="85" t="s">
        <v>640</v>
      </c>
      <c r="J57" s="85" t="s">
        <v>578</v>
      </c>
    </row>
    <row r="58" spans="1:10" ht="15">
      <c r="A58" s="85" t="s">
        <v>240</v>
      </c>
      <c r="B58" s="85">
        <v>4</v>
      </c>
      <c r="C58" s="85" t="s">
        <v>240</v>
      </c>
      <c r="D58" s="85">
        <v>4</v>
      </c>
      <c r="E58" s="85"/>
      <c r="F58" s="85"/>
      <c r="G58" s="85"/>
      <c r="H58" s="85"/>
      <c r="I58" s="85"/>
      <c r="J58" s="85"/>
    </row>
    <row r="61" spans="1:10" ht="15" customHeight="1">
      <c r="A61" s="13" t="s">
        <v>643</v>
      </c>
      <c r="B61" s="13" t="s">
        <v>570</v>
      </c>
      <c r="C61" s="13" t="s">
        <v>644</v>
      </c>
      <c r="D61" s="13" t="s">
        <v>573</v>
      </c>
      <c r="E61" s="13" t="s">
        <v>645</v>
      </c>
      <c r="F61" s="13" t="s">
        <v>575</v>
      </c>
      <c r="G61" s="13" t="s">
        <v>646</v>
      </c>
      <c r="H61" s="13" t="s">
        <v>577</v>
      </c>
      <c r="I61" s="13" t="s">
        <v>647</v>
      </c>
      <c r="J61" s="13" t="s">
        <v>578</v>
      </c>
    </row>
    <row r="62" spans="1:10" ht="15">
      <c r="A62" s="140" t="s">
        <v>234</v>
      </c>
      <c r="B62" s="85">
        <v>113286</v>
      </c>
      <c r="C62" s="140" t="s">
        <v>234</v>
      </c>
      <c r="D62" s="85">
        <v>113286</v>
      </c>
      <c r="E62" s="140" t="s">
        <v>242</v>
      </c>
      <c r="F62" s="85">
        <v>2994</v>
      </c>
      <c r="G62" s="140" t="s">
        <v>241</v>
      </c>
      <c r="H62" s="85">
        <v>83279</v>
      </c>
      <c r="I62" s="140" t="s">
        <v>236</v>
      </c>
      <c r="J62" s="85">
        <v>7693</v>
      </c>
    </row>
    <row r="63" spans="1:10" ht="15">
      <c r="A63" s="140" t="s">
        <v>241</v>
      </c>
      <c r="B63" s="85">
        <v>83279</v>
      </c>
      <c r="C63" s="140" t="s">
        <v>239</v>
      </c>
      <c r="D63" s="85">
        <v>2451</v>
      </c>
      <c r="E63" s="140" t="s">
        <v>238</v>
      </c>
      <c r="F63" s="85">
        <v>3</v>
      </c>
      <c r="G63" s="140" t="s">
        <v>235</v>
      </c>
      <c r="H63" s="85">
        <v>1</v>
      </c>
      <c r="I63" s="140"/>
      <c r="J63" s="85"/>
    </row>
    <row r="64" spans="1:10" ht="15">
      <c r="A64" s="140" t="s">
        <v>236</v>
      </c>
      <c r="B64" s="85">
        <v>7693</v>
      </c>
      <c r="C64" s="140" t="s">
        <v>237</v>
      </c>
      <c r="D64" s="85">
        <v>1699</v>
      </c>
      <c r="E64" s="140"/>
      <c r="F64" s="85"/>
      <c r="G64" s="140"/>
      <c r="H64" s="85"/>
      <c r="I64" s="140"/>
      <c r="J64" s="85"/>
    </row>
    <row r="65" spans="1:10" ht="15">
      <c r="A65" s="140" t="s">
        <v>242</v>
      </c>
      <c r="B65" s="85">
        <v>2994</v>
      </c>
      <c r="C65" s="140" t="s">
        <v>240</v>
      </c>
      <c r="D65" s="85">
        <v>1204</v>
      </c>
      <c r="E65" s="140"/>
      <c r="F65" s="85"/>
      <c r="G65" s="140"/>
      <c r="H65" s="85"/>
      <c r="I65" s="140"/>
      <c r="J65" s="85"/>
    </row>
    <row r="66" spans="1:10" ht="15">
      <c r="A66" s="140" t="s">
        <v>239</v>
      </c>
      <c r="B66" s="85">
        <v>2451</v>
      </c>
      <c r="C66" s="140"/>
      <c r="D66" s="85"/>
      <c r="E66" s="140"/>
      <c r="F66" s="85"/>
      <c r="G66" s="140"/>
      <c r="H66" s="85"/>
      <c r="I66" s="140"/>
      <c r="J66" s="85"/>
    </row>
    <row r="67" spans="1:10" ht="15">
      <c r="A67" s="140" t="s">
        <v>237</v>
      </c>
      <c r="B67" s="85">
        <v>1699</v>
      </c>
      <c r="C67" s="140"/>
      <c r="D67" s="85"/>
      <c r="E67" s="140"/>
      <c r="F67" s="85"/>
      <c r="G67" s="140"/>
      <c r="H67" s="85"/>
      <c r="I67" s="140"/>
      <c r="J67" s="85"/>
    </row>
    <row r="68" spans="1:10" ht="15">
      <c r="A68" s="140" t="s">
        <v>240</v>
      </c>
      <c r="B68" s="85">
        <v>1204</v>
      </c>
      <c r="C68" s="140"/>
      <c r="D68" s="85"/>
      <c r="E68" s="140"/>
      <c r="F68" s="85"/>
      <c r="G68" s="140"/>
      <c r="H68" s="85"/>
      <c r="I68" s="140"/>
      <c r="J68" s="85"/>
    </row>
    <row r="69" spans="1:10" ht="15">
      <c r="A69" s="140" t="s">
        <v>238</v>
      </c>
      <c r="B69" s="85">
        <v>3</v>
      </c>
      <c r="C69" s="140"/>
      <c r="D69" s="85"/>
      <c r="E69" s="140"/>
      <c r="F69" s="85"/>
      <c r="G69" s="140"/>
      <c r="H69" s="85"/>
      <c r="I69" s="140"/>
      <c r="J69" s="85"/>
    </row>
    <row r="70" spans="1:10" ht="15">
      <c r="A70" s="140" t="s">
        <v>235</v>
      </c>
      <c r="B70" s="85">
        <v>1</v>
      </c>
      <c r="C70" s="140"/>
      <c r="D70" s="85"/>
      <c r="E70" s="140"/>
      <c r="F70" s="85"/>
      <c r="G70" s="140"/>
      <c r="H70" s="85"/>
      <c r="I70" s="140"/>
      <c r="J70" s="85"/>
    </row>
  </sheetData>
  <hyperlinks>
    <hyperlink ref="A2" r:id="rId1" display="https://nittanylioncareers.psu.edu/"/>
    <hyperlink ref="A3" r:id="rId2" display="https://remotejobsvault.com/remote-jobs/proofreader-transcription-editor-alphasights"/>
    <hyperlink ref="A4" r:id="rId3" display="https://remotejobsvault.com/remote-jobs/transcriptionist-business-transcriptionist-alphasights"/>
    <hyperlink ref="C2" r:id="rId4" display="https://remotejobsvault.com/remote-jobs/proofreader-transcription-editor-alphasights"/>
    <hyperlink ref="C3" r:id="rId5" display="https://remotejobsvault.com/remote-jobs/transcriptionist-business-transcriptionist-alphasights"/>
    <hyperlink ref="I2" r:id="rId6" display="https://nittanylioncareers.psu.edu/"/>
  </hyperlinks>
  <printOptions/>
  <pageMargins left="0.7" right="0.7" top="0.75" bottom="0.75" header="0.3" footer="0.3"/>
  <pageSetup orientation="portrait" paperSize="9"/>
  <tableParts>
    <tablePart r:id="rId14"/>
    <tablePart r:id="rId9"/>
    <tablePart r:id="rId11"/>
    <tablePart r:id="rId7"/>
    <tablePart r:id="rId8"/>
    <tablePart r:id="rId13"/>
    <tablePart r:id="rId10"/>
    <tablePart r:id="rId1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workbookViewId="0" topLeftCell="A1"/>
  </sheetViews>
  <sheetFormatPr defaultColWidth="9.140625" defaultRowHeight="15"/>
  <cols>
    <col min="1" max="1" width="14.8515625" style="0" customWidth="1"/>
    <col min="2" max="2" width="25.00390625" style="0" bestFit="1" customWidth="1"/>
  </cols>
  <sheetData>
    <row r="25" spans="1:2" ht="15">
      <c r="A25" s="151" t="s">
        <v>680</v>
      </c>
      <c r="B25" t="s">
        <v>679</v>
      </c>
    </row>
    <row r="26" spans="1:2" ht="15">
      <c r="A26" s="152">
        <v>43689.08761574074</v>
      </c>
      <c r="B26" s="3">
        <v>1</v>
      </c>
    </row>
    <row r="27" spans="1:2" ht="15">
      <c r="A27" s="152">
        <v>43689.09725694444</v>
      </c>
      <c r="B27" s="3">
        <v>2</v>
      </c>
    </row>
    <row r="28" spans="1:2" ht="15">
      <c r="A28" s="152">
        <v>43690.579189814816</v>
      </c>
      <c r="B28" s="3">
        <v>1</v>
      </c>
    </row>
    <row r="29" spans="1:2" ht="15">
      <c r="A29" s="152">
        <v>43690.69930555556</v>
      </c>
      <c r="B29" s="3">
        <v>1</v>
      </c>
    </row>
    <row r="30" spans="1:2" ht="15">
      <c r="A30" s="152">
        <v>43692.79583333333</v>
      </c>
      <c r="B30" s="3">
        <v>1</v>
      </c>
    </row>
    <row r="31" spans="1:2" ht="15">
      <c r="A31" s="152">
        <v>43693.500185185185</v>
      </c>
      <c r="B31" s="3">
        <v>1</v>
      </c>
    </row>
    <row r="32" spans="1:2" ht="15">
      <c r="A32" s="152">
        <v>43696.41670138889</v>
      </c>
      <c r="B32" s="3">
        <v>1</v>
      </c>
    </row>
    <row r="33" spans="1:2" ht="15">
      <c r="A33" s="152">
        <v>43698.45563657407</v>
      </c>
      <c r="B33" s="3">
        <v>1</v>
      </c>
    </row>
    <row r="34" spans="1:2" ht="15">
      <c r="A34" s="152" t="s">
        <v>681</v>
      </c>
      <c r="B34"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28125" style="0" customWidth="1"/>
    <col min="54" max="54" width="21.7109375" style="0" customWidth="1"/>
    <col min="55" max="55" width="27.00390625" style="0" customWidth="1"/>
    <col min="56" max="56" width="22.57421875" style="0" customWidth="1"/>
    <col min="57" max="57" width="28.00390625" style="0" customWidth="1"/>
    <col min="58" max="58" width="27.28125" style="0" customWidth="1"/>
    <col min="59" max="59" width="32.7109375" style="0" customWidth="1"/>
    <col min="60" max="60" width="18.140625" style="0" customWidth="1"/>
    <col min="61" max="61" width="22.28125" style="0" customWidth="1"/>
    <col min="62" max="62" width="17.00390625" style="0" customWidth="1"/>
    <col min="63" max="64" width="15.7109375" style="0" customWidth="1"/>
    <col min="65" max="65" width="17.28125" style="0" customWidth="1"/>
    <col min="66" max="66" width="19.28125" style="0" customWidth="1"/>
    <col min="67" max="67" width="17.28125" style="0" customWidth="1"/>
    <col min="68" max="68" width="19.57421875" style="0" customWidth="1"/>
    <col min="69" max="69" width="17.28125" style="0" customWidth="1"/>
    <col min="70" max="70" width="19.57421875" style="0" customWidth="1"/>
    <col min="71" max="71" width="18.8515625" style="0" customWidth="1"/>
    <col min="72" max="72"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214</v>
      </c>
      <c r="AU2" s="13" t="s">
        <v>310</v>
      </c>
      <c r="AV2" s="13" t="s">
        <v>311</v>
      </c>
      <c r="AW2" s="13" t="s">
        <v>312</v>
      </c>
      <c r="AX2" s="13" t="s">
        <v>313</v>
      </c>
      <c r="AY2" s="13" t="s">
        <v>314</v>
      </c>
      <c r="AZ2" s="13" t="s">
        <v>315</v>
      </c>
      <c r="BA2" s="13" t="s">
        <v>407</v>
      </c>
      <c r="BB2" s="146" t="s">
        <v>536</v>
      </c>
      <c r="BC2" s="146" t="s">
        <v>537</v>
      </c>
      <c r="BD2" s="146" t="s">
        <v>538</v>
      </c>
      <c r="BE2" s="146" t="s">
        <v>539</v>
      </c>
      <c r="BF2" s="146" t="s">
        <v>540</v>
      </c>
      <c r="BG2" s="146" t="s">
        <v>541</v>
      </c>
      <c r="BH2" s="146" t="s">
        <v>542</v>
      </c>
      <c r="BI2" s="146" t="s">
        <v>543</v>
      </c>
      <c r="BJ2" s="146" t="s">
        <v>545</v>
      </c>
      <c r="BK2" s="146" t="s">
        <v>652</v>
      </c>
      <c r="BL2" s="146" t="s">
        <v>653</v>
      </c>
      <c r="BM2" s="146" t="s">
        <v>654</v>
      </c>
      <c r="BN2" s="146" t="s">
        <v>655</v>
      </c>
      <c r="BO2" s="146" t="s">
        <v>656</v>
      </c>
      <c r="BP2" s="146" t="s">
        <v>657</v>
      </c>
      <c r="BQ2" s="146" t="s">
        <v>659</v>
      </c>
      <c r="BR2" s="146" t="s">
        <v>666</v>
      </c>
      <c r="BS2" s="146" t="s">
        <v>669</v>
      </c>
      <c r="BT2" s="146" t="s">
        <v>676</v>
      </c>
      <c r="BU2" s="3"/>
      <c r="BV2" s="3"/>
    </row>
    <row r="3" spans="1:74" ht="41.45" customHeight="1">
      <c r="A3" s="50" t="s">
        <v>234</v>
      </c>
      <c r="C3" s="53"/>
      <c r="D3" s="53" t="s">
        <v>64</v>
      </c>
      <c r="E3" s="54">
        <v>196.69033588685917</v>
      </c>
      <c r="F3" s="55">
        <v>99.65046852972883</v>
      </c>
      <c r="G3" s="114" t="s">
        <v>259</v>
      </c>
      <c r="H3" s="53"/>
      <c r="I3" s="57" t="s">
        <v>234</v>
      </c>
      <c r="J3" s="56"/>
      <c r="K3" s="56"/>
      <c r="L3" s="117" t="s">
        <v>367</v>
      </c>
      <c r="M3" s="59">
        <v>117.48718799237085</v>
      </c>
      <c r="N3" s="60">
        <v>266.0723876953125</v>
      </c>
      <c r="O3" s="60">
        <v>9475.4921875</v>
      </c>
      <c r="P3" s="58"/>
      <c r="Q3" s="61"/>
      <c r="R3" s="61"/>
      <c r="S3" s="51"/>
      <c r="T3" s="51">
        <v>0</v>
      </c>
      <c r="U3" s="51">
        <v>2</v>
      </c>
      <c r="V3" s="52">
        <v>0</v>
      </c>
      <c r="W3" s="52">
        <v>0.25</v>
      </c>
      <c r="X3" s="52">
        <v>0.269594</v>
      </c>
      <c r="Y3" s="52">
        <v>0.98365</v>
      </c>
      <c r="Z3" s="52">
        <v>0.5</v>
      </c>
      <c r="AA3" s="52">
        <v>0</v>
      </c>
      <c r="AB3" s="62">
        <v>3</v>
      </c>
      <c r="AC3" s="62"/>
      <c r="AD3" s="63"/>
      <c r="AE3" s="85" t="s">
        <v>316</v>
      </c>
      <c r="AF3" s="85">
        <v>71</v>
      </c>
      <c r="AG3" s="85">
        <v>281</v>
      </c>
      <c r="AH3" s="85">
        <v>113286</v>
      </c>
      <c r="AI3" s="85">
        <v>17</v>
      </c>
      <c r="AJ3" s="85"/>
      <c r="AK3" s="85" t="s">
        <v>324</v>
      </c>
      <c r="AL3" s="85"/>
      <c r="AM3" s="85"/>
      <c r="AN3" s="85"/>
      <c r="AO3" s="87">
        <v>40722.23700231482</v>
      </c>
      <c r="AP3" s="90" t="s">
        <v>345</v>
      </c>
      <c r="AQ3" s="85" t="b">
        <v>1</v>
      </c>
      <c r="AR3" s="85" t="b">
        <v>0</v>
      </c>
      <c r="AS3" s="85" t="b">
        <v>1</v>
      </c>
      <c r="AT3" s="85"/>
      <c r="AU3" s="85">
        <v>18</v>
      </c>
      <c r="AV3" s="90" t="s">
        <v>351</v>
      </c>
      <c r="AW3" s="85" t="b">
        <v>0</v>
      </c>
      <c r="AX3" s="85" t="s">
        <v>357</v>
      </c>
      <c r="AY3" s="90" t="s">
        <v>358</v>
      </c>
      <c r="AZ3" s="85" t="s">
        <v>66</v>
      </c>
      <c r="BA3" s="85" t="str">
        <f>REPLACE(INDEX(GroupVertices[Group],MATCH(Vertices[[#This Row],[Vertex]],GroupVertices[Vertex],0)),1,1,"")</f>
        <v>1</v>
      </c>
      <c r="BB3" s="51">
        <v>1</v>
      </c>
      <c r="BC3" s="52">
        <v>7.6923076923076925</v>
      </c>
      <c r="BD3" s="51">
        <v>0</v>
      </c>
      <c r="BE3" s="52">
        <v>0</v>
      </c>
      <c r="BF3" s="51">
        <v>0</v>
      </c>
      <c r="BG3" s="52">
        <v>0</v>
      </c>
      <c r="BH3" s="51">
        <v>12</v>
      </c>
      <c r="BI3" s="52">
        <v>92.3076923076923</v>
      </c>
      <c r="BJ3" s="51">
        <v>13</v>
      </c>
      <c r="BK3" s="51"/>
      <c r="BL3" s="51"/>
      <c r="BM3" s="51"/>
      <c r="BN3" s="51"/>
      <c r="BO3" s="51"/>
      <c r="BP3" s="51"/>
      <c r="BQ3" s="150" t="s">
        <v>660</v>
      </c>
      <c r="BR3" s="150" t="s">
        <v>660</v>
      </c>
      <c r="BS3" s="150" t="s">
        <v>670</v>
      </c>
      <c r="BT3" s="150" t="s">
        <v>670</v>
      </c>
      <c r="BU3" s="3"/>
      <c r="BV3" s="3"/>
    </row>
    <row r="4" spans="1:77" ht="41.45" customHeight="1">
      <c r="A4" s="14" t="s">
        <v>239</v>
      </c>
      <c r="C4" s="15"/>
      <c r="D4" s="15" t="s">
        <v>64</v>
      </c>
      <c r="E4" s="95">
        <v>703.712433706541</v>
      </c>
      <c r="F4" s="81">
        <v>94.5418359731321</v>
      </c>
      <c r="G4" s="114" t="s">
        <v>353</v>
      </c>
      <c r="H4" s="15"/>
      <c r="I4" s="16" t="s">
        <v>239</v>
      </c>
      <c r="J4" s="66"/>
      <c r="K4" s="66"/>
      <c r="L4" s="117" t="s">
        <v>397</v>
      </c>
      <c r="M4" s="96">
        <v>1820.0241313541753</v>
      </c>
      <c r="N4" s="97">
        <v>1212.71875</v>
      </c>
      <c r="O4" s="97">
        <v>7321.98974609375</v>
      </c>
      <c r="P4" s="77"/>
      <c r="Q4" s="98"/>
      <c r="R4" s="98"/>
      <c r="S4" s="99"/>
      <c r="T4" s="51">
        <v>1</v>
      </c>
      <c r="U4" s="51">
        <v>1</v>
      </c>
      <c r="V4" s="52">
        <v>0</v>
      </c>
      <c r="W4" s="52">
        <v>0.25</v>
      </c>
      <c r="X4" s="52">
        <v>0.269594</v>
      </c>
      <c r="Y4" s="52">
        <v>0.98365</v>
      </c>
      <c r="Z4" s="52">
        <v>0.5</v>
      </c>
      <c r="AA4" s="52">
        <v>0</v>
      </c>
      <c r="AB4" s="82">
        <v>4</v>
      </c>
      <c r="AC4" s="82"/>
      <c r="AD4" s="100"/>
      <c r="AE4" s="85" t="s">
        <v>317</v>
      </c>
      <c r="AF4" s="85">
        <v>1528</v>
      </c>
      <c r="AG4" s="85">
        <v>4388</v>
      </c>
      <c r="AH4" s="85">
        <v>2451</v>
      </c>
      <c r="AI4" s="85">
        <v>2064</v>
      </c>
      <c r="AJ4" s="85"/>
      <c r="AK4" s="85" t="s">
        <v>325</v>
      </c>
      <c r="AL4" s="85" t="s">
        <v>333</v>
      </c>
      <c r="AM4" s="90" t="s">
        <v>339</v>
      </c>
      <c r="AN4" s="85"/>
      <c r="AO4" s="87">
        <v>42816.714837962965</v>
      </c>
      <c r="AP4" s="90" t="s">
        <v>346</v>
      </c>
      <c r="AQ4" s="85" t="b">
        <v>1</v>
      </c>
      <c r="AR4" s="85" t="b">
        <v>0</v>
      </c>
      <c r="AS4" s="85" t="b">
        <v>0</v>
      </c>
      <c r="AT4" s="85"/>
      <c r="AU4" s="85">
        <v>18</v>
      </c>
      <c r="AV4" s="85"/>
      <c r="AW4" s="85" t="b">
        <v>0</v>
      </c>
      <c r="AX4" s="85" t="s">
        <v>357</v>
      </c>
      <c r="AY4" s="90" t="s">
        <v>359</v>
      </c>
      <c r="AZ4" s="85" t="s">
        <v>66</v>
      </c>
      <c r="BA4" s="85" t="str">
        <f>REPLACE(INDEX(GroupVertices[Group],MATCH(Vertices[[#This Row],[Vertex]],GroupVertices[Vertex],0)),1,1,"")</f>
        <v>1</v>
      </c>
      <c r="BB4" s="51">
        <v>1</v>
      </c>
      <c r="BC4" s="52">
        <v>3.5714285714285716</v>
      </c>
      <c r="BD4" s="51">
        <v>0</v>
      </c>
      <c r="BE4" s="52">
        <v>0</v>
      </c>
      <c r="BF4" s="51">
        <v>0</v>
      </c>
      <c r="BG4" s="52">
        <v>0</v>
      </c>
      <c r="BH4" s="51">
        <v>27</v>
      </c>
      <c r="BI4" s="52">
        <v>96.42857142857143</v>
      </c>
      <c r="BJ4" s="51">
        <v>28</v>
      </c>
      <c r="BK4" s="51"/>
      <c r="BL4" s="51"/>
      <c r="BM4" s="51"/>
      <c r="BN4" s="51"/>
      <c r="BO4" s="51" t="s">
        <v>393</v>
      </c>
      <c r="BP4" s="51" t="s">
        <v>393</v>
      </c>
      <c r="BQ4" s="150" t="s">
        <v>661</v>
      </c>
      <c r="BR4" s="150" t="s">
        <v>661</v>
      </c>
      <c r="BS4" s="150" t="s">
        <v>671</v>
      </c>
      <c r="BT4" s="150" t="s">
        <v>671</v>
      </c>
      <c r="BU4" s="2"/>
      <c r="BV4" s="3"/>
      <c r="BW4" s="3"/>
      <c r="BX4" s="3"/>
      <c r="BY4" s="3"/>
    </row>
    <row r="5" spans="1:77" ht="41.45" customHeight="1">
      <c r="A5" s="14" t="s">
        <v>240</v>
      </c>
      <c r="C5" s="15"/>
      <c r="D5" s="15" t="s">
        <v>64</v>
      </c>
      <c r="E5" s="95">
        <v>415.8196817913966</v>
      </c>
      <c r="F5" s="81">
        <v>97.44257401111203</v>
      </c>
      <c r="G5" s="114" t="s">
        <v>354</v>
      </c>
      <c r="H5" s="15"/>
      <c r="I5" s="16" t="s">
        <v>240</v>
      </c>
      <c r="J5" s="66"/>
      <c r="K5" s="66"/>
      <c r="L5" s="117" t="s">
        <v>368</v>
      </c>
      <c r="M5" s="96">
        <v>853.3048345633966</v>
      </c>
      <c r="N5" s="97">
        <v>2529.013671875</v>
      </c>
      <c r="O5" s="97">
        <v>3835.79345703125</v>
      </c>
      <c r="P5" s="77"/>
      <c r="Q5" s="98"/>
      <c r="R5" s="98"/>
      <c r="S5" s="99"/>
      <c r="T5" s="51">
        <v>3</v>
      </c>
      <c r="U5" s="51">
        <v>0</v>
      </c>
      <c r="V5" s="52">
        <v>4</v>
      </c>
      <c r="W5" s="52">
        <v>0.333333</v>
      </c>
      <c r="X5" s="52">
        <v>0.315449</v>
      </c>
      <c r="Y5" s="52">
        <v>1.466852</v>
      </c>
      <c r="Z5" s="52">
        <v>0.16666666666666666</v>
      </c>
      <c r="AA5" s="52">
        <v>0</v>
      </c>
      <c r="AB5" s="82">
        <v>5</v>
      </c>
      <c r="AC5" s="82"/>
      <c r="AD5" s="100"/>
      <c r="AE5" s="85" t="s">
        <v>318</v>
      </c>
      <c r="AF5" s="85">
        <v>457</v>
      </c>
      <c r="AG5" s="85">
        <v>2056</v>
      </c>
      <c r="AH5" s="85">
        <v>1204</v>
      </c>
      <c r="AI5" s="85">
        <v>164</v>
      </c>
      <c r="AJ5" s="85"/>
      <c r="AK5" s="85" t="s">
        <v>326</v>
      </c>
      <c r="AL5" s="85" t="s">
        <v>334</v>
      </c>
      <c r="AM5" s="90" t="s">
        <v>340</v>
      </c>
      <c r="AN5" s="85"/>
      <c r="AO5" s="87">
        <v>40141.47109953704</v>
      </c>
      <c r="AP5" s="90" t="s">
        <v>347</v>
      </c>
      <c r="AQ5" s="85" t="b">
        <v>0</v>
      </c>
      <c r="AR5" s="85" t="b">
        <v>0</v>
      </c>
      <c r="AS5" s="85" t="b">
        <v>1</v>
      </c>
      <c r="AT5" s="85"/>
      <c r="AU5" s="85">
        <v>49</v>
      </c>
      <c r="AV5" s="90" t="s">
        <v>352</v>
      </c>
      <c r="AW5" s="85" t="b">
        <v>0</v>
      </c>
      <c r="AX5" s="85" t="s">
        <v>357</v>
      </c>
      <c r="AY5" s="90" t="s">
        <v>360</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41.45" customHeight="1">
      <c r="A6" s="14" t="s">
        <v>235</v>
      </c>
      <c r="C6" s="15"/>
      <c r="D6" s="15" t="s">
        <v>64</v>
      </c>
      <c r="E6" s="95">
        <v>162</v>
      </c>
      <c r="F6" s="81">
        <v>100</v>
      </c>
      <c r="G6" s="114" t="s">
        <v>260</v>
      </c>
      <c r="H6" s="15"/>
      <c r="I6" s="16" t="s">
        <v>235</v>
      </c>
      <c r="J6" s="66"/>
      <c r="K6" s="66"/>
      <c r="L6" s="117" t="s">
        <v>369</v>
      </c>
      <c r="M6" s="96">
        <v>1</v>
      </c>
      <c r="N6" s="97">
        <v>6641.16650390625</v>
      </c>
      <c r="O6" s="97">
        <v>8551.5009765625</v>
      </c>
      <c r="P6" s="77"/>
      <c r="Q6" s="98"/>
      <c r="R6" s="98"/>
      <c r="S6" s="99"/>
      <c r="T6" s="51">
        <v>0</v>
      </c>
      <c r="U6" s="51">
        <v>1</v>
      </c>
      <c r="V6" s="52">
        <v>0</v>
      </c>
      <c r="W6" s="52">
        <v>1</v>
      </c>
      <c r="X6" s="52">
        <v>0</v>
      </c>
      <c r="Y6" s="52">
        <v>0.999939</v>
      </c>
      <c r="Z6" s="52">
        <v>0</v>
      </c>
      <c r="AA6" s="52">
        <v>0</v>
      </c>
      <c r="AB6" s="82">
        <v>6</v>
      </c>
      <c r="AC6" s="82"/>
      <c r="AD6" s="100"/>
      <c r="AE6" s="85" t="s">
        <v>319</v>
      </c>
      <c r="AF6" s="85">
        <v>2</v>
      </c>
      <c r="AG6" s="85">
        <v>0</v>
      </c>
      <c r="AH6" s="85">
        <v>1</v>
      </c>
      <c r="AI6" s="85">
        <v>0</v>
      </c>
      <c r="AJ6" s="85"/>
      <c r="AK6" s="85" t="s">
        <v>327</v>
      </c>
      <c r="AL6" s="85" t="s">
        <v>335</v>
      </c>
      <c r="AM6" s="90" t="s">
        <v>341</v>
      </c>
      <c r="AN6" s="85"/>
      <c r="AO6" s="87">
        <v>43690.56741898148</v>
      </c>
      <c r="AP6" s="85"/>
      <c r="AQ6" s="85" t="b">
        <v>1</v>
      </c>
      <c r="AR6" s="85" t="b">
        <v>0</v>
      </c>
      <c r="AS6" s="85" t="b">
        <v>0</v>
      </c>
      <c r="AT6" s="85"/>
      <c r="AU6" s="85">
        <v>0</v>
      </c>
      <c r="AV6" s="85"/>
      <c r="AW6" s="85" t="b">
        <v>0</v>
      </c>
      <c r="AX6" s="85" t="s">
        <v>357</v>
      </c>
      <c r="AY6" s="90" t="s">
        <v>361</v>
      </c>
      <c r="AZ6" s="85" t="s">
        <v>66</v>
      </c>
      <c r="BA6" s="85" t="str">
        <f>REPLACE(INDEX(GroupVertices[Group],MATCH(Vertices[[#This Row],[Vertex]],GroupVertices[Vertex],0)),1,1,"")</f>
        <v>3</v>
      </c>
      <c r="BB6" s="51">
        <v>0</v>
      </c>
      <c r="BC6" s="52">
        <v>0</v>
      </c>
      <c r="BD6" s="51">
        <v>0</v>
      </c>
      <c r="BE6" s="52">
        <v>0</v>
      </c>
      <c r="BF6" s="51">
        <v>1</v>
      </c>
      <c r="BG6" s="52">
        <v>4</v>
      </c>
      <c r="BH6" s="51">
        <v>24</v>
      </c>
      <c r="BI6" s="52">
        <v>96</v>
      </c>
      <c r="BJ6" s="51">
        <v>25</v>
      </c>
      <c r="BK6" s="51"/>
      <c r="BL6" s="51"/>
      <c r="BM6" s="51"/>
      <c r="BN6" s="51"/>
      <c r="BO6" s="51"/>
      <c r="BP6" s="51"/>
      <c r="BQ6" s="150" t="s">
        <v>662</v>
      </c>
      <c r="BR6" s="150" t="s">
        <v>662</v>
      </c>
      <c r="BS6" s="150" t="s">
        <v>672</v>
      </c>
      <c r="BT6" s="150" t="s">
        <v>672</v>
      </c>
      <c r="BU6" s="2"/>
      <c r="BV6" s="3"/>
      <c r="BW6" s="3"/>
      <c r="BX6" s="3"/>
      <c r="BY6" s="3"/>
    </row>
    <row r="7" spans="1:77" ht="41.45" customHeight="1">
      <c r="A7" s="14" t="s">
        <v>241</v>
      </c>
      <c r="C7" s="15"/>
      <c r="D7" s="15" t="s">
        <v>64</v>
      </c>
      <c r="E7" s="95">
        <v>1000</v>
      </c>
      <c r="F7" s="81">
        <v>70</v>
      </c>
      <c r="G7" s="114" t="s">
        <v>355</v>
      </c>
      <c r="H7" s="15"/>
      <c r="I7" s="16" t="s">
        <v>241</v>
      </c>
      <c r="J7" s="66"/>
      <c r="K7" s="66"/>
      <c r="L7" s="117" t="s">
        <v>370</v>
      </c>
      <c r="M7" s="96">
        <v>9999</v>
      </c>
      <c r="N7" s="97">
        <v>6641.16650390625</v>
      </c>
      <c r="O7" s="97">
        <v>6284.7119140625</v>
      </c>
      <c r="P7" s="77"/>
      <c r="Q7" s="98"/>
      <c r="R7" s="98"/>
      <c r="S7" s="99"/>
      <c r="T7" s="51">
        <v>1</v>
      </c>
      <c r="U7" s="51">
        <v>0</v>
      </c>
      <c r="V7" s="52">
        <v>0</v>
      </c>
      <c r="W7" s="52">
        <v>1</v>
      </c>
      <c r="X7" s="52">
        <v>0</v>
      </c>
      <c r="Y7" s="52">
        <v>0.999939</v>
      </c>
      <c r="Z7" s="52">
        <v>0</v>
      </c>
      <c r="AA7" s="52">
        <v>0</v>
      </c>
      <c r="AB7" s="82">
        <v>7</v>
      </c>
      <c r="AC7" s="82"/>
      <c r="AD7" s="100"/>
      <c r="AE7" s="85" t="s">
        <v>320</v>
      </c>
      <c r="AF7" s="85">
        <v>4458</v>
      </c>
      <c r="AG7" s="85">
        <v>24118</v>
      </c>
      <c r="AH7" s="85">
        <v>83279</v>
      </c>
      <c r="AI7" s="85">
        <v>234</v>
      </c>
      <c r="AJ7" s="85"/>
      <c r="AK7" s="85" t="s">
        <v>328</v>
      </c>
      <c r="AL7" s="85"/>
      <c r="AM7" s="85"/>
      <c r="AN7" s="85"/>
      <c r="AO7" s="87">
        <v>40436.701053240744</v>
      </c>
      <c r="AP7" s="90" t="s">
        <v>348</v>
      </c>
      <c r="AQ7" s="85" t="b">
        <v>0</v>
      </c>
      <c r="AR7" s="85" t="b">
        <v>0</v>
      </c>
      <c r="AS7" s="85" t="b">
        <v>0</v>
      </c>
      <c r="AT7" s="85"/>
      <c r="AU7" s="85">
        <v>622</v>
      </c>
      <c r="AV7" s="90" t="s">
        <v>351</v>
      </c>
      <c r="AW7" s="85" t="b">
        <v>0</v>
      </c>
      <c r="AX7" s="85" t="s">
        <v>357</v>
      </c>
      <c r="AY7" s="90" t="s">
        <v>362</v>
      </c>
      <c r="AZ7" s="85" t="s">
        <v>65</v>
      </c>
      <c r="BA7" s="85"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41.45" customHeight="1">
      <c r="A8" s="14" t="s">
        <v>236</v>
      </c>
      <c r="C8" s="15"/>
      <c r="D8" s="15" t="s">
        <v>64</v>
      </c>
      <c r="E8" s="95">
        <v>270.7622274602239</v>
      </c>
      <c r="F8" s="81">
        <v>98.90413798822456</v>
      </c>
      <c r="G8" s="114" t="s">
        <v>261</v>
      </c>
      <c r="H8" s="15"/>
      <c r="I8" s="16" t="s">
        <v>236</v>
      </c>
      <c r="J8" s="66"/>
      <c r="K8" s="66"/>
      <c r="L8" s="117" t="s">
        <v>371</v>
      </c>
      <c r="M8" s="96">
        <v>366.2142797910274</v>
      </c>
      <c r="N8" s="97">
        <v>9373.7294921875</v>
      </c>
      <c r="O8" s="97">
        <v>7342.19775390625</v>
      </c>
      <c r="P8" s="77"/>
      <c r="Q8" s="98"/>
      <c r="R8" s="98"/>
      <c r="S8" s="99"/>
      <c r="T8" s="51">
        <v>1</v>
      </c>
      <c r="U8" s="51">
        <v>1</v>
      </c>
      <c r="V8" s="52">
        <v>0</v>
      </c>
      <c r="W8" s="52">
        <v>0</v>
      </c>
      <c r="X8" s="52">
        <v>0</v>
      </c>
      <c r="Y8" s="52">
        <v>0.999939</v>
      </c>
      <c r="Z8" s="52">
        <v>0</v>
      </c>
      <c r="AA8" s="52" t="s">
        <v>410</v>
      </c>
      <c r="AB8" s="82">
        <v>8</v>
      </c>
      <c r="AC8" s="82"/>
      <c r="AD8" s="100"/>
      <c r="AE8" s="85" t="s">
        <v>321</v>
      </c>
      <c r="AF8" s="85">
        <v>286</v>
      </c>
      <c r="AG8" s="85">
        <v>881</v>
      </c>
      <c r="AH8" s="85">
        <v>7693</v>
      </c>
      <c r="AI8" s="85">
        <v>744</v>
      </c>
      <c r="AJ8" s="85"/>
      <c r="AK8" s="85" t="s">
        <v>329</v>
      </c>
      <c r="AL8" s="85" t="s">
        <v>336</v>
      </c>
      <c r="AM8" s="90" t="s">
        <v>342</v>
      </c>
      <c r="AN8" s="85"/>
      <c r="AO8" s="87">
        <v>41731.586805555555</v>
      </c>
      <c r="AP8" s="90" t="s">
        <v>349</v>
      </c>
      <c r="AQ8" s="85" t="b">
        <v>1</v>
      </c>
      <c r="AR8" s="85" t="b">
        <v>0</v>
      </c>
      <c r="AS8" s="85" t="b">
        <v>1</v>
      </c>
      <c r="AT8" s="85"/>
      <c r="AU8" s="85">
        <v>62</v>
      </c>
      <c r="AV8" s="90" t="s">
        <v>351</v>
      </c>
      <c r="AW8" s="85" t="b">
        <v>0</v>
      </c>
      <c r="AX8" s="85" t="s">
        <v>357</v>
      </c>
      <c r="AY8" s="90" t="s">
        <v>363</v>
      </c>
      <c r="AZ8" s="85" t="s">
        <v>66</v>
      </c>
      <c r="BA8" s="85" t="str">
        <f>REPLACE(INDEX(GroupVertices[Group],MATCH(Vertices[[#This Row],[Vertex]],GroupVertices[Vertex],0)),1,1,"")</f>
        <v>4</v>
      </c>
      <c r="BB8" s="51">
        <v>0</v>
      </c>
      <c r="BC8" s="52">
        <v>0</v>
      </c>
      <c r="BD8" s="51">
        <v>0</v>
      </c>
      <c r="BE8" s="52">
        <v>0</v>
      </c>
      <c r="BF8" s="51">
        <v>0</v>
      </c>
      <c r="BG8" s="52">
        <v>0</v>
      </c>
      <c r="BH8" s="51">
        <v>30</v>
      </c>
      <c r="BI8" s="52">
        <v>100</v>
      </c>
      <c r="BJ8" s="51">
        <v>30</v>
      </c>
      <c r="BK8" s="51" t="s">
        <v>252</v>
      </c>
      <c r="BL8" s="51" t="s">
        <v>252</v>
      </c>
      <c r="BM8" s="51" t="s">
        <v>255</v>
      </c>
      <c r="BN8" s="51" t="s">
        <v>255</v>
      </c>
      <c r="BO8" s="51"/>
      <c r="BP8" s="51"/>
      <c r="BQ8" s="150" t="s">
        <v>663</v>
      </c>
      <c r="BR8" s="150" t="s">
        <v>667</v>
      </c>
      <c r="BS8" s="150" t="s">
        <v>673</v>
      </c>
      <c r="BT8" s="150" t="s">
        <v>677</v>
      </c>
      <c r="BU8" s="2"/>
      <c r="BV8" s="3"/>
      <c r="BW8" s="3"/>
      <c r="BX8" s="3"/>
      <c r="BY8" s="3"/>
    </row>
    <row r="9" spans="1:77" ht="41.45" customHeight="1">
      <c r="A9" s="14" t="s">
        <v>237</v>
      </c>
      <c r="C9" s="15"/>
      <c r="D9" s="15" t="s">
        <v>64</v>
      </c>
      <c r="E9" s="95">
        <v>176.32056570418385</v>
      </c>
      <c r="F9" s="81">
        <v>99.85570942864251</v>
      </c>
      <c r="G9" s="114" t="s">
        <v>262</v>
      </c>
      <c r="H9" s="15"/>
      <c r="I9" s="16" t="s">
        <v>237</v>
      </c>
      <c r="J9" s="66"/>
      <c r="K9" s="66"/>
      <c r="L9" s="117" t="s">
        <v>372</v>
      </c>
      <c r="M9" s="96">
        <v>49.087237747740275</v>
      </c>
      <c r="N9" s="97">
        <v>4374.22998046875</v>
      </c>
      <c r="O9" s="97">
        <v>502.5675354003906</v>
      </c>
      <c r="P9" s="77"/>
      <c r="Q9" s="98"/>
      <c r="R9" s="98"/>
      <c r="S9" s="99"/>
      <c r="T9" s="51">
        <v>0</v>
      </c>
      <c r="U9" s="51">
        <v>1</v>
      </c>
      <c r="V9" s="52">
        <v>0</v>
      </c>
      <c r="W9" s="52">
        <v>0.2</v>
      </c>
      <c r="X9" s="52">
        <v>0.145362</v>
      </c>
      <c r="Y9" s="52">
        <v>0.565604</v>
      </c>
      <c r="Z9" s="52">
        <v>0</v>
      </c>
      <c r="AA9" s="52">
        <v>0</v>
      </c>
      <c r="AB9" s="82">
        <v>9</v>
      </c>
      <c r="AC9" s="82"/>
      <c r="AD9" s="100"/>
      <c r="AE9" s="85" t="s">
        <v>293</v>
      </c>
      <c r="AF9" s="85">
        <v>24</v>
      </c>
      <c r="AG9" s="85">
        <v>116</v>
      </c>
      <c r="AH9" s="85">
        <v>1699</v>
      </c>
      <c r="AI9" s="85">
        <v>12</v>
      </c>
      <c r="AJ9" s="85"/>
      <c r="AK9" s="85" t="s">
        <v>330</v>
      </c>
      <c r="AL9" s="85" t="s">
        <v>337</v>
      </c>
      <c r="AM9" s="90" t="s">
        <v>343</v>
      </c>
      <c r="AN9" s="85"/>
      <c r="AO9" s="87">
        <v>43524.64960648148</v>
      </c>
      <c r="AP9" s="85"/>
      <c r="AQ9" s="85" t="b">
        <v>0</v>
      </c>
      <c r="AR9" s="85" t="b">
        <v>0</v>
      </c>
      <c r="AS9" s="85" t="b">
        <v>0</v>
      </c>
      <c r="AT9" s="85"/>
      <c r="AU9" s="85">
        <v>2</v>
      </c>
      <c r="AV9" s="90" t="s">
        <v>351</v>
      </c>
      <c r="AW9" s="85" t="b">
        <v>0</v>
      </c>
      <c r="AX9" s="85" t="s">
        <v>357</v>
      </c>
      <c r="AY9" s="90" t="s">
        <v>364</v>
      </c>
      <c r="AZ9" s="85" t="s">
        <v>66</v>
      </c>
      <c r="BA9" s="85" t="str">
        <f>REPLACE(INDEX(GroupVertices[Group],MATCH(Vertices[[#This Row],[Vertex]],GroupVertices[Vertex],0)),1,1,"")</f>
        <v>1</v>
      </c>
      <c r="BB9" s="51">
        <v>0</v>
      </c>
      <c r="BC9" s="52">
        <v>0</v>
      </c>
      <c r="BD9" s="51">
        <v>0</v>
      </c>
      <c r="BE9" s="52">
        <v>0</v>
      </c>
      <c r="BF9" s="51">
        <v>0</v>
      </c>
      <c r="BG9" s="52">
        <v>0</v>
      </c>
      <c r="BH9" s="51">
        <v>38</v>
      </c>
      <c r="BI9" s="52">
        <v>100</v>
      </c>
      <c r="BJ9" s="51">
        <v>38</v>
      </c>
      <c r="BK9" s="51" t="s">
        <v>580</v>
      </c>
      <c r="BL9" s="51" t="s">
        <v>580</v>
      </c>
      <c r="BM9" s="51" t="s">
        <v>256</v>
      </c>
      <c r="BN9" s="51" t="s">
        <v>256</v>
      </c>
      <c r="BO9" s="51" t="s">
        <v>602</v>
      </c>
      <c r="BP9" s="51" t="s">
        <v>658</v>
      </c>
      <c r="BQ9" s="150" t="s">
        <v>664</v>
      </c>
      <c r="BR9" s="150" t="s">
        <v>668</v>
      </c>
      <c r="BS9" s="150" t="s">
        <v>674</v>
      </c>
      <c r="BT9" s="150" t="s">
        <v>678</v>
      </c>
      <c r="BU9" s="2"/>
      <c r="BV9" s="3"/>
      <c r="BW9" s="3"/>
      <c r="BX9" s="3"/>
      <c r="BY9" s="3"/>
    </row>
    <row r="10" spans="1:77" ht="41.45" customHeight="1">
      <c r="A10" s="14" t="s">
        <v>238</v>
      </c>
      <c r="C10" s="15"/>
      <c r="D10" s="15" t="s">
        <v>64</v>
      </c>
      <c r="E10" s="95">
        <v>162.12345315262226</v>
      </c>
      <c r="F10" s="81">
        <v>99.99875611576417</v>
      </c>
      <c r="G10" s="114" t="s">
        <v>263</v>
      </c>
      <c r="H10" s="15"/>
      <c r="I10" s="16" t="s">
        <v>238</v>
      </c>
      <c r="J10" s="66"/>
      <c r="K10" s="66"/>
      <c r="L10" s="117" t="s">
        <v>373</v>
      </c>
      <c r="M10" s="96">
        <v>1.414545152997761</v>
      </c>
      <c r="N10" s="97">
        <v>6641.16650390625</v>
      </c>
      <c r="O10" s="97">
        <v>3706.435546875</v>
      </c>
      <c r="P10" s="77"/>
      <c r="Q10" s="98"/>
      <c r="R10" s="98"/>
      <c r="S10" s="99"/>
      <c r="T10" s="51">
        <v>0</v>
      </c>
      <c r="U10" s="51">
        <v>1</v>
      </c>
      <c r="V10" s="52">
        <v>0</v>
      </c>
      <c r="W10" s="52">
        <v>1</v>
      </c>
      <c r="X10" s="52">
        <v>0</v>
      </c>
      <c r="Y10" s="52">
        <v>0.999939</v>
      </c>
      <c r="Z10" s="52">
        <v>0</v>
      </c>
      <c r="AA10" s="52">
        <v>0</v>
      </c>
      <c r="AB10" s="82">
        <v>10</v>
      </c>
      <c r="AC10" s="82"/>
      <c r="AD10" s="100"/>
      <c r="AE10" s="85" t="s">
        <v>322</v>
      </c>
      <c r="AF10" s="85">
        <v>1</v>
      </c>
      <c r="AG10" s="85">
        <v>1</v>
      </c>
      <c r="AH10" s="85">
        <v>3</v>
      </c>
      <c r="AI10" s="85">
        <v>0</v>
      </c>
      <c r="AJ10" s="85"/>
      <c r="AK10" s="85" t="s">
        <v>331</v>
      </c>
      <c r="AL10" s="85"/>
      <c r="AM10" s="85"/>
      <c r="AN10" s="85"/>
      <c r="AO10" s="87">
        <v>43550.4890625</v>
      </c>
      <c r="AP10" s="85"/>
      <c r="AQ10" s="85" t="b">
        <v>1</v>
      </c>
      <c r="AR10" s="85" t="b">
        <v>0</v>
      </c>
      <c r="AS10" s="85" t="b">
        <v>0</v>
      </c>
      <c r="AT10" s="85"/>
      <c r="AU10" s="85">
        <v>0</v>
      </c>
      <c r="AV10" s="85"/>
      <c r="AW10" s="85" t="b">
        <v>0</v>
      </c>
      <c r="AX10" s="85" t="s">
        <v>357</v>
      </c>
      <c r="AY10" s="90" t="s">
        <v>365</v>
      </c>
      <c r="AZ10" s="85" t="s">
        <v>66</v>
      </c>
      <c r="BA10" s="85" t="str">
        <f>REPLACE(INDEX(GroupVertices[Group],MATCH(Vertices[[#This Row],[Vertex]],GroupVertices[Vertex],0)),1,1,"")</f>
        <v>2</v>
      </c>
      <c r="BB10" s="51">
        <v>0</v>
      </c>
      <c r="BC10" s="52">
        <v>0</v>
      </c>
      <c r="BD10" s="51">
        <v>0</v>
      </c>
      <c r="BE10" s="52">
        <v>0</v>
      </c>
      <c r="BF10" s="51">
        <v>0</v>
      </c>
      <c r="BG10" s="52">
        <v>0</v>
      </c>
      <c r="BH10" s="51">
        <v>48</v>
      </c>
      <c r="BI10" s="52">
        <v>100</v>
      </c>
      <c r="BJ10" s="51">
        <v>48</v>
      </c>
      <c r="BK10" s="51"/>
      <c r="BL10" s="51"/>
      <c r="BM10" s="51"/>
      <c r="BN10" s="51"/>
      <c r="BO10" s="51"/>
      <c r="BP10" s="51"/>
      <c r="BQ10" s="150" t="s">
        <v>665</v>
      </c>
      <c r="BR10" s="150" t="s">
        <v>665</v>
      </c>
      <c r="BS10" s="150" t="s">
        <v>675</v>
      </c>
      <c r="BT10" s="150" t="s">
        <v>675</v>
      </c>
      <c r="BU10" s="2"/>
      <c r="BV10" s="3"/>
      <c r="BW10" s="3"/>
      <c r="BX10" s="3"/>
      <c r="BY10" s="3"/>
    </row>
    <row r="11" spans="1:77" ht="41.45" customHeight="1">
      <c r="A11" s="101" t="s">
        <v>242</v>
      </c>
      <c r="C11" s="102"/>
      <c r="D11" s="102" t="s">
        <v>64</v>
      </c>
      <c r="E11" s="103">
        <v>1000</v>
      </c>
      <c r="F11" s="104">
        <v>91.55651380711501</v>
      </c>
      <c r="G11" s="115" t="s">
        <v>356</v>
      </c>
      <c r="H11" s="102"/>
      <c r="I11" s="105" t="s">
        <v>242</v>
      </c>
      <c r="J11" s="106"/>
      <c r="K11" s="106"/>
      <c r="L11" s="118" t="s">
        <v>374</v>
      </c>
      <c r="M11" s="107">
        <v>2814.9324985488015</v>
      </c>
      <c r="N11" s="108">
        <v>6641.16650390625</v>
      </c>
      <c r="O11" s="108">
        <v>1444.8817138671875</v>
      </c>
      <c r="P11" s="109"/>
      <c r="Q11" s="110"/>
      <c r="R11" s="110"/>
      <c r="S11" s="111"/>
      <c r="T11" s="51">
        <v>1</v>
      </c>
      <c r="U11" s="51">
        <v>0</v>
      </c>
      <c r="V11" s="52">
        <v>0</v>
      </c>
      <c r="W11" s="52">
        <v>1</v>
      </c>
      <c r="X11" s="52">
        <v>0</v>
      </c>
      <c r="Y11" s="52">
        <v>0.999939</v>
      </c>
      <c r="Z11" s="52">
        <v>0</v>
      </c>
      <c r="AA11" s="52">
        <v>0</v>
      </c>
      <c r="AB11" s="112">
        <v>11</v>
      </c>
      <c r="AC11" s="112"/>
      <c r="AD11" s="113"/>
      <c r="AE11" s="85" t="s">
        <v>323</v>
      </c>
      <c r="AF11" s="85">
        <v>2514</v>
      </c>
      <c r="AG11" s="85">
        <v>6788</v>
      </c>
      <c r="AH11" s="85">
        <v>2994</v>
      </c>
      <c r="AI11" s="85">
        <v>10738</v>
      </c>
      <c r="AJ11" s="85"/>
      <c r="AK11" s="85" t="s">
        <v>332</v>
      </c>
      <c r="AL11" s="85" t="s">
        <v>338</v>
      </c>
      <c r="AM11" s="90" t="s">
        <v>344</v>
      </c>
      <c r="AN11" s="85"/>
      <c r="AO11" s="87">
        <v>41088.0609837963</v>
      </c>
      <c r="AP11" s="90" t="s">
        <v>350</v>
      </c>
      <c r="AQ11" s="85" t="b">
        <v>1</v>
      </c>
      <c r="AR11" s="85" t="b">
        <v>0</v>
      </c>
      <c r="AS11" s="85" t="b">
        <v>1</v>
      </c>
      <c r="AT11" s="85"/>
      <c r="AU11" s="85">
        <v>55</v>
      </c>
      <c r="AV11" s="90" t="s">
        <v>351</v>
      </c>
      <c r="AW11" s="85" t="b">
        <v>0</v>
      </c>
      <c r="AX11" s="85" t="s">
        <v>357</v>
      </c>
      <c r="AY11" s="90" t="s">
        <v>366</v>
      </c>
      <c r="AZ11" s="85" t="s">
        <v>65</v>
      </c>
      <c r="BA11" s="85"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hyperlinks>
    <hyperlink ref="AM4" r:id="rId1" display="https://t.co/nvQLdxAkPx"/>
    <hyperlink ref="AM5" r:id="rId2" display="https://t.co/9iJF90BLo5"/>
    <hyperlink ref="AM6" r:id="rId3" display="https://t.co/860gu9lliS"/>
    <hyperlink ref="AM8" r:id="rId4" display="http://t.co/gA96y3VVkl"/>
    <hyperlink ref="AM9" r:id="rId5" display="https://t.co/zm8H3Qll5t"/>
    <hyperlink ref="AM11" r:id="rId6" display="https://t.co/BypMwA8UJH"/>
    <hyperlink ref="AP3" r:id="rId7" display="https://pbs.twimg.com/profile_banners/325373865/1510988418"/>
    <hyperlink ref="AP4" r:id="rId8" display="https://pbs.twimg.com/profile_banners/844596880474435584/1550637214"/>
    <hyperlink ref="AP5" r:id="rId9" display="https://pbs.twimg.com/profile_banners/92249350/1559493640"/>
    <hyperlink ref="AP7" r:id="rId10" display="https://pbs.twimg.com/profile_banners/191111643/1546553172"/>
    <hyperlink ref="AP8" r:id="rId11" display="https://pbs.twimg.com/profile_banners/2423862026/1563301671"/>
    <hyperlink ref="AP11" r:id="rId12" display="https://pbs.twimg.com/profile_banners/620513876/1550280415"/>
    <hyperlink ref="AV3" r:id="rId13" display="http://abs.twimg.com/images/themes/theme1/bg.png"/>
    <hyperlink ref="AV5" r:id="rId14" display="http://abs.twimg.com/images/themes/theme14/bg.gif"/>
    <hyperlink ref="AV7" r:id="rId15" display="http://abs.twimg.com/images/themes/theme1/bg.png"/>
    <hyperlink ref="AV8" r:id="rId16" display="http://abs.twimg.com/images/themes/theme1/bg.png"/>
    <hyperlink ref="AV9" r:id="rId17" display="http://abs.twimg.com/images/themes/theme1/bg.png"/>
    <hyperlink ref="AV11" r:id="rId18" display="http://abs.twimg.com/images/themes/theme1/bg.png"/>
    <hyperlink ref="G3" r:id="rId19" display="http://pbs.twimg.com/profile_images/931779498420215808/MUzbRsYN_normal.jpg"/>
    <hyperlink ref="G4" r:id="rId20" display="http://pbs.twimg.com/profile_images/1006261701660950528/7It7cT9u_normal.jpg"/>
    <hyperlink ref="G5" r:id="rId21" display="http://pbs.twimg.com/profile_images/1148304455059812352/EyZhB2YM_normal.png"/>
    <hyperlink ref="G6" r:id="rId22" display="http://pbs.twimg.com/profile_images/1161270553786929153/cnlpDdV5_normal.jpg"/>
    <hyperlink ref="G7" r:id="rId23" display="http://pbs.twimg.com/profile_images/1098672964374020098/LVYjAJzb_normal.jpg"/>
    <hyperlink ref="G8" r:id="rId24" display="http://pbs.twimg.com/profile_images/608631798264901633/ryLNZaIw_normal.png"/>
    <hyperlink ref="G9" r:id="rId25" display="http://pbs.twimg.com/profile_images/1104784488725278720/kNTga3Pf_normal.png"/>
    <hyperlink ref="G10" r:id="rId26" display="http://pbs.twimg.com/profile_images/1110507875468800000/xvyxgdjR_normal.jpg"/>
    <hyperlink ref="G11" r:id="rId27" display="http://pbs.twimg.com/profile_images/1096581646516666373/yZ4VI-uk_normal.jpg"/>
    <hyperlink ref="AY3" r:id="rId28" display="https://twitter.com/ajberk"/>
    <hyperlink ref="AY4" r:id="rId29" display="https://twitter.com/mytechmusings"/>
    <hyperlink ref="AY5" r:id="rId30" display="https://twitter.com/alphasights"/>
    <hyperlink ref="AY6" r:id="rId31" display="https://twitter.com/dh_alphasights"/>
    <hyperlink ref="AY7" r:id="rId32" display="https://twitter.com/jamiefonzarelli"/>
    <hyperlink ref="AY8" r:id="rId33" display="https://twitter.com/psulajobs"/>
    <hyperlink ref="AY9" r:id="rId34" display="https://twitter.com/remotejobsvault"/>
    <hyperlink ref="AY10" r:id="rId35" display="https://twitter.com/kemp_minter"/>
    <hyperlink ref="AY11" r:id="rId36" display="https://twitter.com/brentjff"/>
  </hyperlinks>
  <printOptions/>
  <pageMargins left="0.7" right="0.7" top="0.75" bottom="0.75" header="0.3" footer="0.3"/>
  <pageSetup horizontalDpi="600" verticalDpi="600" orientation="portrait" r:id="rId41"/>
  <drawing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536</v>
      </c>
      <c r="Z2" s="67" t="s">
        <v>537</v>
      </c>
      <c r="AA2" s="67" t="s">
        <v>538</v>
      </c>
      <c r="AB2" s="67" t="s">
        <v>539</v>
      </c>
      <c r="AC2" s="67" t="s">
        <v>540</v>
      </c>
      <c r="AD2" s="67" t="s">
        <v>541</v>
      </c>
      <c r="AE2" s="67" t="s">
        <v>542</v>
      </c>
      <c r="AF2" s="67" t="s">
        <v>543</v>
      </c>
      <c r="AG2" s="67" t="s">
        <v>546</v>
      </c>
      <c r="AH2" s="13" t="s">
        <v>579</v>
      </c>
      <c r="AI2" s="13" t="s">
        <v>586</v>
      </c>
      <c r="AJ2" s="13" t="s">
        <v>601</v>
      </c>
      <c r="AK2" s="13" t="s">
        <v>608</v>
      </c>
      <c r="AL2" s="13" t="s">
        <v>628</v>
      </c>
      <c r="AM2" s="13" t="s">
        <v>641</v>
      </c>
      <c r="AN2" s="13" t="s">
        <v>642</v>
      </c>
      <c r="AO2" s="13" t="s">
        <v>648</v>
      </c>
    </row>
    <row r="3" spans="1:41" ht="15">
      <c r="A3" s="119" t="s">
        <v>399</v>
      </c>
      <c r="B3" s="141" t="s">
        <v>403</v>
      </c>
      <c r="C3" s="141" t="s">
        <v>56</v>
      </c>
      <c r="D3" s="133"/>
      <c r="E3" s="132"/>
      <c r="F3" s="134" t="s">
        <v>684</v>
      </c>
      <c r="G3" s="135"/>
      <c r="H3" s="135"/>
      <c r="I3" s="136">
        <v>3</v>
      </c>
      <c r="J3" s="137"/>
      <c r="K3" s="51">
        <v>4</v>
      </c>
      <c r="L3" s="51">
        <v>3</v>
      </c>
      <c r="M3" s="51">
        <v>2</v>
      </c>
      <c r="N3" s="51">
        <v>5</v>
      </c>
      <c r="O3" s="51">
        <v>0</v>
      </c>
      <c r="P3" s="52">
        <v>0</v>
      </c>
      <c r="Q3" s="52">
        <v>0</v>
      </c>
      <c r="R3" s="51">
        <v>1</v>
      </c>
      <c r="S3" s="51">
        <v>0</v>
      </c>
      <c r="T3" s="51">
        <v>4</v>
      </c>
      <c r="U3" s="51">
        <v>5</v>
      </c>
      <c r="V3" s="51">
        <v>2</v>
      </c>
      <c r="W3" s="52">
        <v>1</v>
      </c>
      <c r="X3" s="52">
        <v>0.3333333333333333</v>
      </c>
      <c r="Y3" s="51">
        <v>2</v>
      </c>
      <c r="Z3" s="52">
        <v>2.5316455696202533</v>
      </c>
      <c r="AA3" s="51">
        <v>0</v>
      </c>
      <c r="AB3" s="52">
        <v>0</v>
      </c>
      <c r="AC3" s="51">
        <v>0</v>
      </c>
      <c r="AD3" s="52">
        <v>0</v>
      </c>
      <c r="AE3" s="51">
        <v>77</v>
      </c>
      <c r="AF3" s="52">
        <v>97.46835443037975</v>
      </c>
      <c r="AG3" s="51">
        <v>79</v>
      </c>
      <c r="AH3" s="85" t="s">
        <v>580</v>
      </c>
      <c r="AI3" s="85" t="s">
        <v>256</v>
      </c>
      <c r="AJ3" s="85" t="s">
        <v>602</v>
      </c>
      <c r="AK3" s="93" t="s">
        <v>609</v>
      </c>
      <c r="AL3" s="93" t="s">
        <v>629</v>
      </c>
      <c r="AM3" s="93" t="s">
        <v>239</v>
      </c>
      <c r="AN3" s="93" t="s">
        <v>240</v>
      </c>
      <c r="AO3" s="93" t="s">
        <v>649</v>
      </c>
    </row>
    <row r="4" spans="1:41" ht="15">
      <c r="A4" s="119" t="s">
        <v>400</v>
      </c>
      <c r="B4" s="141" t="s">
        <v>404</v>
      </c>
      <c r="C4" s="141" t="s">
        <v>56</v>
      </c>
      <c r="D4" s="138"/>
      <c r="E4" s="102"/>
      <c r="F4" s="105" t="s">
        <v>685</v>
      </c>
      <c r="G4" s="109"/>
      <c r="H4" s="109"/>
      <c r="I4" s="139">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48</v>
      </c>
      <c r="AF4" s="52">
        <v>100</v>
      </c>
      <c r="AG4" s="51">
        <v>48</v>
      </c>
      <c r="AH4" s="85"/>
      <c r="AI4" s="85"/>
      <c r="AJ4" s="85"/>
      <c r="AK4" s="93" t="s">
        <v>610</v>
      </c>
      <c r="AL4" s="93" t="s">
        <v>288</v>
      </c>
      <c r="AM4" s="93" t="s">
        <v>242</v>
      </c>
      <c r="AN4" s="93"/>
      <c r="AO4" s="93" t="s">
        <v>650</v>
      </c>
    </row>
    <row r="5" spans="1:41" ht="15">
      <c r="A5" s="119" t="s">
        <v>401</v>
      </c>
      <c r="B5" s="141" t="s">
        <v>405</v>
      </c>
      <c r="C5" s="141" t="s">
        <v>56</v>
      </c>
      <c r="D5" s="138"/>
      <c r="E5" s="102"/>
      <c r="F5" s="105" t="s">
        <v>401</v>
      </c>
      <c r="G5" s="109"/>
      <c r="H5" s="109"/>
      <c r="I5" s="139">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1</v>
      </c>
      <c r="AD5" s="52">
        <v>4</v>
      </c>
      <c r="AE5" s="51">
        <v>24</v>
      </c>
      <c r="AF5" s="52">
        <v>96</v>
      </c>
      <c r="AG5" s="51">
        <v>25</v>
      </c>
      <c r="AH5" s="85"/>
      <c r="AI5" s="85"/>
      <c r="AJ5" s="85"/>
      <c r="AK5" s="93" t="s">
        <v>288</v>
      </c>
      <c r="AL5" s="93" t="s">
        <v>288</v>
      </c>
      <c r="AM5" s="93" t="s">
        <v>241</v>
      </c>
      <c r="AN5" s="93"/>
      <c r="AO5" s="93" t="s">
        <v>651</v>
      </c>
    </row>
    <row r="6" spans="1:41" ht="15">
      <c r="A6" s="119" t="s">
        <v>402</v>
      </c>
      <c r="B6" s="141" t="s">
        <v>406</v>
      </c>
      <c r="C6" s="141" t="s">
        <v>56</v>
      </c>
      <c r="D6" s="138"/>
      <c r="E6" s="102"/>
      <c r="F6" s="105" t="s">
        <v>686</v>
      </c>
      <c r="G6" s="109"/>
      <c r="H6" s="109"/>
      <c r="I6" s="139">
        <v>6</v>
      </c>
      <c r="J6" s="112"/>
      <c r="K6" s="51">
        <v>1</v>
      </c>
      <c r="L6" s="51">
        <v>0</v>
      </c>
      <c r="M6" s="51">
        <v>2</v>
      </c>
      <c r="N6" s="51">
        <v>2</v>
      </c>
      <c r="O6" s="51">
        <v>2</v>
      </c>
      <c r="P6" s="52" t="s">
        <v>410</v>
      </c>
      <c r="Q6" s="52" t="s">
        <v>410</v>
      </c>
      <c r="R6" s="51">
        <v>1</v>
      </c>
      <c r="S6" s="51">
        <v>1</v>
      </c>
      <c r="T6" s="51">
        <v>1</v>
      </c>
      <c r="U6" s="51">
        <v>2</v>
      </c>
      <c r="V6" s="51">
        <v>0</v>
      </c>
      <c r="W6" s="52">
        <v>0</v>
      </c>
      <c r="X6" s="52" t="s">
        <v>410</v>
      </c>
      <c r="Y6" s="51">
        <v>0</v>
      </c>
      <c r="Z6" s="52">
        <v>0</v>
      </c>
      <c r="AA6" s="51">
        <v>0</v>
      </c>
      <c r="AB6" s="52">
        <v>0</v>
      </c>
      <c r="AC6" s="51">
        <v>0</v>
      </c>
      <c r="AD6" s="52">
        <v>0</v>
      </c>
      <c r="AE6" s="51">
        <v>30</v>
      </c>
      <c r="AF6" s="52">
        <v>100</v>
      </c>
      <c r="AG6" s="51">
        <v>30</v>
      </c>
      <c r="AH6" s="85" t="s">
        <v>252</v>
      </c>
      <c r="AI6" s="85" t="s">
        <v>255</v>
      </c>
      <c r="AJ6" s="85"/>
      <c r="AK6" s="93" t="s">
        <v>611</v>
      </c>
      <c r="AL6" s="93" t="s">
        <v>630</v>
      </c>
      <c r="AM6" s="93"/>
      <c r="AN6" s="93"/>
      <c r="AO6" s="93" t="s">
        <v>236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399</v>
      </c>
      <c r="B2" s="93" t="s">
        <v>237</v>
      </c>
      <c r="C2" s="85">
        <f>VLOOKUP(GroupVertices[[#This Row],[Vertex]],Vertices[],MATCH("ID",Vertices[[#Headers],[Vertex]:[Top Word Pairs in Tweet by Salience]],0),FALSE)</f>
        <v>9</v>
      </c>
    </row>
    <row r="3" spans="1:3" ht="15">
      <c r="A3" s="85" t="s">
        <v>399</v>
      </c>
      <c r="B3" s="93" t="s">
        <v>240</v>
      </c>
      <c r="C3" s="85">
        <f>VLOOKUP(GroupVertices[[#This Row],[Vertex]],Vertices[],MATCH("ID",Vertices[[#Headers],[Vertex]:[Top Word Pairs in Tweet by Salience]],0),FALSE)</f>
        <v>5</v>
      </c>
    </row>
    <row r="4" spans="1:3" ht="15">
      <c r="A4" s="85" t="s">
        <v>399</v>
      </c>
      <c r="B4" s="93" t="s">
        <v>239</v>
      </c>
      <c r="C4" s="85">
        <f>VLOOKUP(GroupVertices[[#This Row],[Vertex]],Vertices[],MATCH("ID",Vertices[[#Headers],[Vertex]:[Top Word Pairs in Tweet by Salience]],0),FALSE)</f>
        <v>4</v>
      </c>
    </row>
    <row r="5" spans="1:3" ht="15">
      <c r="A5" s="85" t="s">
        <v>399</v>
      </c>
      <c r="B5" s="93" t="s">
        <v>234</v>
      </c>
      <c r="C5" s="85">
        <f>VLOOKUP(GroupVertices[[#This Row],[Vertex]],Vertices[],MATCH("ID",Vertices[[#Headers],[Vertex]:[Top Word Pairs in Tweet by Salience]],0),FALSE)</f>
        <v>3</v>
      </c>
    </row>
    <row r="6" spans="1:3" ht="15">
      <c r="A6" s="85" t="s">
        <v>400</v>
      </c>
      <c r="B6" s="93" t="s">
        <v>238</v>
      </c>
      <c r="C6" s="85">
        <f>VLOOKUP(GroupVertices[[#This Row],[Vertex]],Vertices[],MATCH("ID",Vertices[[#Headers],[Vertex]:[Top Word Pairs in Tweet by Salience]],0),FALSE)</f>
        <v>10</v>
      </c>
    </row>
    <row r="7" spans="1:3" ht="15">
      <c r="A7" s="85" t="s">
        <v>400</v>
      </c>
      <c r="B7" s="93" t="s">
        <v>242</v>
      </c>
      <c r="C7" s="85">
        <f>VLOOKUP(GroupVertices[[#This Row],[Vertex]],Vertices[],MATCH("ID",Vertices[[#Headers],[Vertex]:[Top Word Pairs in Tweet by Salience]],0),FALSE)</f>
        <v>11</v>
      </c>
    </row>
    <row r="8" spans="1:3" ht="15">
      <c r="A8" s="85" t="s">
        <v>401</v>
      </c>
      <c r="B8" s="93" t="s">
        <v>235</v>
      </c>
      <c r="C8" s="85">
        <f>VLOOKUP(GroupVertices[[#This Row],[Vertex]],Vertices[],MATCH("ID",Vertices[[#Headers],[Vertex]:[Top Word Pairs in Tweet by Salience]],0),FALSE)</f>
        <v>6</v>
      </c>
    </row>
    <row r="9" spans="1:3" ht="15">
      <c r="A9" s="85" t="s">
        <v>401</v>
      </c>
      <c r="B9" s="93" t="s">
        <v>241</v>
      </c>
      <c r="C9" s="85">
        <f>VLOOKUP(GroupVertices[[#This Row],[Vertex]],Vertices[],MATCH("ID",Vertices[[#Headers],[Vertex]:[Top Word Pairs in Tweet by Salience]],0),FALSE)</f>
        <v>7</v>
      </c>
    </row>
    <row r="10" spans="1:3" ht="15">
      <c r="A10" s="85" t="s">
        <v>402</v>
      </c>
      <c r="B10" s="93" t="s">
        <v>236</v>
      </c>
      <c r="C10"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550</v>
      </c>
      <c r="B2" s="36" t="s">
        <v>191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0.565604</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49"/>
      <c r="B3" s="14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0.005735436363636363</v>
      </c>
      <c r="O3" s="42">
        <f>COUNTIF(Vertices[Eigenvector Centrality],"&gt;= "&amp;N3)-COUNTIF(Vertices[Eigenvector Centrality],"&gt;="&amp;N4)</f>
        <v>0</v>
      </c>
      <c r="P3" s="41">
        <f aca="true" t="shared" si="7" ref="P3:P26">P2+($P$57-$P$2)/BinDivisor</f>
        <v>0.5819903272727273</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0.011470872727272726</v>
      </c>
      <c r="O4" s="40">
        <f>COUNTIF(Vertices[Eigenvector Centrality],"&gt;= "&amp;N4)-COUNTIF(Vertices[Eigenvector Centrality],"&gt;="&amp;N5)</f>
        <v>0</v>
      </c>
      <c r="P4" s="39">
        <f t="shared" si="7"/>
        <v>0.5983766545454545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49"/>
      <c r="B5" s="149"/>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0.01720630909090909</v>
      </c>
      <c r="O5" s="42">
        <f>COUNTIF(Vertices[Eigenvector Centrality],"&gt;= "&amp;N5)-COUNTIF(Vertices[Eigenvector Centrality],"&gt;="&amp;N6)</f>
        <v>0</v>
      </c>
      <c r="P5" s="41">
        <f t="shared" si="7"/>
        <v>0.6147629818181818</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0.022941745454545453</v>
      </c>
      <c r="O6" s="40">
        <f>COUNTIF(Vertices[Eigenvector Centrality],"&gt;= "&amp;N6)-COUNTIF(Vertices[Eigenvector Centrality],"&gt;="&amp;N7)</f>
        <v>0</v>
      </c>
      <c r="P6" s="39">
        <f t="shared" si="7"/>
        <v>0.631149309090909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0.028677181818181817</v>
      </c>
      <c r="O7" s="42">
        <f>COUNTIF(Vertices[Eigenvector Centrality],"&gt;= "&amp;N7)-COUNTIF(Vertices[Eigenvector Centrality],"&gt;="&amp;N8)</f>
        <v>0</v>
      </c>
      <c r="P7" s="41">
        <f t="shared" si="7"/>
        <v>0.6475356363636363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0.03441261818181818</v>
      </c>
      <c r="O8" s="40">
        <f>COUNTIF(Vertices[Eigenvector Centrality],"&gt;= "&amp;N8)-COUNTIF(Vertices[Eigenvector Centrality],"&gt;="&amp;N9)</f>
        <v>0</v>
      </c>
      <c r="P8" s="39">
        <f t="shared" si="7"/>
        <v>0.6639219636363636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49"/>
      <c r="B9" s="149"/>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0.04014805454545454</v>
      </c>
      <c r="O9" s="42">
        <f>COUNTIF(Vertices[Eigenvector Centrality],"&gt;= "&amp;N9)-COUNTIF(Vertices[Eigenvector Centrality],"&gt;="&amp;N10)</f>
        <v>0</v>
      </c>
      <c r="P9" s="41">
        <f t="shared" si="7"/>
        <v>0.6803082909090908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551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0.0458834909090909</v>
      </c>
      <c r="O10" s="40">
        <f>COUNTIF(Vertices[Eigenvector Centrality],"&gt;= "&amp;N10)-COUNTIF(Vertices[Eigenvector Centrality],"&gt;="&amp;N11)</f>
        <v>0</v>
      </c>
      <c r="P10" s="39">
        <f t="shared" si="7"/>
        <v>0.6966946181818181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49"/>
      <c r="B11" s="149"/>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0.05161892727272726</v>
      </c>
      <c r="O11" s="42">
        <f>COUNTIF(Vertices[Eigenvector Centrality],"&gt;= "&amp;N11)-COUNTIF(Vertices[Eigenvector Centrality],"&gt;="&amp;N12)</f>
        <v>0</v>
      </c>
      <c r="P11" s="41">
        <f t="shared" si="7"/>
        <v>0.7130809454545454</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243</v>
      </c>
      <c r="B12" s="36">
        <v>3</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0.05735436363636362</v>
      </c>
      <c r="O12" s="40">
        <f>COUNTIF(Vertices[Eigenvector Centrality],"&gt;= "&amp;N12)-COUNTIF(Vertices[Eigenvector Centrality],"&gt;="&amp;N13)</f>
        <v>0</v>
      </c>
      <c r="P12" s="39">
        <f t="shared" si="7"/>
        <v>0.7294672727272726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244</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0.06308979999999999</v>
      </c>
      <c r="O13" s="42">
        <f>COUNTIF(Vertices[Eigenvector Centrality],"&gt;= "&amp;N13)-COUNTIF(Vertices[Eigenvector Centrality],"&gt;="&amp;N14)</f>
        <v>0</v>
      </c>
      <c r="P13" s="41">
        <f t="shared" si="7"/>
        <v>0.7458535999999999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196</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0.06882523636363636</v>
      </c>
      <c r="O14" s="40">
        <f>COUNTIF(Vertices[Eigenvector Centrality],"&gt;= "&amp;N14)-COUNTIF(Vertices[Eigenvector Centrality],"&gt;="&amp;N15)</f>
        <v>0</v>
      </c>
      <c r="P14" s="39">
        <f t="shared" si="7"/>
        <v>0.7622399272727272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49"/>
      <c r="B15" s="149"/>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0.07456067272727272</v>
      </c>
      <c r="O15" s="42">
        <f>COUNTIF(Vertices[Eigenvector Centrality],"&gt;= "&amp;N15)-COUNTIF(Vertices[Eigenvector Centrality],"&gt;="&amp;N16)</f>
        <v>0</v>
      </c>
      <c r="P15" s="41">
        <f t="shared" si="7"/>
        <v>0.7786262545454544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0.08029610909090909</v>
      </c>
      <c r="O16" s="40">
        <f>COUNTIF(Vertices[Eigenvector Centrality],"&gt;= "&amp;N16)-COUNTIF(Vertices[Eigenvector Centrality],"&gt;="&amp;N17)</f>
        <v>0</v>
      </c>
      <c r="P16" s="39">
        <f t="shared" si="7"/>
        <v>0.7950125818181817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49"/>
      <c r="B17" s="149"/>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0.08603154545454546</v>
      </c>
      <c r="O17" s="42">
        <f>COUNTIF(Vertices[Eigenvector Centrality],"&gt;= "&amp;N17)-COUNTIF(Vertices[Eigenvector Centrality],"&gt;="&amp;N18)</f>
        <v>0</v>
      </c>
      <c r="P17" s="41">
        <f t="shared" si="7"/>
        <v>0.811398909090909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0.09176698181818183</v>
      </c>
      <c r="O18" s="40">
        <f>COUNTIF(Vertices[Eigenvector Centrality],"&gt;= "&amp;N18)-COUNTIF(Vertices[Eigenvector Centrality],"&gt;="&amp;N19)</f>
        <v>0</v>
      </c>
      <c r="P18" s="39">
        <f t="shared" si="7"/>
        <v>0.8277852363636362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0.09750241818181819</v>
      </c>
      <c r="O19" s="42">
        <f>COUNTIF(Vertices[Eigenvector Centrality],"&gt;= "&amp;N19)-COUNTIF(Vertices[Eigenvector Centrality],"&gt;="&amp;N20)</f>
        <v>0</v>
      </c>
      <c r="P19" s="41">
        <f t="shared" si="7"/>
        <v>0.8441715636363635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49"/>
      <c r="B20" s="149"/>
      <c r="D20" s="34">
        <f t="shared" si="1"/>
        <v>0</v>
      </c>
      <c r="E20" s="3">
        <f>COUNTIF(Vertices[Degree],"&gt;= "&amp;D20)-COUNTIF(Vertices[Degree],"&gt;="&amp;D21)</f>
        <v>0</v>
      </c>
      <c r="F20" s="39">
        <f t="shared" si="2"/>
        <v>0.981818181818182</v>
      </c>
      <c r="G20" s="40">
        <f>COUNTIF(Vertices[In-Degree],"&gt;= "&amp;F20)-COUNTIF(Vertices[In-Degree],"&gt;="&amp;F21)</f>
        <v>4</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0.10323785454545456</v>
      </c>
      <c r="O20" s="40">
        <f>COUNTIF(Vertices[Eigenvector Centrality],"&gt;= "&amp;N20)-COUNTIF(Vertices[Eigenvector Centrality],"&gt;="&amp;N21)</f>
        <v>0</v>
      </c>
      <c r="P20" s="39">
        <f t="shared" si="7"/>
        <v>0.8605578909090907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0.10897329090909093</v>
      </c>
      <c r="O21" s="42">
        <f>COUNTIF(Vertices[Eigenvector Centrality],"&gt;= "&amp;N21)-COUNTIF(Vertices[Eigenvector Centrality],"&gt;="&amp;N22)</f>
        <v>0</v>
      </c>
      <c r="P21" s="41">
        <f t="shared" si="7"/>
        <v>0.876944218181818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0.1147087272727273</v>
      </c>
      <c r="O22" s="40">
        <f>COUNTIF(Vertices[Eigenvector Centrality],"&gt;= "&amp;N22)-COUNTIF(Vertices[Eigenvector Centrality],"&gt;="&amp;N23)</f>
        <v>0</v>
      </c>
      <c r="P22" s="39">
        <f t="shared" si="7"/>
        <v>0.8933305454545453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0.12044416363636366</v>
      </c>
      <c r="O23" s="42">
        <f>COUNTIF(Vertices[Eigenvector Centrality],"&gt;= "&amp;N23)-COUNTIF(Vertices[Eigenvector Centrality],"&gt;="&amp;N24)</f>
        <v>0</v>
      </c>
      <c r="P23" s="41">
        <f t="shared" si="7"/>
        <v>0.9097168727272725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0.12617960000000003</v>
      </c>
      <c r="O24" s="40">
        <f>COUNTIF(Vertices[Eigenvector Centrality],"&gt;= "&amp;N24)-COUNTIF(Vertices[Eigenvector Centrality],"&gt;="&amp;N25)</f>
        <v>0</v>
      </c>
      <c r="P24" s="39">
        <f t="shared" si="7"/>
        <v>0.9261031999999998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49"/>
      <c r="B25" s="149"/>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0.13191503636363638</v>
      </c>
      <c r="O25" s="42">
        <f>COUNTIF(Vertices[Eigenvector Centrality],"&gt;= "&amp;N25)-COUNTIF(Vertices[Eigenvector Centrality],"&gt;="&amp;N26)</f>
        <v>0</v>
      </c>
      <c r="P25" s="41">
        <f t="shared" si="7"/>
        <v>0.9424895272727271</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0.13765047272727274</v>
      </c>
      <c r="O26" s="40">
        <f>COUNTIF(Vertices[Eigenvector Centrality],"&gt;= "&amp;N26)-COUNTIF(Vertices[Eigenvector Centrality],"&gt;="&amp;N28)</f>
        <v>0</v>
      </c>
      <c r="P26" s="39">
        <f t="shared" si="7"/>
        <v>0.9588758545454543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v>
      </c>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49"/>
      <c r="B28" s="14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0.1433859090909091</v>
      </c>
      <c r="O28" s="42">
        <f>COUNTIF(Vertices[Eigenvector Centrality],"&gt;= "&amp;N28)-COUNTIF(Vertices[Eigenvector Centrality],"&gt;="&amp;N40)</f>
        <v>1</v>
      </c>
      <c r="P28" s="41">
        <f>P26+($P$57-$P$2)/BinDivisor</f>
        <v>0.9752621818181816</v>
      </c>
      <c r="Q28" s="42">
        <f>COUNTIF(Vertices[PageRank],"&gt;= "&amp;P28)-COUNTIF(Vertices[PageRank],"&gt;="&amp;P40)</f>
        <v>2</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0.08333333333333333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552</v>
      </c>
      <c r="B30" s="36">
        <v>0.496914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49"/>
      <c r="B31" s="14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553</v>
      </c>
      <c r="B32" s="36" t="s">
        <v>554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0.14912134545454545</v>
      </c>
      <c r="O40" s="40">
        <f>COUNTIF(Vertices[Eigenvector Centrality],"&gt;= "&amp;N40)-COUNTIF(Vertices[Eigenvector Centrality],"&gt;="&amp;N41)</f>
        <v>0</v>
      </c>
      <c r="P40" s="39">
        <f>P28+($P$57-$P$2)/BinDivisor</f>
        <v>0.9916485090909088</v>
      </c>
      <c r="Q40" s="40">
        <f>COUNTIF(Vertices[PageRank],"&gt;= "&amp;P40)-COUNTIF(Vertices[PageRank],"&gt;="&amp;P41)</f>
        <v>5</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1.963636363636364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0.1548567818181818</v>
      </c>
      <c r="O41" s="42">
        <f>COUNTIF(Vertices[Eigenvector Centrality],"&gt;= "&amp;N41)-COUNTIF(Vertices[Eigenvector Centrality],"&gt;="&amp;N42)</f>
        <v>0</v>
      </c>
      <c r="P41" s="41">
        <f aca="true" t="shared" si="16" ref="P41:P56">P40+($P$57-$P$2)/BinDivisor</f>
        <v>1.0080348363636362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0.16059221818181815</v>
      </c>
      <c r="O42" s="40">
        <f>COUNTIF(Vertices[Eigenvector Centrality],"&gt;= "&amp;N42)-COUNTIF(Vertices[Eigenvector Centrality],"&gt;="&amp;N43)</f>
        <v>0</v>
      </c>
      <c r="P42" s="39">
        <f t="shared" si="16"/>
        <v>1.0244211636363636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0.1663276545454545</v>
      </c>
      <c r="O43" s="42">
        <f>COUNTIF(Vertices[Eigenvector Centrality],"&gt;= "&amp;N43)-COUNTIF(Vertices[Eigenvector Centrality],"&gt;="&amp;N44)</f>
        <v>0</v>
      </c>
      <c r="P43" s="41">
        <f t="shared" si="16"/>
        <v>1.040807490909091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0.17206309090909086</v>
      </c>
      <c r="O44" s="40">
        <f>COUNTIF(Vertices[Eigenvector Centrality],"&gt;= "&amp;N44)-COUNTIF(Vertices[Eigenvector Centrality],"&gt;="&amp;N45)</f>
        <v>0</v>
      </c>
      <c r="P44" s="39">
        <f t="shared" si="16"/>
        <v>1.0571938181818183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0.1777985272727272</v>
      </c>
      <c r="O45" s="42">
        <f>COUNTIF(Vertices[Eigenvector Centrality],"&gt;= "&amp;N45)-COUNTIF(Vertices[Eigenvector Centrality],"&gt;="&amp;N46)</f>
        <v>0</v>
      </c>
      <c r="P45" s="41">
        <f t="shared" si="16"/>
        <v>1.0735801454545457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0.18353396363636357</v>
      </c>
      <c r="O46" s="40">
        <f>COUNTIF(Vertices[Eigenvector Centrality],"&gt;= "&amp;N46)-COUNTIF(Vertices[Eigenvector Centrality],"&gt;="&amp;N47)</f>
        <v>0</v>
      </c>
      <c r="P46" s="39">
        <f t="shared" si="16"/>
        <v>1.089966472727273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0.18926939999999992</v>
      </c>
      <c r="O47" s="42">
        <f>COUNTIF(Vertices[Eigenvector Centrality],"&gt;= "&amp;N47)-COUNTIF(Vertices[Eigenvector Centrality],"&gt;="&amp;N48)</f>
        <v>0</v>
      </c>
      <c r="P47" s="41">
        <f t="shared" si="16"/>
        <v>1.1063528000000005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0.19500483636363627</v>
      </c>
      <c r="O48" s="40">
        <f>COUNTIF(Vertices[Eigenvector Centrality],"&gt;= "&amp;N48)-COUNTIF(Vertices[Eigenvector Centrality],"&gt;="&amp;N49)</f>
        <v>0</v>
      </c>
      <c r="P48" s="39">
        <f t="shared" si="16"/>
        <v>1.1227391272727278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0.20074027272727263</v>
      </c>
      <c r="O49" s="42">
        <f>COUNTIF(Vertices[Eigenvector Centrality],"&gt;= "&amp;N49)-COUNTIF(Vertices[Eigenvector Centrality],"&gt;="&amp;N50)</f>
        <v>0</v>
      </c>
      <c r="P49" s="41">
        <f t="shared" si="16"/>
        <v>1.1391254545454552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0.20647570909090898</v>
      </c>
      <c r="O50" s="40">
        <f>COUNTIF(Vertices[Eigenvector Centrality],"&gt;= "&amp;N50)-COUNTIF(Vertices[Eigenvector Centrality],"&gt;="&amp;N51)</f>
        <v>0</v>
      </c>
      <c r="P50" s="39">
        <f t="shared" si="16"/>
        <v>1.1555117818181826</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0.21221114545454534</v>
      </c>
      <c r="O51" s="42">
        <f>COUNTIF(Vertices[Eigenvector Centrality],"&gt;= "&amp;N51)-COUNTIF(Vertices[Eigenvector Centrality],"&gt;="&amp;N52)</f>
        <v>0</v>
      </c>
      <c r="P51" s="41">
        <f t="shared" si="16"/>
        <v>1.17189810909091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0.2179465818181817</v>
      </c>
      <c r="O52" s="40">
        <f>COUNTIF(Vertices[Eigenvector Centrality],"&gt;= "&amp;N52)-COUNTIF(Vertices[Eigenvector Centrality],"&gt;="&amp;N53)</f>
        <v>0</v>
      </c>
      <c r="P52" s="39">
        <f t="shared" si="16"/>
        <v>1.1882844363636373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0.22368201818181804</v>
      </c>
      <c r="O53" s="42">
        <f>COUNTIF(Vertices[Eigenvector Centrality],"&gt;= "&amp;N53)-COUNTIF(Vertices[Eigenvector Centrality],"&gt;="&amp;N54)</f>
        <v>0</v>
      </c>
      <c r="P53" s="41">
        <f t="shared" si="16"/>
        <v>1.2046707636363647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0.2294174545454544</v>
      </c>
      <c r="O54" s="40">
        <f>COUNTIF(Vertices[Eigenvector Centrality],"&gt;= "&amp;N54)-COUNTIF(Vertices[Eigenvector Centrality],"&gt;="&amp;N55)</f>
        <v>0</v>
      </c>
      <c r="P54" s="39">
        <f t="shared" si="16"/>
        <v>1.221057090909092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0.23515289090909075</v>
      </c>
      <c r="O55" s="42">
        <f>COUNTIF(Vertices[Eigenvector Centrality],"&gt;= "&amp;N55)-COUNTIF(Vertices[Eigenvector Centrality],"&gt;="&amp;N56)</f>
        <v>0</v>
      </c>
      <c r="P55" s="41">
        <f t="shared" si="16"/>
        <v>1.2374434181818195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0.2408883272727271</v>
      </c>
      <c r="O56" s="40">
        <f>COUNTIF(Vertices[Eigenvector Centrality],"&gt;= "&amp;N56)-COUNTIF(Vertices[Eigenvector Centrality],"&gt;="&amp;N57)</f>
        <v>2</v>
      </c>
      <c r="P56" s="39">
        <f t="shared" si="16"/>
        <v>1.2538297454545468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1</v>
      </c>
      <c r="J57" s="43">
        <f>MAX(Vertices[Betweenness Centrality])</f>
        <v>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0.315449</v>
      </c>
      <c r="O57" s="44">
        <f>COUNTIF(Vertices[Eigenvector Centrality],"&gt;= "&amp;N57)-COUNTIF(Vertices[Eigenvector Centrality],"&gt;="&amp;N58)</f>
        <v>1</v>
      </c>
      <c r="P57" s="43">
        <f>MAX(Vertices[PageRank])</f>
        <v>1.466852</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0.7777777777777778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0.7777777777777778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v>
      </c>
    </row>
    <row r="99" spans="1:2" ht="15">
      <c r="A99" s="35" t="s">
        <v>102</v>
      </c>
      <c r="B99" s="49">
        <f>_xlfn.IFERROR(AVERAGE(Vertices[Betweenness Centrality]),NoMetricMessage)</f>
        <v>0.4444444444444444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0.5592592222222224</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0.315449</v>
      </c>
    </row>
    <row r="127" spans="1:2" ht="15">
      <c r="A127" s="35" t="s">
        <v>114</v>
      </c>
      <c r="B127" s="49">
        <f>_xlfn.IFERROR(AVERAGE(Vertices[Eigenvector Centrality]),NoMetricMessage)</f>
        <v>0.111111</v>
      </c>
    </row>
    <row r="128" spans="1:2" ht="15">
      <c r="A128" s="35" t="s">
        <v>115</v>
      </c>
      <c r="B128" s="49">
        <f>_xlfn.IFERROR(MEDIAN(Vertices[Eigenvector Centrality]),NoMetricMessage)</f>
        <v>0</v>
      </c>
    </row>
    <row r="139" spans="1:2" ht="15">
      <c r="A139" s="35" t="s">
        <v>140</v>
      </c>
      <c r="B139" s="49">
        <f>IF(COUNT(Vertices[PageRank])&gt;0,P2,NoMetricMessage)</f>
        <v>0.565604</v>
      </c>
    </row>
    <row r="140" spans="1:2" ht="15">
      <c r="A140" s="35" t="s">
        <v>141</v>
      </c>
      <c r="B140" s="49">
        <f>IF(COUNT(Vertices[PageRank])&gt;0,P57,NoMetricMessage)</f>
        <v>1.466852</v>
      </c>
    </row>
    <row r="141" spans="1:2" ht="15">
      <c r="A141" s="35" t="s">
        <v>142</v>
      </c>
      <c r="B141" s="49">
        <f>_xlfn.IFERROR(AVERAGE(Vertices[PageRank]),NoMetricMessage)</f>
        <v>0.9999390000000002</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0.12962962962962965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409.5">
      <c r="A6">
        <v>0</v>
      </c>
      <c r="B6" s="1" t="s">
        <v>136</v>
      </c>
      <c r="C6">
        <v>1</v>
      </c>
      <c r="D6" t="s">
        <v>59</v>
      </c>
      <c r="E6" t="s">
        <v>59</v>
      </c>
      <c r="F6">
        <v>0</v>
      </c>
      <c r="H6" t="s">
        <v>71</v>
      </c>
      <c r="J6" t="s">
        <v>173</v>
      </c>
      <c r="K6" s="13" t="s">
        <v>376</v>
      </c>
      <c r="R6" t="s">
        <v>129</v>
      </c>
    </row>
    <row r="7" spans="1:11" ht="409.5">
      <c r="A7">
        <v>2</v>
      </c>
      <c r="B7">
        <v>1</v>
      </c>
      <c r="C7">
        <v>0</v>
      </c>
      <c r="D7" t="s">
        <v>60</v>
      </c>
      <c r="E7" t="s">
        <v>60</v>
      </c>
      <c r="F7">
        <v>2</v>
      </c>
      <c r="H7" t="s">
        <v>72</v>
      </c>
      <c r="J7" t="s">
        <v>174</v>
      </c>
      <c r="K7" s="13" t="s">
        <v>377</v>
      </c>
    </row>
    <row r="8" spans="1:11" ht="409.5">
      <c r="A8"/>
      <c r="B8">
        <v>2</v>
      </c>
      <c r="C8">
        <v>2</v>
      </c>
      <c r="D8" t="s">
        <v>61</v>
      </c>
      <c r="E8" t="s">
        <v>61</v>
      </c>
      <c r="H8" t="s">
        <v>73</v>
      </c>
      <c r="J8" t="s">
        <v>175</v>
      </c>
      <c r="K8" s="13" t="s">
        <v>378</v>
      </c>
    </row>
    <row r="9" spans="1:11" ht="409.5">
      <c r="A9"/>
      <c r="B9">
        <v>3</v>
      </c>
      <c r="C9">
        <v>4</v>
      </c>
      <c r="D9" t="s">
        <v>62</v>
      </c>
      <c r="E9" t="s">
        <v>62</v>
      </c>
      <c r="H9" t="s">
        <v>74</v>
      </c>
      <c r="J9" t="s">
        <v>176</v>
      </c>
      <c r="K9" s="13" t="s">
        <v>379</v>
      </c>
    </row>
    <row r="10" spans="1:11" ht="15">
      <c r="A10"/>
      <c r="B10">
        <v>4</v>
      </c>
      <c r="D10" t="s">
        <v>63</v>
      </c>
      <c r="E10" t="s">
        <v>63</v>
      </c>
      <c r="H10" t="s">
        <v>75</v>
      </c>
      <c r="J10" t="s">
        <v>177</v>
      </c>
      <c r="K10" t="s">
        <v>380</v>
      </c>
    </row>
    <row r="11" spans="1:11" ht="15">
      <c r="A11"/>
      <c r="B11">
        <v>5</v>
      </c>
      <c r="D11" t="s">
        <v>46</v>
      </c>
      <c r="E11">
        <v>1</v>
      </c>
      <c r="H11" t="s">
        <v>76</v>
      </c>
      <c r="J11" t="s">
        <v>178</v>
      </c>
      <c r="K11" t="s">
        <v>381</v>
      </c>
    </row>
    <row r="12" spans="1:11" ht="15">
      <c r="A12"/>
      <c r="B12"/>
      <c r="D12" t="s">
        <v>64</v>
      </c>
      <c r="E12">
        <v>2</v>
      </c>
      <c r="H12">
        <v>0</v>
      </c>
      <c r="J12" t="s">
        <v>179</v>
      </c>
      <c r="K12" t="s">
        <v>382</v>
      </c>
    </row>
    <row r="13" spans="1:11" ht="15">
      <c r="A13"/>
      <c r="B13"/>
      <c r="D13">
        <v>1</v>
      </c>
      <c r="E13">
        <v>3</v>
      </c>
      <c r="H13">
        <v>1</v>
      </c>
      <c r="J13" t="s">
        <v>180</v>
      </c>
      <c r="K13" t="s">
        <v>383</v>
      </c>
    </row>
    <row r="14" spans="4:11" ht="15">
      <c r="D14">
        <v>2</v>
      </c>
      <c r="E14">
        <v>4</v>
      </c>
      <c r="H14">
        <v>2</v>
      </c>
      <c r="J14" t="s">
        <v>181</v>
      </c>
      <c r="K14" t="s">
        <v>384</v>
      </c>
    </row>
    <row r="15" spans="4:11" ht="15">
      <c r="D15">
        <v>3</v>
      </c>
      <c r="E15">
        <v>5</v>
      </c>
      <c r="H15">
        <v>3</v>
      </c>
      <c r="J15" t="s">
        <v>182</v>
      </c>
      <c r="K15" t="s">
        <v>385</v>
      </c>
    </row>
    <row r="16" spans="4:11" ht="15">
      <c r="D16">
        <v>4</v>
      </c>
      <c r="E16">
        <v>6</v>
      </c>
      <c r="H16">
        <v>4</v>
      </c>
      <c r="J16" t="s">
        <v>183</v>
      </c>
      <c r="K16" t="s">
        <v>386</v>
      </c>
    </row>
    <row r="17" spans="4:11" ht="15">
      <c r="D17">
        <v>5</v>
      </c>
      <c r="E17">
        <v>7</v>
      </c>
      <c r="H17">
        <v>5</v>
      </c>
      <c r="J17" t="s">
        <v>184</v>
      </c>
      <c r="K17" t="s">
        <v>387</v>
      </c>
    </row>
    <row r="18" spans="4:11" ht="15">
      <c r="D18">
        <v>6</v>
      </c>
      <c r="E18">
        <v>8</v>
      </c>
      <c r="H18">
        <v>6</v>
      </c>
      <c r="J18" t="s">
        <v>185</v>
      </c>
      <c r="K18" t="s">
        <v>388</v>
      </c>
    </row>
    <row r="19" spans="4:11" ht="15">
      <c r="D19">
        <v>7</v>
      </c>
      <c r="E19">
        <v>9</v>
      </c>
      <c r="H19">
        <v>7</v>
      </c>
      <c r="J19" t="s">
        <v>186</v>
      </c>
      <c r="K19" t="s">
        <v>389</v>
      </c>
    </row>
    <row r="20" spans="4:11" ht="409.5">
      <c r="D20">
        <v>8</v>
      </c>
      <c r="H20">
        <v>8</v>
      </c>
      <c r="J20" t="s">
        <v>187</v>
      </c>
      <c r="K20" s="13" t="s">
        <v>390</v>
      </c>
    </row>
    <row r="21" spans="4:11" ht="409.5">
      <c r="D21">
        <v>9</v>
      </c>
      <c r="H21">
        <v>9</v>
      </c>
      <c r="J21" t="s">
        <v>188</v>
      </c>
      <c r="K21" s="13" t="s">
        <v>391</v>
      </c>
    </row>
    <row r="22" spans="4:11" ht="409.5">
      <c r="D22">
        <v>10</v>
      </c>
      <c r="J22" t="s">
        <v>189</v>
      </c>
      <c r="K22" s="13" t="s">
        <v>690</v>
      </c>
    </row>
    <row r="23" spans="4:11" ht="15">
      <c r="D23">
        <v>11</v>
      </c>
      <c r="J23" t="s">
        <v>190</v>
      </c>
      <c r="K23">
        <v>18</v>
      </c>
    </row>
    <row r="24" spans="10:11" ht="15">
      <c r="J24" t="s">
        <v>192</v>
      </c>
      <c r="K24" t="s">
        <v>687</v>
      </c>
    </row>
    <row r="25" spans="10:11" ht="409.5">
      <c r="J25" t="s">
        <v>193</v>
      </c>
      <c r="K25" s="13" t="s">
        <v>689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411</v>
      </c>
      <c r="B1" s="13" t="s">
        <v>412</v>
      </c>
      <c r="C1" s="13" t="s">
        <v>413</v>
      </c>
      <c r="D1" s="13" t="s">
        <v>414</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398</v>
      </c>
      <c r="AU1" s="13" t="s">
        <v>408</v>
      </c>
      <c r="AV1" s="13" t="s">
        <v>409</v>
      </c>
      <c r="AW1" s="13" t="s">
        <v>415</v>
      </c>
      <c r="AX1" s="13" t="s">
        <v>416</v>
      </c>
      <c r="AY1" s="13" t="s">
        <v>417</v>
      </c>
      <c r="AZ1" s="13" t="s">
        <v>418</v>
      </c>
      <c r="BA1" s="13" t="s">
        <v>419</v>
      </c>
      <c r="BB1" s="13" t="s">
        <v>420</v>
      </c>
      <c r="BC1" s="13" t="s">
        <v>421</v>
      </c>
      <c r="BD1" s="13" t="s">
        <v>422</v>
      </c>
      <c r="BE1" s="13" t="s">
        <v>423</v>
      </c>
      <c r="BF1" s="13" t="s">
        <v>424</v>
      </c>
      <c r="BG1" s="13" t="s">
        <v>425</v>
      </c>
      <c r="BH1" s="13" t="s">
        <v>426</v>
      </c>
      <c r="BI1" s="13" t="s">
        <v>427</v>
      </c>
      <c r="BJ1" s="13" t="s">
        <v>428</v>
      </c>
      <c r="BK1" s="13" t="s">
        <v>429</v>
      </c>
      <c r="BL1" s="13" t="s">
        <v>430</v>
      </c>
      <c r="BM1" s="13" t="s">
        <v>431</v>
      </c>
      <c r="BN1" s="13" t="s">
        <v>432</v>
      </c>
      <c r="BO1" s="13" t="s">
        <v>433</v>
      </c>
      <c r="BP1" s="13" t="s">
        <v>434</v>
      </c>
      <c r="BQ1" s="13" t="s">
        <v>435</v>
      </c>
      <c r="BR1" s="13" t="s">
        <v>436</v>
      </c>
      <c r="BS1" s="13" t="s">
        <v>437</v>
      </c>
      <c r="BT1" s="13" t="s">
        <v>438</v>
      </c>
      <c r="BU1" s="13" t="s">
        <v>439</v>
      </c>
      <c r="BV1" s="13" t="s">
        <v>440</v>
      </c>
      <c r="BW1" s="13" t="s">
        <v>441</v>
      </c>
      <c r="BX1" s="13" t="s">
        <v>442</v>
      </c>
      <c r="BY1" s="13" t="s">
        <v>443</v>
      </c>
      <c r="BZ1" s="13" t="s">
        <v>444</v>
      </c>
      <c r="CA1" s="13" t="s">
        <v>445</v>
      </c>
      <c r="CB1" s="13" t="s">
        <v>446</v>
      </c>
      <c r="CC1" s="13" t="s">
        <v>447</v>
      </c>
      <c r="CD1" s="13" t="s">
        <v>448</v>
      </c>
      <c r="CE1" s="13" t="s">
        <v>449</v>
      </c>
      <c r="CF1" s="13" t="s">
        <v>450</v>
      </c>
      <c r="CG1" s="13" t="s">
        <v>451</v>
      </c>
      <c r="CH1" s="13" t="s">
        <v>452</v>
      </c>
      <c r="CI1" s="13" t="s">
        <v>453</v>
      </c>
      <c r="CJ1" s="13" t="s">
        <v>454</v>
      </c>
      <c r="CK1" s="13" t="s">
        <v>455</v>
      </c>
      <c r="CL1" s="13" t="s">
        <v>456</v>
      </c>
      <c r="CM1" s="13" t="s">
        <v>457</v>
      </c>
      <c r="CN1" s="13" t="s">
        <v>458</v>
      </c>
      <c r="CO1" s="13" t="s">
        <v>459</v>
      </c>
      <c r="CP1" s="13" t="s">
        <v>460</v>
      </c>
      <c r="CQ1" s="13" t="s">
        <v>461</v>
      </c>
      <c r="CR1" s="13" t="s">
        <v>462</v>
      </c>
      <c r="CS1" s="13" t="s">
        <v>463</v>
      </c>
      <c r="CT1" s="13" t="s">
        <v>464</v>
      </c>
      <c r="CU1" s="13" t="s">
        <v>465</v>
      </c>
      <c r="CV1" s="13" t="s">
        <v>466</v>
      </c>
      <c r="CW1" s="13" t="s">
        <v>467</v>
      </c>
      <c r="CX1" s="13" t="s">
        <v>468</v>
      </c>
      <c r="CY1" s="13" t="s">
        <v>469</v>
      </c>
      <c r="CZ1" s="13" t="s">
        <v>470</v>
      </c>
      <c r="DA1" s="13" t="s">
        <v>471</v>
      </c>
      <c r="DB1" s="13" t="s">
        <v>472</v>
      </c>
      <c r="DC1" s="13" t="s">
        <v>473</v>
      </c>
      <c r="DD1" s="13" t="s">
        <v>474</v>
      </c>
      <c r="DE1" s="13" t="s">
        <v>475</v>
      </c>
      <c r="DF1" s="13" t="s">
        <v>476</v>
      </c>
      <c r="DG1" s="13" t="s">
        <v>477</v>
      </c>
      <c r="DH1" s="13" t="s">
        <v>478</v>
      </c>
      <c r="DI1" s="13" t="s">
        <v>479</v>
      </c>
      <c r="DJ1" s="13" t="s">
        <v>480</v>
      </c>
      <c r="DK1" s="13" t="s">
        <v>481</v>
      </c>
      <c r="DL1" s="13" t="s">
        <v>482</v>
      </c>
    </row>
    <row r="2" spans="1:116" ht="15">
      <c r="A2" s="93" t="s">
        <v>284</v>
      </c>
      <c r="B2" s="93" t="s">
        <v>284</v>
      </c>
      <c r="C2" s="93" t="s">
        <v>238</v>
      </c>
      <c r="D2" s="93" t="s">
        <v>242</v>
      </c>
      <c r="E2" s="93"/>
      <c r="F2" s="93" t="s">
        <v>243</v>
      </c>
      <c r="G2" s="142">
        <v>43698.45563657407</v>
      </c>
      <c r="H2" s="93" t="s">
        <v>251</v>
      </c>
      <c r="I2" s="93"/>
      <c r="J2" s="93"/>
      <c r="K2" s="93"/>
      <c r="L2" s="93"/>
      <c r="M2" s="93" t="s">
        <v>263</v>
      </c>
      <c r="N2" s="142">
        <v>43698.45563657407</v>
      </c>
      <c r="O2" s="142">
        <v>43698</v>
      </c>
      <c r="P2" s="143">
        <v>0.45563657407407404</v>
      </c>
      <c r="Q2" s="93" t="s">
        <v>277</v>
      </c>
      <c r="R2" s="93"/>
      <c r="S2" s="93"/>
      <c r="T2" s="93" t="s">
        <v>284</v>
      </c>
      <c r="U2" s="93"/>
      <c r="V2" s="93" t="b">
        <v>0</v>
      </c>
      <c r="W2" s="93">
        <v>0</v>
      </c>
      <c r="X2" s="93" t="s">
        <v>289</v>
      </c>
      <c r="Y2" s="93" t="b">
        <v>0</v>
      </c>
      <c r="Z2" s="93" t="s">
        <v>290</v>
      </c>
      <c r="AA2" s="93"/>
      <c r="AB2" s="93"/>
      <c r="AC2" s="93" t="b">
        <v>0</v>
      </c>
      <c r="AD2" s="93">
        <v>0</v>
      </c>
      <c r="AE2" s="93"/>
      <c r="AF2" s="93" t="s">
        <v>294</v>
      </c>
      <c r="AG2" s="93" t="b">
        <v>0</v>
      </c>
      <c r="AH2" s="93" t="s">
        <v>284</v>
      </c>
      <c r="AI2" s="93" t="s">
        <v>196</v>
      </c>
      <c r="AJ2" s="93">
        <v>0</v>
      </c>
      <c r="AK2" s="93">
        <v>0</v>
      </c>
      <c r="AL2" s="93"/>
      <c r="AM2" s="93"/>
      <c r="AN2" s="93"/>
      <c r="AO2" s="93"/>
      <c r="AP2" s="93"/>
      <c r="AQ2" s="93"/>
      <c r="AR2" s="93"/>
      <c r="AS2" s="93"/>
      <c r="AT2" s="93">
        <v>1</v>
      </c>
      <c r="AU2" s="93">
        <v>2</v>
      </c>
      <c r="AV2" s="93">
        <v>2</v>
      </c>
      <c r="AW2" s="93" t="s">
        <v>238</v>
      </c>
      <c r="AX2" s="93"/>
      <c r="AY2" s="93"/>
      <c r="AZ2" s="93"/>
      <c r="BA2" s="93"/>
      <c r="BB2" s="93"/>
      <c r="BC2" s="93"/>
      <c r="BD2" s="93"/>
      <c r="BE2" s="93"/>
      <c r="BF2" s="93"/>
      <c r="BG2" s="93" t="s">
        <v>322</v>
      </c>
      <c r="BH2" s="93">
        <v>1</v>
      </c>
      <c r="BI2" s="93">
        <v>1</v>
      </c>
      <c r="BJ2" s="93">
        <v>3</v>
      </c>
      <c r="BK2" s="93">
        <v>0</v>
      </c>
      <c r="BL2" s="93"/>
      <c r="BM2" s="93" t="s">
        <v>331</v>
      </c>
      <c r="BN2" s="93"/>
      <c r="BO2" s="93"/>
      <c r="BP2" s="93"/>
      <c r="BQ2" s="142">
        <v>43550.4890625</v>
      </c>
      <c r="BR2" s="93"/>
      <c r="BS2" s="93" t="b">
        <v>1</v>
      </c>
      <c r="BT2" s="93" t="b">
        <v>0</v>
      </c>
      <c r="BU2" s="93" t="b">
        <v>0</v>
      </c>
      <c r="BV2" s="93"/>
      <c r="BW2" s="93">
        <v>0</v>
      </c>
      <c r="BX2" s="93"/>
      <c r="BY2" s="93" t="b">
        <v>0</v>
      </c>
      <c r="BZ2" s="93" t="s">
        <v>66</v>
      </c>
      <c r="CA2" s="93">
        <v>2</v>
      </c>
      <c r="CB2" s="93" t="s">
        <v>242</v>
      </c>
      <c r="CC2" s="93"/>
      <c r="CD2" s="93"/>
      <c r="CE2" s="93"/>
      <c r="CF2" s="93"/>
      <c r="CG2" s="93"/>
      <c r="CH2" s="93"/>
      <c r="CI2" s="93"/>
      <c r="CJ2" s="93"/>
      <c r="CK2" s="93"/>
      <c r="CL2" s="93" t="s">
        <v>323</v>
      </c>
      <c r="CM2" s="93">
        <v>2514</v>
      </c>
      <c r="CN2" s="93">
        <v>6788</v>
      </c>
      <c r="CO2" s="93">
        <v>2994</v>
      </c>
      <c r="CP2" s="93">
        <v>10738</v>
      </c>
      <c r="CQ2" s="93"/>
      <c r="CR2" s="93" t="s">
        <v>332</v>
      </c>
      <c r="CS2" s="93" t="s">
        <v>338</v>
      </c>
      <c r="CT2" s="93" t="s">
        <v>344</v>
      </c>
      <c r="CU2" s="93"/>
      <c r="CV2" s="142">
        <v>41088.0609837963</v>
      </c>
      <c r="CW2" s="93" t="s">
        <v>350</v>
      </c>
      <c r="CX2" s="93" t="b">
        <v>1</v>
      </c>
      <c r="CY2" s="93" t="b">
        <v>0</v>
      </c>
      <c r="CZ2" s="93" t="b">
        <v>1</v>
      </c>
      <c r="DA2" s="93"/>
      <c r="DB2" s="93">
        <v>55</v>
      </c>
      <c r="DC2" s="93" t="s">
        <v>351</v>
      </c>
      <c r="DD2" s="93" t="b">
        <v>0</v>
      </c>
      <c r="DE2" s="93" t="s">
        <v>65</v>
      </c>
      <c r="DF2" s="93">
        <v>2</v>
      </c>
      <c r="DG2" s="93">
        <v>1</v>
      </c>
      <c r="DH2" s="93">
        <v>1</v>
      </c>
      <c r="DI2" s="93">
        <v>1</v>
      </c>
      <c r="DJ2" s="93">
        <v>1</v>
      </c>
      <c r="DK2" s="93">
        <v>-3</v>
      </c>
      <c r="DL2" s="93">
        <v>-3</v>
      </c>
    </row>
    <row r="3" spans="1:116" ht="15">
      <c r="A3" s="93" t="s">
        <v>283</v>
      </c>
      <c r="B3" s="93" t="s">
        <v>283</v>
      </c>
      <c r="C3" s="93" t="s">
        <v>237</v>
      </c>
      <c r="D3" s="93" t="s">
        <v>240</v>
      </c>
      <c r="E3" s="93"/>
      <c r="F3" s="93" t="s">
        <v>244</v>
      </c>
      <c r="G3" s="142">
        <v>43696.41670138889</v>
      </c>
      <c r="H3" s="93" t="s">
        <v>250</v>
      </c>
      <c r="I3" s="93" t="s">
        <v>254</v>
      </c>
      <c r="J3" s="93" t="s">
        <v>256</v>
      </c>
      <c r="K3" s="93" t="s">
        <v>258</v>
      </c>
      <c r="L3" s="93"/>
      <c r="M3" s="93" t="s">
        <v>262</v>
      </c>
      <c r="N3" s="142">
        <v>43696.41670138889</v>
      </c>
      <c r="O3" s="142">
        <v>43696</v>
      </c>
      <c r="P3" s="143">
        <v>0.41670138888888886</v>
      </c>
      <c r="Q3" s="93" t="s">
        <v>276</v>
      </c>
      <c r="R3" s="93"/>
      <c r="S3" s="93"/>
      <c r="T3" s="93" t="s">
        <v>283</v>
      </c>
      <c r="U3" s="93"/>
      <c r="V3" s="93" t="b">
        <v>0</v>
      </c>
      <c r="W3" s="93">
        <v>0</v>
      </c>
      <c r="X3" s="93"/>
      <c r="Y3" s="93" t="b">
        <v>0</v>
      </c>
      <c r="Z3" s="93" t="s">
        <v>290</v>
      </c>
      <c r="AA3" s="93"/>
      <c r="AB3" s="93"/>
      <c r="AC3" s="93" t="b">
        <v>0</v>
      </c>
      <c r="AD3" s="93">
        <v>0</v>
      </c>
      <c r="AE3" s="93"/>
      <c r="AF3" s="93" t="s">
        <v>293</v>
      </c>
      <c r="AG3" s="93" t="b">
        <v>0</v>
      </c>
      <c r="AH3" s="93" t="s">
        <v>283</v>
      </c>
      <c r="AI3" s="93" t="s">
        <v>196</v>
      </c>
      <c r="AJ3" s="93">
        <v>0</v>
      </c>
      <c r="AK3" s="93">
        <v>0</v>
      </c>
      <c r="AL3" s="93"/>
      <c r="AM3" s="93"/>
      <c r="AN3" s="93"/>
      <c r="AO3" s="93"/>
      <c r="AP3" s="93"/>
      <c r="AQ3" s="93"/>
      <c r="AR3" s="93"/>
      <c r="AS3" s="93"/>
      <c r="AT3" s="93">
        <v>2</v>
      </c>
      <c r="AU3" s="93">
        <v>1</v>
      </c>
      <c r="AV3" s="93">
        <v>1</v>
      </c>
      <c r="AW3" s="93" t="s">
        <v>237</v>
      </c>
      <c r="AX3" s="93"/>
      <c r="AY3" s="93"/>
      <c r="AZ3" s="93"/>
      <c r="BA3" s="93"/>
      <c r="BB3" s="93"/>
      <c r="BC3" s="93"/>
      <c r="BD3" s="93"/>
      <c r="BE3" s="93"/>
      <c r="BF3" s="93"/>
      <c r="BG3" s="93" t="s">
        <v>293</v>
      </c>
      <c r="BH3" s="93">
        <v>24</v>
      </c>
      <c r="BI3" s="93">
        <v>116</v>
      </c>
      <c r="BJ3" s="93">
        <v>1699</v>
      </c>
      <c r="BK3" s="93">
        <v>12</v>
      </c>
      <c r="BL3" s="93"/>
      <c r="BM3" s="93" t="s">
        <v>330</v>
      </c>
      <c r="BN3" s="93" t="s">
        <v>337</v>
      </c>
      <c r="BO3" s="93" t="s">
        <v>343</v>
      </c>
      <c r="BP3" s="93"/>
      <c r="BQ3" s="142">
        <v>43524.64960648148</v>
      </c>
      <c r="BR3" s="93"/>
      <c r="BS3" s="93" t="b">
        <v>0</v>
      </c>
      <c r="BT3" s="93" t="b">
        <v>0</v>
      </c>
      <c r="BU3" s="93" t="b">
        <v>0</v>
      </c>
      <c r="BV3" s="93"/>
      <c r="BW3" s="93">
        <v>2</v>
      </c>
      <c r="BX3" s="93" t="s">
        <v>351</v>
      </c>
      <c r="BY3" s="93" t="b">
        <v>0</v>
      </c>
      <c r="BZ3" s="93" t="s">
        <v>66</v>
      </c>
      <c r="CA3" s="93">
        <v>1</v>
      </c>
      <c r="CB3" s="93" t="s">
        <v>240</v>
      </c>
      <c r="CC3" s="93"/>
      <c r="CD3" s="93"/>
      <c r="CE3" s="93"/>
      <c r="CF3" s="93"/>
      <c r="CG3" s="93"/>
      <c r="CH3" s="93"/>
      <c r="CI3" s="93"/>
      <c r="CJ3" s="93"/>
      <c r="CK3" s="93"/>
      <c r="CL3" s="93" t="s">
        <v>318</v>
      </c>
      <c r="CM3" s="93">
        <v>457</v>
      </c>
      <c r="CN3" s="93">
        <v>2056</v>
      </c>
      <c r="CO3" s="93">
        <v>1204</v>
      </c>
      <c r="CP3" s="93">
        <v>164</v>
      </c>
      <c r="CQ3" s="93"/>
      <c r="CR3" s="93" t="s">
        <v>326</v>
      </c>
      <c r="CS3" s="93" t="s">
        <v>334</v>
      </c>
      <c r="CT3" s="93" t="s">
        <v>340</v>
      </c>
      <c r="CU3" s="93"/>
      <c r="CV3" s="142">
        <v>40141.47109953704</v>
      </c>
      <c r="CW3" s="93" t="s">
        <v>347</v>
      </c>
      <c r="CX3" s="93" t="b">
        <v>0</v>
      </c>
      <c r="CY3" s="93" t="b">
        <v>0</v>
      </c>
      <c r="CZ3" s="93" t="b">
        <v>1</v>
      </c>
      <c r="DA3" s="93"/>
      <c r="DB3" s="93">
        <v>49</v>
      </c>
      <c r="DC3" s="93" t="s">
        <v>352</v>
      </c>
      <c r="DD3" s="93" t="b">
        <v>0</v>
      </c>
      <c r="DE3" s="93" t="s">
        <v>65</v>
      </c>
      <c r="DF3" s="93">
        <v>1</v>
      </c>
      <c r="DG3" s="93">
        <v>2</v>
      </c>
      <c r="DH3" s="93">
        <v>2</v>
      </c>
      <c r="DI3" s="93">
        <v>1</v>
      </c>
      <c r="DJ3" s="93">
        <v>1</v>
      </c>
      <c r="DK3" s="93">
        <v>-2</v>
      </c>
      <c r="DL3" s="93">
        <v>-2</v>
      </c>
    </row>
    <row r="4" spans="1:116" ht="15">
      <c r="A4" s="93" t="s">
        <v>282</v>
      </c>
      <c r="B4" s="93" t="s">
        <v>282</v>
      </c>
      <c r="C4" s="93" t="s">
        <v>237</v>
      </c>
      <c r="D4" s="93" t="s">
        <v>240</v>
      </c>
      <c r="E4" s="93"/>
      <c r="F4" s="93" t="s">
        <v>244</v>
      </c>
      <c r="G4" s="142">
        <v>43693.500185185185</v>
      </c>
      <c r="H4" s="93" t="s">
        <v>249</v>
      </c>
      <c r="I4" s="93" t="s">
        <v>253</v>
      </c>
      <c r="J4" s="93" t="s">
        <v>256</v>
      </c>
      <c r="K4" s="93" t="s">
        <v>257</v>
      </c>
      <c r="L4" s="93"/>
      <c r="M4" s="93" t="s">
        <v>262</v>
      </c>
      <c r="N4" s="142">
        <v>43693.500185185185</v>
      </c>
      <c r="O4" s="142">
        <v>43693</v>
      </c>
      <c r="P4" s="143">
        <v>0.5001851851851852</v>
      </c>
      <c r="Q4" s="93" t="s">
        <v>275</v>
      </c>
      <c r="R4" s="93"/>
      <c r="S4" s="93"/>
      <c r="T4" s="93" t="s">
        <v>282</v>
      </c>
      <c r="U4" s="93"/>
      <c r="V4" s="93" t="b">
        <v>0</v>
      </c>
      <c r="W4" s="93">
        <v>0</v>
      </c>
      <c r="X4" s="93"/>
      <c r="Y4" s="93" t="b">
        <v>0</v>
      </c>
      <c r="Z4" s="93" t="s">
        <v>290</v>
      </c>
      <c r="AA4" s="93"/>
      <c r="AB4" s="93"/>
      <c r="AC4" s="93" t="b">
        <v>0</v>
      </c>
      <c r="AD4" s="93">
        <v>0</v>
      </c>
      <c r="AE4" s="93"/>
      <c r="AF4" s="93" t="s">
        <v>293</v>
      </c>
      <c r="AG4" s="93" t="b">
        <v>0</v>
      </c>
      <c r="AH4" s="93" t="s">
        <v>282</v>
      </c>
      <c r="AI4" s="93" t="s">
        <v>196</v>
      </c>
      <c r="AJ4" s="93">
        <v>0</v>
      </c>
      <c r="AK4" s="93">
        <v>0</v>
      </c>
      <c r="AL4" s="93"/>
      <c r="AM4" s="93"/>
      <c r="AN4" s="93"/>
      <c r="AO4" s="93"/>
      <c r="AP4" s="93"/>
      <c r="AQ4" s="93"/>
      <c r="AR4" s="93"/>
      <c r="AS4" s="93"/>
      <c r="AT4" s="93">
        <v>2</v>
      </c>
      <c r="AU4" s="93">
        <v>1</v>
      </c>
      <c r="AV4" s="93">
        <v>1</v>
      </c>
      <c r="AW4" s="93" t="s">
        <v>237</v>
      </c>
      <c r="AX4" s="93"/>
      <c r="AY4" s="93"/>
      <c r="AZ4" s="93"/>
      <c r="BA4" s="93"/>
      <c r="BB4" s="93"/>
      <c r="BC4" s="93"/>
      <c r="BD4" s="93"/>
      <c r="BE4" s="93"/>
      <c r="BF4" s="93"/>
      <c r="BG4" s="93" t="s">
        <v>293</v>
      </c>
      <c r="BH4" s="93">
        <v>24</v>
      </c>
      <c r="BI4" s="93">
        <v>116</v>
      </c>
      <c r="BJ4" s="93">
        <v>1699</v>
      </c>
      <c r="BK4" s="93">
        <v>12</v>
      </c>
      <c r="BL4" s="93"/>
      <c r="BM4" s="93" t="s">
        <v>330</v>
      </c>
      <c r="BN4" s="93" t="s">
        <v>337</v>
      </c>
      <c r="BO4" s="93" t="s">
        <v>343</v>
      </c>
      <c r="BP4" s="93"/>
      <c r="BQ4" s="142">
        <v>43524.64960648148</v>
      </c>
      <c r="BR4" s="93"/>
      <c r="BS4" s="93" t="b">
        <v>0</v>
      </c>
      <c r="BT4" s="93" t="b">
        <v>0</v>
      </c>
      <c r="BU4" s="93" t="b">
        <v>0</v>
      </c>
      <c r="BV4" s="93"/>
      <c r="BW4" s="93">
        <v>2</v>
      </c>
      <c r="BX4" s="93" t="s">
        <v>351</v>
      </c>
      <c r="BY4" s="93" t="b">
        <v>0</v>
      </c>
      <c r="BZ4" s="93" t="s">
        <v>66</v>
      </c>
      <c r="CA4" s="93">
        <v>1</v>
      </c>
      <c r="CB4" s="93" t="s">
        <v>240</v>
      </c>
      <c r="CC4" s="93"/>
      <c r="CD4" s="93"/>
      <c r="CE4" s="93"/>
      <c r="CF4" s="93"/>
      <c r="CG4" s="93"/>
      <c r="CH4" s="93"/>
      <c r="CI4" s="93"/>
      <c r="CJ4" s="93"/>
      <c r="CK4" s="93"/>
      <c r="CL4" s="93" t="s">
        <v>318</v>
      </c>
      <c r="CM4" s="93">
        <v>457</v>
      </c>
      <c r="CN4" s="93">
        <v>2056</v>
      </c>
      <c r="CO4" s="93">
        <v>1204</v>
      </c>
      <c r="CP4" s="93">
        <v>164</v>
      </c>
      <c r="CQ4" s="93"/>
      <c r="CR4" s="93" t="s">
        <v>326</v>
      </c>
      <c r="CS4" s="93" t="s">
        <v>334</v>
      </c>
      <c r="CT4" s="93" t="s">
        <v>340</v>
      </c>
      <c r="CU4" s="93"/>
      <c r="CV4" s="142">
        <v>40141.47109953704</v>
      </c>
      <c r="CW4" s="93" t="s">
        <v>347</v>
      </c>
      <c r="CX4" s="93" t="b">
        <v>0</v>
      </c>
      <c r="CY4" s="93" t="b">
        <v>0</v>
      </c>
      <c r="CZ4" s="93" t="b">
        <v>1</v>
      </c>
      <c r="DA4" s="93"/>
      <c r="DB4" s="93">
        <v>49</v>
      </c>
      <c r="DC4" s="93" t="s">
        <v>352</v>
      </c>
      <c r="DD4" s="93" t="b">
        <v>0</v>
      </c>
      <c r="DE4" s="93" t="s">
        <v>65</v>
      </c>
      <c r="DF4" s="93">
        <v>1</v>
      </c>
      <c r="DG4" s="93">
        <v>3</v>
      </c>
      <c r="DH4" s="93">
        <v>3</v>
      </c>
      <c r="DI4" s="93">
        <v>1</v>
      </c>
      <c r="DJ4" s="93">
        <v>1</v>
      </c>
      <c r="DK4" s="93">
        <v>-1</v>
      </c>
      <c r="DL4" s="93">
        <v>-1</v>
      </c>
    </row>
    <row r="5" spans="1:116" ht="15">
      <c r="A5" s="93" t="s">
        <v>281</v>
      </c>
      <c r="B5" s="93" t="s">
        <v>281</v>
      </c>
      <c r="C5" s="93" t="s">
        <v>236</v>
      </c>
      <c r="D5" s="93" t="s">
        <v>236</v>
      </c>
      <c r="E5" s="93"/>
      <c r="F5" s="93" t="s">
        <v>196</v>
      </c>
      <c r="G5" s="142">
        <v>43692.79583333333</v>
      </c>
      <c r="H5" s="93" t="s">
        <v>248</v>
      </c>
      <c r="I5" s="93" t="s">
        <v>252</v>
      </c>
      <c r="J5" s="93" t="s">
        <v>255</v>
      </c>
      <c r="K5" s="93"/>
      <c r="L5" s="93"/>
      <c r="M5" s="93" t="s">
        <v>261</v>
      </c>
      <c r="N5" s="142">
        <v>43692.79583333333</v>
      </c>
      <c r="O5" s="142">
        <v>43692</v>
      </c>
      <c r="P5" s="143">
        <v>0.7958333333333334</v>
      </c>
      <c r="Q5" s="93" t="s">
        <v>274</v>
      </c>
      <c r="R5" s="93"/>
      <c r="S5" s="93"/>
      <c r="T5" s="93" t="s">
        <v>281</v>
      </c>
      <c r="U5" s="93"/>
      <c r="V5" s="93" t="b">
        <v>0</v>
      </c>
      <c r="W5" s="93">
        <v>0</v>
      </c>
      <c r="X5" s="93"/>
      <c r="Y5" s="93" t="b">
        <v>0</v>
      </c>
      <c r="Z5" s="93" t="s">
        <v>290</v>
      </c>
      <c r="AA5" s="93"/>
      <c r="AB5" s="93"/>
      <c r="AC5" s="93" t="b">
        <v>0</v>
      </c>
      <c r="AD5" s="93">
        <v>0</v>
      </c>
      <c r="AE5" s="93"/>
      <c r="AF5" s="93" t="s">
        <v>292</v>
      </c>
      <c r="AG5" s="93" t="b">
        <v>0</v>
      </c>
      <c r="AH5" s="93" t="s">
        <v>281</v>
      </c>
      <c r="AI5" s="93" t="s">
        <v>196</v>
      </c>
      <c r="AJ5" s="93">
        <v>0</v>
      </c>
      <c r="AK5" s="93">
        <v>0</v>
      </c>
      <c r="AL5" s="93"/>
      <c r="AM5" s="93"/>
      <c r="AN5" s="93"/>
      <c r="AO5" s="93"/>
      <c r="AP5" s="93"/>
      <c r="AQ5" s="93"/>
      <c r="AR5" s="93"/>
      <c r="AS5" s="93"/>
      <c r="AT5" s="93">
        <v>2</v>
      </c>
      <c r="AU5" s="93">
        <v>4</v>
      </c>
      <c r="AV5" s="93">
        <v>4</v>
      </c>
      <c r="AW5" s="93" t="s">
        <v>236</v>
      </c>
      <c r="AX5" s="93"/>
      <c r="AY5" s="93"/>
      <c r="AZ5" s="93"/>
      <c r="BA5" s="93"/>
      <c r="BB5" s="93"/>
      <c r="BC5" s="93"/>
      <c r="BD5" s="93"/>
      <c r="BE5" s="93"/>
      <c r="BF5" s="93"/>
      <c r="BG5" s="93" t="s">
        <v>321</v>
      </c>
      <c r="BH5" s="93">
        <v>286</v>
      </c>
      <c r="BI5" s="93">
        <v>881</v>
      </c>
      <c r="BJ5" s="93">
        <v>7693</v>
      </c>
      <c r="BK5" s="93">
        <v>744</v>
      </c>
      <c r="BL5" s="93"/>
      <c r="BM5" s="93" t="s">
        <v>329</v>
      </c>
      <c r="BN5" s="93" t="s">
        <v>336</v>
      </c>
      <c r="BO5" s="93" t="s">
        <v>342</v>
      </c>
      <c r="BP5" s="93"/>
      <c r="BQ5" s="142">
        <v>41731.586805555555</v>
      </c>
      <c r="BR5" s="93" t="s">
        <v>349</v>
      </c>
      <c r="BS5" s="93" t="b">
        <v>1</v>
      </c>
      <c r="BT5" s="93" t="b">
        <v>0</v>
      </c>
      <c r="BU5" s="93" t="b">
        <v>1</v>
      </c>
      <c r="BV5" s="93"/>
      <c r="BW5" s="93">
        <v>62</v>
      </c>
      <c r="BX5" s="93" t="s">
        <v>351</v>
      </c>
      <c r="BY5" s="93" t="b">
        <v>0</v>
      </c>
      <c r="BZ5" s="93" t="s">
        <v>66</v>
      </c>
      <c r="CA5" s="93">
        <v>4</v>
      </c>
      <c r="CB5" s="93" t="s">
        <v>236</v>
      </c>
      <c r="CC5" s="93"/>
      <c r="CD5" s="93"/>
      <c r="CE5" s="93"/>
      <c r="CF5" s="93"/>
      <c r="CG5" s="93"/>
      <c r="CH5" s="93"/>
      <c r="CI5" s="93"/>
      <c r="CJ5" s="93"/>
      <c r="CK5" s="93"/>
      <c r="CL5" s="93" t="s">
        <v>321</v>
      </c>
      <c r="CM5" s="93">
        <v>286</v>
      </c>
      <c r="CN5" s="93">
        <v>881</v>
      </c>
      <c r="CO5" s="93">
        <v>7693</v>
      </c>
      <c r="CP5" s="93">
        <v>744</v>
      </c>
      <c r="CQ5" s="93"/>
      <c r="CR5" s="93" t="s">
        <v>329</v>
      </c>
      <c r="CS5" s="93" t="s">
        <v>336</v>
      </c>
      <c r="CT5" s="93" t="s">
        <v>342</v>
      </c>
      <c r="CU5" s="93"/>
      <c r="CV5" s="142">
        <v>41731.586805555555</v>
      </c>
      <c r="CW5" s="93" t="s">
        <v>349</v>
      </c>
      <c r="CX5" s="93" t="b">
        <v>1</v>
      </c>
      <c r="CY5" s="93" t="b">
        <v>0</v>
      </c>
      <c r="CZ5" s="93" t="b">
        <v>1</v>
      </c>
      <c r="DA5" s="93"/>
      <c r="DB5" s="93">
        <v>62</v>
      </c>
      <c r="DC5" s="93" t="s">
        <v>351</v>
      </c>
      <c r="DD5" s="93" t="b">
        <v>0</v>
      </c>
      <c r="DE5" s="93" t="s">
        <v>66</v>
      </c>
      <c r="DF5" s="93">
        <v>4</v>
      </c>
      <c r="DG5" s="93">
        <v>4</v>
      </c>
      <c r="DH5" s="93">
        <v>4</v>
      </c>
      <c r="DI5" s="93">
        <v>1</v>
      </c>
      <c r="DJ5" s="93">
        <v>1</v>
      </c>
      <c r="DK5" s="93">
        <v>0</v>
      </c>
      <c r="DL5" s="93">
        <v>0</v>
      </c>
    </row>
    <row r="6" spans="1:116" ht="15">
      <c r="A6" s="93" t="s">
        <v>280</v>
      </c>
      <c r="B6" s="93" t="s">
        <v>280</v>
      </c>
      <c r="C6" s="93" t="s">
        <v>236</v>
      </c>
      <c r="D6" s="93" t="s">
        <v>236</v>
      </c>
      <c r="E6" s="93"/>
      <c r="F6" s="93" t="s">
        <v>196</v>
      </c>
      <c r="G6" s="142">
        <v>43690.69930555556</v>
      </c>
      <c r="H6" s="93" t="s">
        <v>247</v>
      </c>
      <c r="I6" s="93" t="s">
        <v>252</v>
      </c>
      <c r="J6" s="93" t="s">
        <v>255</v>
      </c>
      <c r="K6" s="93"/>
      <c r="L6" s="93"/>
      <c r="M6" s="93" t="s">
        <v>261</v>
      </c>
      <c r="N6" s="142">
        <v>43690.69930555556</v>
      </c>
      <c r="O6" s="142">
        <v>43690</v>
      </c>
      <c r="P6" s="143">
        <v>0.6993055555555556</v>
      </c>
      <c r="Q6" s="93" t="s">
        <v>273</v>
      </c>
      <c r="R6" s="93"/>
      <c r="S6" s="93"/>
      <c r="T6" s="93" t="s">
        <v>280</v>
      </c>
      <c r="U6" s="93"/>
      <c r="V6" s="93" t="b">
        <v>0</v>
      </c>
      <c r="W6" s="93">
        <v>1</v>
      </c>
      <c r="X6" s="93"/>
      <c r="Y6" s="93" t="b">
        <v>0</v>
      </c>
      <c r="Z6" s="93" t="s">
        <v>290</v>
      </c>
      <c r="AA6" s="93"/>
      <c r="AB6" s="93"/>
      <c r="AC6" s="93" t="b">
        <v>0</v>
      </c>
      <c r="AD6" s="93">
        <v>0</v>
      </c>
      <c r="AE6" s="93"/>
      <c r="AF6" s="93" t="s">
        <v>292</v>
      </c>
      <c r="AG6" s="93" t="b">
        <v>0</v>
      </c>
      <c r="AH6" s="93" t="s">
        <v>280</v>
      </c>
      <c r="AI6" s="93" t="s">
        <v>196</v>
      </c>
      <c r="AJ6" s="93">
        <v>0</v>
      </c>
      <c r="AK6" s="93">
        <v>0</v>
      </c>
      <c r="AL6" s="93"/>
      <c r="AM6" s="93"/>
      <c r="AN6" s="93"/>
      <c r="AO6" s="93"/>
      <c r="AP6" s="93"/>
      <c r="AQ6" s="93"/>
      <c r="AR6" s="93"/>
      <c r="AS6" s="93"/>
      <c r="AT6" s="93">
        <v>2</v>
      </c>
      <c r="AU6" s="93">
        <v>4</v>
      </c>
      <c r="AV6" s="93">
        <v>4</v>
      </c>
      <c r="AW6" s="93" t="s">
        <v>236</v>
      </c>
      <c r="AX6" s="93"/>
      <c r="AY6" s="93"/>
      <c r="AZ6" s="93"/>
      <c r="BA6" s="93"/>
      <c r="BB6" s="93"/>
      <c r="BC6" s="93"/>
      <c r="BD6" s="93"/>
      <c r="BE6" s="93"/>
      <c r="BF6" s="93"/>
      <c r="BG6" s="93" t="s">
        <v>321</v>
      </c>
      <c r="BH6" s="93">
        <v>286</v>
      </c>
      <c r="BI6" s="93">
        <v>881</v>
      </c>
      <c r="BJ6" s="93">
        <v>7693</v>
      </c>
      <c r="BK6" s="93">
        <v>744</v>
      </c>
      <c r="BL6" s="93"/>
      <c r="BM6" s="93" t="s">
        <v>329</v>
      </c>
      <c r="BN6" s="93" t="s">
        <v>336</v>
      </c>
      <c r="BO6" s="93" t="s">
        <v>342</v>
      </c>
      <c r="BP6" s="93"/>
      <c r="BQ6" s="142">
        <v>41731.586805555555</v>
      </c>
      <c r="BR6" s="93" t="s">
        <v>349</v>
      </c>
      <c r="BS6" s="93" t="b">
        <v>1</v>
      </c>
      <c r="BT6" s="93" t="b">
        <v>0</v>
      </c>
      <c r="BU6" s="93" t="b">
        <v>1</v>
      </c>
      <c r="BV6" s="93"/>
      <c r="BW6" s="93">
        <v>62</v>
      </c>
      <c r="BX6" s="93" t="s">
        <v>351</v>
      </c>
      <c r="BY6" s="93" t="b">
        <v>0</v>
      </c>
      <c r="BZ6" s="93" t="s">
        <v>66</v>
      </c>
      <c r="CA6" s="93">
        <v>4</v>
      </c>
      <c r="CB6" s="93" t="s">
        <v>236</v>
      </c>
      <c r="CC6" s="93"/>
      <c r="CD6" s="93"/>
      <c r="CE6" s="93"/>
      <c r="CF6" s="93"/>
      <c r="CG6" s="93"/>
      <c r="CH6" s="93"/>
      <c r="CI6" s="93"/>
      <c r="CJ6" s="93"/>
      <c r="CK6" s="93"/>
      <c r="CL6" s="93" t="s">
        <v>321</v>
      </c>
      <c r="CM6" s="93">
        <v>286</v>
      </c>
      <c r="CN6" s="93">
        <v>881</v>
      </c>
      <c r="CO6" s="93">
        <v>7693</v>
      </c>
      <c r="CP6" s="93">
        <v>744</v>
      </c>
      <c r="CQ6" s="93"/>
      <c r="CR6" s="93" t="s">
        <v>329</v>
      </c>
      <c r="CS6" s="93" t="s">
        <v>336</v>
      </c>
      <c r="CT6" s="93" t="s">
        <v>342</v>
      </c>
      <c r="CU6" s="93"/>
      <c r="CV6" s="142">
        <v>41731.586805555555</v>
      </c>
      <c r="CW6" s="93" t="s">
        <v>349</v>
      </c>
      <c r="CX6" s="93" t="b">
        <v>1</v>
      </c>
      <c r="CY6" s="93" t="b">
        <v>0</v>
      </c>
      <c r="CZ6" s="93" t="b">
        <v>1</v>
      </c>
      <c r="DA6" s="93"/>
      <c r="DB6" s="93">
        <v>62</v>
      </c>
      <c r="DC6" s="93" t="s">
        <v>351</v>
      </c>
      <c r="DD6" s="93" t="b">
        <v>0</v>
      </c>
      <c r="DE6" s="93" t="s">
        <v>66</v>
      </c>
      <c r="DF6" s="93">
        <v>4</v>
      </c>
      <c r="DG6" s="93">
        <v>5</v>
      </c>
      <c r="DH6" s="93">
        <v>5</v>
      </c>
      <c r="DI6" s="93">
        <v>1</v>
      </c>
      <c r="DJ6" s="93">
        <v>1</v>
      </c>
      <c r="DK6" s="93">
        <v>1</v>
      </c>
      <c r="DL6" s="93">
        <v>1</v>
      </c>
    </row>
    <row r="7" spans="1:116" ht="15">
      <c r="A7" s="93" t="s">
        <v>279</v>
      </c>
      <c r="B7" s="93" t="s">
        <v>279</v>
      </c>
      <c r="C7" s="93" t="s">
        <v>235</v>
      </c>
      <c r="D7" s="93" t="s">
        <v>241</v>
      </c>
      <c r="E7" s="93"/>
      <c r="F7" s="93" t="s">
        <v>243</v>
      </c>
      <c r="G7" s="142">
        <v>43690.579189814816</v>
      </c>
      <c r="H7" s="93" t="s">
        <v>246</v>
      </c>
      <c r="I7" s="93"/>
      <c r="J7" s="93"/>
      <c r="K7" s="93"/>
      <c r="L7" s="93"/>
      <c r="M7" s="93" t="s">
        <v>260</v>
      </c>
      <c r="N7" s="142">
        <v>43690.579189814816</v>
      </c>
      <c r="O7" s="142">
        <v>43690</v>
      </c>
      <c r="P7" s="143">
        <v>0.5791898148148148</v>
      </c>
      <c r="Q7" s="93" t="s">
        <v>272</v>
      </c>
      <c r="R7" s="93"/>
      <c r="S7" s="93"/>
      <c r="T7" s="93" t="s">
        <v>279</v>
      </c>
      <c r="U7" s="93"/>
      <c r="V7" s="93" t="b">
        <v>0</v>
      </c>
      <c r="W7" s="93">
        <v>0</v>
      </c>
      <c r="X7" s="93" t="s">
        <v>287</v>
      </c>
      <c r="Y7" s="93" t="b">
        <v>0</v>
      </c>
      <c r="Z7" s="93" t="s">
        <v>290</v>
      </c>
      <c r="AA7" s="93"/>
      <c r="AB7" s="93"/>
      <c r="AC7" s="93" t="b">
        <v>0</v>
      </c>
      <c r="AD7" s="93">
        <v>0</v>
      </c>
      <c r="AE7" s="93"/>
      <c r="AF7" s="93" t="s">
        <v>291</v>
      </c>
      <c r="AG7" s="93" t="b">
        <v>0</v>
      </c>
      <c r="AH7" s="93" t="s">
        <v>279</v>
      </c>
      <c r="AI7" s="93" t="s">
        <v>196</v>
      </c>
      <c r="AJ7" s="93">
        <v>0</v>
      </c>
      <c r="AK7" s="93">
        <v>0</v>
      </c>
      <c r="AL7" s="93"/>
      <c r="AM7" s="93"/>
      <c r="AN7" s="93"/>
      <c r="AO7" s="93"/>
      <c r="AP7" s="93"/>
      <c r="AQ7" s="93"/>
      <c r="AR7" s="93"/>
      <c r="AS7" s="93"/>
      <c r="AT7" s="93">
        <v>1</v>
      </c>
      <c r="AU7" s="93">
        <v>3</v>
      </c>
      <c r="AV7" s="93">
        <v>3</v>
      </c>
      <c r="AW7" s="93" t="s">
        <v>235</v>
      </c>
      <c r="AX7" s="93"/>
      <c r="AY7" s="93"/>
      <c r="AZ7" s="93"/>
      <c r="BA7" s="93"/>
      <c r="BB7" s="93"/>
      <c r="BC7" s="93"/>
      <c r="BD7" s="93"/>
      <c r="BE7" s="93"/>
      <c r="BF7" s="93"/>
      <c r="BG7" s="93" t="s">
        <v>319</v>
      </c>
      <c r="BH7" s="93">
        <v>2</v>
      </c>
      <c r="BI7" s="93">
        <v>0</v>
      </c>
      <c r="BJ7" s="93">
        <v>1</v>
      </c>
      <c r="BK7" s="93">
        <v>0</v>
      </c>
      <c r="BL7" s="93"/>
      <c r="BM7" s="93" t="s">
        <v>327</v>
      </c>
      <c r="BN7" s="93" t="s">
        <v>335</v>
      </c>
      <c r="BO7" s="93" t="s">
        <v>341</v>
      </c>
      <c r="BP7" s="93"/>
      <c r="BQ7" s="142">
        <v>43690.56741898148</v>
      </c>
      <c r="BR7" s="93"/>
      <c r="BS7" s="93" t="b">
        <v>1</v>
      </c>
      <c r="BT7" s="93" t="b">
        <v>0</v>
      </c>
      <c r="BU7" s="93" t="b">
        <v>0</v>
      </c>
      <c r="BV7" s="93"/>
      <c r="BW7" s="93">
        <v>0</v>
      </c>
      <c r="BX7" s="93"/>
      <c r="BY7" s="93" t="b">
        <v>0</v>
      </c>
      <c r="BZ7" s="93" t="s">
        <v>66</v>
      </c>
      <c r="CA7" s="93">
        <v>3</v>
      </c>
      <c r="CB7" s="93" t="s">
        <v>241</v>
      </c>
      <c r="CC7" s="93"/>
      <c r="CD7" s="93"/>
      <c r="CE7" s="93"/>
      <c r="CF7" s="93"/>
      <c r="CG7" s="93"/>
      <c r="CH7" s="93"/>
      <c r="CI7" s="93"/>
      <c r="CJ7" s="93"/>
      <c r="CK7" s="93"/>
      <c r="CL7" s="93" t="s">
        <v>320</v>
      </c>
      <c r="CM7" s="93">
        <v>4458</v>
      </c>
      <c r="CN7" s="93">
        <v>24118</v>
      </c>
      <c r="CO7" s="93">
        <v>83279</v>
      </c>
      <c r="CP7" s="93">
        <v>234</v>
      </c>
      <c r="CQ7" s="93"/>
      <c r="CR7" s="93" t="s">
        <v>328</v>
      </c>
      <c r="CS7" s="93"/>
      <c r="CT7" s="93"/>
      <c r="CU7" s="93"/>
      <c r="CV7" s="142">
        <v>40436.701053240744</v>
      </c>
      <c r="CW7" s="93" t="s">
        <v>348</v>
      </c>
      <c r="CX7" s="93" t="b">
        <v>0</v>
      </c>
      <c r="CY7" s="93" t="b">
        <v>0</v>
      </c>
      <c r="CZ7" s="93" t="b">
        <v>0</v>
      </c>
      <c r="DA7" s="93"/>
      <c r="DB7" s="93">
        <v>622</v>
      </c>
      <c r="DC7" s="93" t="s">
        <v>351</v>
      </c>
      <c r="DD7" s="93" t="b">
        <v>0</v>
      </c>
      <c r="DE7" s="93" t="s">
        <v>65</v>
      </c>
      <c r="DF7" s="93">
        <v>3</v>
      </c>
      <c r="DG7" s="93">
        <v>6</v>
      </c>
      <c r="DH7" s="93">
        <v>6</v>
      </c>
      <c r="DI7" s="93">
        <v>1</v>
      </c>
      <c r="DJ7" s="93">
        <v>1</v>
      </c>
      <c r="DK7" s="93">
        <v>2</v>
      </c>
      <c r="DL7" s="93">
        <v>2</v>
      </c>
    </row>
    <row r="8" spans="1:116" ht="15">
      <c r="A8" s="93" t="s">
        <v>285</v>
      </c>
      <c r="B8" s="93" t="s">
        <v>285</v>
      </c>
      <c r="C8" s="93" t="s">
        <v>239</v>
      </c>
      <c r="D8" s="93" t="s">
        <v>240</v>
      </c>
      <c r="E8" s="93"/>
      <c r="F8" s="93" t="s">
        <v>244</v>
      </c>
      <c r="G8" s="142">
        <v>43689.08761574074</v>
      </c>
      <c r="H8" s="93" t="s">
        <v>392</v>
      </c>
      <c r="I8" s="93"/>
      <c r="J8" s="93"/>
      <c r="K8" s="93" t="s">
        <v>393</v>
      </c>
      <c r="L8" s="93"/>
      <c r="M8" s="93" t="s">
        <v>353</v>
      </c>
      <c r="N8" s="142">
        <v>43689.08761574074</v>
      </c>
      <c r="O8" s="142">
        <v>43689</v>
      </c>
      <c r="P8" s="143">
        <v>0.08761574074074074</v>
      </c>
      <c r="Q8" s="93" t="s">
        <v>395</v>
      </c>
      <c r="R8" s="93"/>
      <c r="S8" s="93"/>
      <c r="T8" s="93" t="s">
        <v>285</v>
      </c>
      <c r="U8" s="93"/>
      <c r="V8" s="93" t="b">
        <v>0</v>
      </c>
      <c r="W8" s="93">
        <v>0</v>
      </c>
      <c r="X8" s="93"/>
      <c r="Y8" s="93" t="b">
        <v>0</v>
      </c>
      <c r="Z8" s="93" t="s">
        <v>290</v>
      </c>
      <c r="AA8" s="93"/>
      <c r="AB8" s="93"/>
      <c r="AC8" s="93" t="b">
        <v>0</v>
      </c>
      <c r="AD8" s="93">
        <v>0</v>
      </c>
      <c r="AE8" s="93"/>
      <c r="AF8" s="93" t="s">
        <v>292</v>
      </c>
      <c r="AG8" s="93" t="b">
        <v>0</v>
      </c>
      <c r="AH8" s="93" t="s">
        <v>285</v>
      </c>
      <c r="AI8" s="93" t="s">
        <v>396</v>
      </c>
      <c r="AJ8" s="93">
        <v>0</v>
      </c>
      <c r="AK8" s="93">
        <v>0</v>
      </c>
      <c r="AL8" s="93"/>
      <c r="AM8" s="93"/>
      <c r="AN8" s="93"/>
      <c r="AO8" s="93"/>
      <c r="AP8" s="93"/>
      <c r="AQ8" s="93"/>
      <c r="AR8" s="93"/>
      <c r="AS8" s="93"/>
      <c r="AT8" s="93">
        <v>1</v>
      </c>
      <c r="AU8" s="93">
        <v>1</v>
      </c>
      <c r="AV8" s="93">
        <v>1</v>
      </c>
      <c r="AW8" s="93" t="s">
        <v>239</v>
      </c>
      <c r="AX8" s="93"/>
      <c r="AY8" s="93"/>
      <c r="AZ8" s="93"/>
      <c r="BA8" s="93"/>
      <c r="BB8" s="93"/>
      <c r="BC8" s="93"/>
      <c r="BD8" s="93"/>
      <c r="BE8" s="93"/>
      <c r="BF8" s="93"/>
      <c r="BG8" s="93" t="s">
        <v>317</v>
      </c>
      <c r="BH8" s="93">
        <v>1528</v>
      </c>
      <c r="BI8" s="93">
        <v>4388</v>
      </c>
      <c r="BJ8" s="93">
        <v>2451</v>
      </c>
      <c r="BK8" s="93">
        <v>2064</v>
      </c>
      <c r="BL8" s="93"/>
      <c r="BM8" s="93" t="s">
        <v>325</v>
      </c>
      <c r="BN8" s="93" t="s">
        <v>333</v>
      </c>
      <c r="BO8" s="93" t="s">
        <v>339</v>
      </c>
      <c r="BP8" s="93"/>
      <c r="BQ8" s="142">
        <v>42816.714837962965</v>
      </c>
      <c r="BR8" s="93" t="s">
        <v>346</v>
      </c>
      <c r="BS8" s="93" t="b">
        <v>1</v>
      </c>
      <c r="BT8" s="93" t="b">
        <v>0</v>
      </c>
      <c r="BU8" s="93" t="b">
        <v>0</v>
      </c>
      <c r="BV8" s="93"/>
      <c r="BW8" s="93">
        <v>18</v>
      </c>
      <c r="BX8" s="93"/>
      <c r="BY8" s="93" t="b">
        <v>0</v>
      </c>
      <c r="BZ8" s="93" t="s">
        <v>66</v>
      </c>
      <c r="CA8" s="93">
        <v>1</v>
      </c>
      <c r="CB8" s="93" t="s">
        <v>240</v>
      </c>
      <c r="CC8" s="93"/>
      <c r="CD8" s="93"/>
      <c r="CE8" s="93"/>
      <c r="CF8" s="93"/>
      <c r="CG8" s="93"/>
      <c r="CH8" s="93"/>
      <c r="CI8" s="93"/>
      <c r="CJ8" s="93"/>
      <c r="CK8" s="93"/>
      <c r="CL8" s="93" t="s">
        <v>318</v>
      </c>
      <c r="CM8" s="93">
        <v>457</v>
      </c>
      <c r="CN8" s="93">
        <v>2056</v>
      </c>
      <c r="CO8" s="93">
        <v>1204</v>
      </c>
      <c r="CP8" s="93">
        <v>164</v>
      </c>
      <c r="CQ8" s="93"/>
      <c r="CR8" s="93" t="s">
        <v>326</v>
      </c>
      <c r="CS8" s="93" t="s">
        <v>334</v>
      </c>
      <c r="CT8" s="93" t="s">
        <v>340</v>
      </c>
      <c r="CU8" s="93"/>
      <c r="CV8" s="142">
        <v>40141.47109953704</v>
      </c>
      <c r="CW8" s="93" t="s">
        <v>347</v>
      </c>
      <c r="CX8" s="93" t="b">
        <v>0</v>
      </c>
      <c r="CY8" s="93" t="b">
        <v>0</v>
      </c>
      <c r="CZ8" s="93" t="b">
        <v>1</v>
      </c>
      <c r="DA8" s="93"/>
      <c r="DB8" s="93">
        <v>49</v>
      </c>
      <c r="DC8" s="93" t="s">
        <v>352</v>
      </c>
      <c r="DD8" s="93" t="b">
        <v>0</v>
      </c>
      <c r="DE8" s="93" t="s">
        <v>65</v>
      </c>
      <c r="DF8" s="93">
        <v>1</v>
      </c>
      <c r="DG8" s="93">
        <v>7</v>
      </c>
      <c r="DH8" s="93">
        <v>7</v>
      </c>
      <c r="DI8" s="93">
        <v>1</v>
      </c>
      <c r="DJ8" s="93">
        <v>1</v>
      </c>
      <c r="DK8" s="93">
        <v>3</v>
      </c>
      <c r="DL8" s="93">
        <v>3</v>
      </c>
    </row>
    <row r="9" spans="1:116" ht="15">
      <c r="A9" s="93" t="s">
        <v>278</v>
      </c>
      <c r="B9" s="93" t="s">
        <v>285</v>
      </c>
      <c r="C9" s="93" t="s">
        <v>234</v>
      </c>
      <c r="D9" s="93" t="s">
        <v>240</v>
      </c>
      <c r="E9" s="93"/>
      <c r="F9" s="93" t="s">
        <v>244</v>
      </c>
      <c r="G9" s="142">
        <v>43689.09725694444</v>
      </c>
      <c r="H9" s="93" t="s">
        <v>245</v>
      </c>
      <c r="I9" s="93"/>
      <c r="J9" s="93"/>
      <c r="K9" s="93"/>
      <c r="L9" s="93"/>
      <c r="M9" s="93" t="s">
        <v>259</v>
      </c>
      <c r="N9" s="142">
        <v>43689.09725694444</v>
      </c>
      <c r="O9" s="142">
        <v>43689</v>
      </c>
      <c r="P9" s="143">
        <v>0.09725694444444444</v>
      </c>
      <c r="Q9" s="93" t="s">
        <v>271</v>
      </c>
      <c r="R9" s="93"/>
      <c r="S9" s="93"/>
      <c r="T9" s="93" t="s">
        <v>278</v>
      </c>
      <c r="U9" s="93" t="s">
        <v>285</v>
      </c>
      <c r="V9" s="93" t="b">
        <v>0</v>
      </c>
      <c r="W9" s="93">
        <v>1</v>
      </c>
      <c r="X9" s="93" t="s">
        <v>286</v>
      </c>
      <c r="Y9" s="93" t="b">
        <v>0</v>
      </c>
      <c r="Z9" s="93" t="s">
        <v>290</v>
      </c>
      <c r="AA9" s="93"/>
      <c r="AB9" s="93"/>
      <c r="AC9" s="93" t="b">
        <v>0</v>
      </c>
      <c r="AD9" s="93">
        <v>0</v>
      </c>
      <c r="AE9" s="93"/>
      <c r="AF9" s="93" t="s">
        <v>291</v>
      </c>
      <c r="AG9" s="93" t="b">
        <v>0</v>
      </c>
      <c r="AH9" s="93" t="s">
        <v>285</v>
      </c>
      <c r="AI9" s="93" t="s">
        <v>196</v>
      </c>
      <c r="AJ9" s="93">
        <v>0</v>
      </c>
      <c r="AK9" s="93">
        <v>0</v>
      </c>
      <c r="AL9" s="93"/>
      <c r="AM9" s="93"/>
      <c r="AN9" s="93"/>
      <c r="AO9" s="93"/>
      <c r="AP9" s="93"/>
      <c r="AQ9" s="93"/>
      <c r="AR9" s="93"/>
      <c r="AS9" s="93"/>
      <c r="AT9" s="93">
        <v>1</v>
      </c>
      <c r="AU9" s="93">
        <v>1</v>
      </c>
      <c r="AV9" s="93">
        <v>1</v>
      </c>
      <c r="AW9" s="93" t="s">
        <v>234</v>
      </c>
      <c r="AX9" s="93"/>
      <c r="AY9" s="93"/>
      <c r="AZ9" s="93"/>
      <c r="BA9" s="93"/>
      <c r="BB9" s="93"/>
      <c r="BC9" s="93"/>
      <c r="BD9" s="93"/>
      <c r="BE9" s="93"/>
      <c r="BF9" s="93"/>
      <c r="BG9" s="93" t="s">
        <v>316</v>
      </c>
      <c r="BH9" s="93">
        <v>71</v>
      </c>
      <c r="BI9" s="93">
        <v>281</v>
      </c>
      <c r="BJ9" s="93">
        <v>113286</v>
      </c>
      <c r="BK9" s="93">
        <v>17</v>
      </c>
      <c r="BL9" s="93"/>
      <c r="BM9" s="93" t="s">
        <v>324</v>
      </c>
      <c r="BN9" s="93"/>
      <c r="BO9" s="93"/>
      <c r="BP9" s="93"/>
      <c r="BQ9" s="142">
        <v>40722.23700231482</v>
      </c>
      <c r="BR9" s="93" t="s">
        <v>345</v>
      </c>
      <c r="BS9" s="93" t="b">
        <v>1</v>
      </c>
      <c r="BT9" s="93" t="b">
        <v>0</v>
      </c>
      <c r="BU9" s="93" t="b">
        <v>1</v>
      </c>
      <c r="BV9" s="93"/>
      <c r="BW9" s="93">
        <v>18</v>
      </c>
      <c r="BX9" s="93" t="s">
        <v>351</v>
      </c>
      <c r="BY9" s="93" t="b">
        <v>0</v>
      </c>
      <c r="BZ9" s="93" t="s">
        <v>66</v>
      </c>
      <c r="CA9" s="93">
        <v>1</v>
      </c>
      <c r="CB9" s="93" t="s">
        <v>240</v>
      </c>
      <c r="CC9" s="93"/>
      <c r="CD9" s="93"/>
      <c r="CE9" s="93"/>
      <c r="CF9" s="93"/>
      <c r="CG9" s="93"/>
      <c r="CH9" s="93"/>
      <c r="CI9" s="93"/>
      <c r="CJ9" s="93"/>
      <c r="CK9" s="93"/>
      <c r="CL9" s="93" t="s">
        <v>318</v>
      </c>
      <c r="CM9" s="93">
        <v>457</v>
      </c>
      <c r="CN9" s="93">
        <v>2056</v>
      </c>
      <c r="CO9" s="93">
        <v>1204</v>
      </c>
      <c r="CP9" s="93">
        <v>164</v>
      </c>
      <c r="CQ9" s="93"/>
      <c r="CR9" s="93" t="s">
        <v>326</v>
      </c>
      <c r="CS9" s="93" t="s">
        <v>334</v>
      </c>
      <c r="CT9" s="93" t="s">
        <v>340</v>
      </c>
      <c r="CU9" s="93"/>
      <c r="CV9" s="142">
        <v>40141.47109953704</v>
      </c>
      <c r="CW9" s="93" t="s">
        <v>347</v>
      </c>
      <c r="CX9" s="93" t="b">
        <v>0</v>
      </c>
      <c r="CY9" s="93" t="b">
        <v>0</v>
      </c>
      <c r="CZ9" s="93" t="b">
        <v>1</v>
      </c>
      <c r="DA9" s="93"/>
      <c r="DB9" s="93">
        <v>49</v>
      </c>
      <c r="DC9" s="93" t="s">
        <v>352</v>
      </c>
      <c r="DD9" s="93" t="b">
        <v>0</v>
      </c>
      <c r="DE9" s="93" t="s">
        <v>65</v>
      </c>
      <c r="DF9" s="93">
        <v>1</v>
      </c>
      <c r="DG9" s="93">
        <v>7</v>
      </c>
      <c r="DH9" s="93">
        <v>7</v>
      </c>
      <c r="DI9" s="93">
        <v>2</v>
      </c>
      <c r="DJ9" s="93">
        <v>1</v>
      </c>
      <c r="DK9" s="93">
        <v>3</v>
      </c>
      <c r="DL9" s="93">
        <v>3</v>
      </c>
    </row>
    <row r="10" spans="1:116" ht="15">
      <c r="A10" s="93" t="s">
        <v>278</v>
      </c>
      <c r="B10" s="93" t="s">
        <v>285</v>
      </c>
      <c r="C10" s="93" t="s">
        <v>234</v>
      </c>
      <c r="D10" s="93" t="s">
        <v>239</v>
      </c>
      <c r="E10" s="93"/>
      <c r="F10" s="93" t="s">
        <v>243</v>
      </c>
      <c r="G10" s="142">
        <v>43689.09725694444</v>
      </c>
      <c r="H10" s="93" t="s">
        <v>245</v>
      </c>
      <c r="I10" s="93"/>
      <c r="J10" s="93"/>
      <c r="K10" s="93"/>
      <c r="L10" s="93"/>
      <c r="M10" s="93" t="s">
        <v>259</v>
      </c>
      <c r="N10" s="142">
        <v>43689.09725694444</v>
      </c>
      <c r="O10" s="142">
        <v>43689</v>
      </c>
      <c r="P10" s="143">
        <v>0.09725694444444444</v>
      </c>
      <c r="Q10" s="93" t="s">
        <v>271</v>
      </c>
      <c r="R10" s="93"/>
      <c r="S10" s="93"/>
      <c r="T10" s="93" t="s">
        <v>278</v>
      </c>
      <c r="U10" s="93" t="s">
        <v>285</v>
      </c>
      <c r="V10" s="93" t="b">
        <v>0</v>
      </c>
      <c r="W10" s="93">
        <v>1</v>
      </c>
      <c r="X10" s="93" t="s">
        <v>286</v>
      </c>
      <c r="Y10" s="93" t="b">
        <v>0</v>
      </c>
      <c r="Z10" s="93" t="s">
        <v>290</v>
      </c>
      <c r="AA10" s="93"/>
      <c r="AB10" s="93"/>
      <c r="AC10" s="93" t="b">
        <v>0</v>
      </c>
      <c r="AD10" s="93">
        <v>0</v>
      </c>
      <c r="AE10" s="93"/>
      <c r="AF10" s="93" t="s">
        <v>291</v>
      </c>
      <c r="AG10" s="93" t="b">
        <v>0</v>
      </c>
      <c r="AH10" s="93" t="s">
        <v>285</v>
      </c>
      <c r="AI10" s="93" t="s">
        <v>196</v>
      </c>
      <c r="AJ10" s="93">
        <v>0</v>
      </c>
      <c r="AK10" s="93">
        <v>0</v>
      </c>
      <c r="AL10" s="93"/>
      <c r="AM10" s="93"/>
      <c r="AN10" s="93"/>
      <c r="AO10" s="93"/>
      <c r="AP10" s="93"/>
      <c r="AQ10" s="93"/>
      <c r="AR10" s="93"/>
      <c r="AS10" s="93"/>
      <c r="AT10" s="93">
        <v>1</v>
      </c>
      <c r="AU10" s="93">
        <v>1</v>
      </c>
      <c r="AV10" s="93">
        <v>1</v>
      </c>
      <c r="AW10" s="93" t="s">
        <v>234</v>
      </c>
      <c r="AX10" s="93"/>
      <c r="AY10" s="93"/>
      <c r="AZ10" s="93"/>
      <c r="BA10" s="93"/>
      <c r="BB10" s="93"/>
      <c r="BC10" s="93"/>
      <c r="BD10" s="93"/>
      <c r="BE10" s="93"/>
      <c r="BF10" s="93"/>
      <c r="BG10" s="93" t="s">
        <v>316</v>
      </c>
      <c r="BH10" s="93">
        <v>71</v>
      </c>
      <c r="BI10" s="93">
        <v>281</v>
      </c>
      <c r="BJ10" s="93">
        <v>113286</v>
      </c>
      <c r="BK10" s="93">
        <v>17</v>
      </c>
      <c r="BL10" s="93"/>
      <c r="BM10" s="93" t="s">
        <v>324</v>
      </c>
      <c r="BN10" s="93"/>
      <c r="BO10" s="93"/>
      <c r="BP10" s="93"/>
      <c r="BQ10" s="142">
        <v>40722.23700231482</v>
      </c>
      <c r="BR10" s="93" t="s">
        <v>345</v>
      </c>
      <c r="BS10" s="93" t="b">
        <v>1</v>
      </c>
      <c r="BT10" s="93" t="b">
        <v>0</v>
      </c>
      <c r="BU10" s="93" t="b">
        <v>1</v>
      </c>
      <c r="BV10" s="93"/>
      <c r="BW10" s="93">
        <v>18</v>
      </c>
      <c r="BX10" s="93" t="s">
        <v>351</v>
      </c>
      <c r="BY10" s="93" t="b">
        <v>0</v>
      </c>
      <c r="BZ10" s="93" t="s">
        <v>66</v>
      </c>
      <c r="CA10" s="93">
        <v>1</v>
      </c>
      <c r="CB10" s="93" t="s">
        <v>239</v>
      </c>
      <c r="CC10" s="93"/>
      <c r="CD10" s="93"/>
      <c r="CE10" s="93"/>
      <c r="CF10" s="93"/>
      <c r="CG10" s="93"/>
      <c r="CH10" s="93"/>
      <c r="CI10" s="93"/>
      <c r="CJ10" s="93"/>
      <c r="CK10" s="93"/>
      <c r="CL10" s="93" t="s">
        <v>317</v>
      </c>
      <c r="CM10" s="93">
        <v>1528</v>
      </c>
      <c r="CN10" s="93">
        <v>4388</v>
      </c>
      <c r="CO10" s="93">
        <v>2451</v>
      </c>
      <c r="CP10" s="93">
        <v>2064</v>
      </c>
      <c r="CQ10" s="93"/>
      <c r="CR10" s="93" t="s">
        <v>325</v>
      </c>
      <c r="CS10" s="93" t="s">
        <v>333</v>
      </c>
      <c r="CT10" s="93" t="s">
        <v>339</v>
      </c>
      <c r="CU10" s="93"/>
      <c r="CV10" s="142">
        <v>42816.714837962965</v>
      </c>
      <c r="CW10" s="93" t="s">
        <v>346</v>
      </c>
      <c r="CX10" s="93" t="b">
        <v>1</v>
      </c>
      <c r="CY10" s="93" t="b">
        <v>0</v>
      </c>
      <c r="CZ10" s="93" t="b">
        <v>0</v>
      </c>
      <c r="DA10" s="93"/>
      <c r="DB10" s="93">
        <v>18</v>
      </c>
      <c r="DC10" s="93"/>
      <c r="DD10" s="93" t="b">
        <v>0</v>
      </c>
      <c r="DE10" s="93" t="s">
        <v>66</v>
      </c>
      <c r="DF10" s="93">
        <v>1</v>
      </c>
      <c r="DG10" s="93">
        <v>7</v>
      </c>
      <c r="DH10" s="93">
        <v>7</v>
      </c>
      <c r="DI10" s="93">
        <v>2</v>
      </c>
      <c r="DJ10" s="93">
        <v>1</v>
      </c>
      <c r="DK10" s="93">
        <v>3</v>
      </c>
      <c r="DL10" s="93">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483</v>
      </c>
      <c r="C1" s="13" t="s">
        <v>484</v>
      </c>
      <c r="D1" s="13" t="s">
        <v>485</v>
      </c>
      <c r="E1" s="13" t="s">
        <v>10</v>
      </c>
    </row>
    <row r="2" spans="1:5" ht="15">
      <c r="A2" s="93" t="s">
        <v>284</v>
      </c>
      <c r="B2" s="93">
        <v>1</v>
      </c>
      <c r="C2" s="93">
        <v>1</v>
      </c>
      <c r="D2" s="93">
        <v>-3</v>
      </c>
      <c r="E2" s="93" t="s">
        <v>486</v>
      </c>
    </row>
    <row r="3" spans="1:5" ht="15">
      <c r="A3" s="93" t="s">
        <v>283</v>
      </c>
      <c r="B3" s="93">
        <v>2</v>
      </c>
      <c r="C3" s="93">
        <v>1</v>
      </c>
      <c r="D3" s="93">
        <v>-2</v>
      </c>
      <c r="E3" s="93" t="s">
        <v>487</v>
      </c>
    </row>
    <row r="4" spans="1:5" ht="15">
      <c r="A4" s="93" t="s">
        <v>282</v>
      </c>
      <c r="B4" s="93">
        <v>3</v>
      </c>
      <c r="C4" s="93">
        <v>1</v>
      </c>
      <c r="D4" s="93">
        <v>-1</v>
      </c>
      <c r="E4" s="93" t="s">
        <v>487</v>
      </c>
    </row>
    <row r="5" spans="1:5" ht="15">
      <c r="A5" s="93" t="s">
        <v>281</v>
      </c>
      <c r="B5" s="93">
        <v>4</v>
      </c>
      <c r="C5" s="93">
        <v>1</v>
      </c>
      <c r="D5" s="93">
        <v>0</v>
      </c>
      <c r="E5" s="93" t="s">
        <v>488</v>
      </c>
    </row>
    <row r="6" spans="1:5" ht="15">
      <c r="A6" s="93" t="s">
        <v>280</v>
      </c>
      <c r="B6" s="93">
        <v>5</v>
      </c>
      <c r="C6" s="93">
        <v>1</v>
      </c>
      <c r="D6" s="93">
        <v>1</v>
      </c>
      <c r="E6" s="93" t="s">
        <v>488</v>
      </c>
    </row>
    <row r="7" spans="1:5" ht="15">
      <c r="A7" s="93" t="s">
        <v>279</v>
      </c>
      <c r="B7" s="93">
        <v>6</v>
      </c>
      <c r="C7" s="93">
        <v>1</v>
      </c>
      <c r="D7" s="93">
        <v>2</v>
      </c>
      <c r="E7" s="93" t="s">
        <v>489</v>
      </c>
    </row>
    <row r="8" spans="1:5" ht="15">
      <c r="A8" s="93" t="s">
        <v>285</v>
      </c>
      <c r="B8" s="93">
        <v>7</v>
      </c>
      <c r="C8" s="93">
        <v>1</v>
      </c>
      <c r="D8" s="93">
        <v>3</v>
      </c>
      <c r="E8" s="93" t="s">
        <v>490</v>
      </c>
    </row>
    <row r="9" spans="1:5" ht="15">
      <c r="A9" s="93" t="s">
        <v>278</v>
      </c>
      <c r="B9" s="93">
        <v>7</v>
      </c>
      <c r="C9" s="93">
        <v>2</v>
      </c>
      <c r="D9" s="93">
        <v>3</v>
      </c>
      <c r="E9" s="93" t="s">
        <v>491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5328E6-77EB-484D-9565-F215BD030A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2019-08-21T15:52:56Z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